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yewf\github_projects\excel_accounting_data_analysis\"/>
    </mc:Choice>
  </mc:AlternateContent>
  <xr:revisionPtr revIDLastSave="0" documentId="13_ncr:1_{C3611C6F-0EAE-41B2-AAB5-B0E97331F1B1}" xr6:coauthVersionLast="47" xr6:coauthVersionMax="47" xr10:uidLastSave="{00000000-0000-0000-0000-000000000000}"/>
  <bookViews>
    <workbookView xWindow="-110" yWindow="-110" windowWidth="38620" windowHeight="21100" activeTab="5" xr2:uid="{00000000-000D-0000-FFFF-FFFF00000000}"/>
  </bookViews>
  <sheets>
    <sheet name="Data" sheetId="13" r:id="rId1"/>
    <sheet name="Data (2)" sheetId="20" r:id="rId2"/>
    <sheet name="Sheet5" sheetId="23" r:id="rId3"/>
    <sheet name="Sub-group" sheetId="22" r:id="rId4"/>
    <sheet name="mapping" sheetId="21" r:id="rId5"/>
    <sheet name="Group Analysis" sheetId="17" r:id="rId6"/>
    <sheet name="Sub-group Analysis" sheetId="18" r:id="rId7"/>
    <sheet name="Sheet2" sheetId="19" r:id="rId8"/>
    <sheet name="Analysis" sheetId="15" r:id="rId9"/>
    <sheet name="Income" sheetId="14" r:id="rId10"/>
    <sheet name="Expenses" sheetId="16" r:id="rId11"/>
  </sheets>
  <definedNames>
    <definedName name="account_data">Table15[]</definedName>
  </definedNames>
  <calcPr calcId="191029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A89" i="20" l="1"/>
  <c r="EE89" i="20"/>
  <c r="EJ89" i="20" s="1"/>
  <c r="FA88" i="20"/>
  <c r="EL88" i="20"/>
  <c r="EE88" i="20"/>
  <c r="EJ88" i="20" s="1"/>
  <c r="FA87" i="20"/>
  <c r="EL87" i="20"/>
  <c r="EE87" i="20"/>
  <c r="EJ87" i="20" s="1"/>
  <c r="FA86" i="20"/>
  <c r="EL86" i="20"/>
  <c r="EE86" i="20"/>
  <c r="EJ86" i="20" s="1"/>
  <c r="FA85" i="20"/>
  <c r="EL85" i="20"/>
  <c r="EE85" i="20"/>
  <c r="EG85" i="20" s="1"/>
  <c r="EI85" i="20" s="1"/>
  <c r="EK85" i="20" s="1"/>
  <c r="FA84" i="20"/>
  <c r="EL84" i="20"/>
  <c r="EE84" i="20"/>
  <c r="EJ84" i="20" s="1"/>
  <c r="FA83" i="20"/>
  <c r="EL83" i="20"/>
  <c r="EE83" i="20"/>
  <c r="EJ83" i="20" s="1"/>
  <c r="FA82" i="20"/>
  <c r="EL82" i="20"/>
  <c r="EE82" i="20"/>
  <c r="EG82" i="20" s="1"/>
  <c r="EI82" i="20" s="1"/>
  <c r="EK82" i="20" s="1"/>
  <c r="FA81" i="20"/>
  <c r="EL81" i="20"/>
  <c r="EE81" i="20"/>
  <c r="EG81" i="20" s="1"/>
  <c r="EI81" i="20" s="1"/>
  <c r="EK81" i="20" s="1"/>
  <c r="FA80" i="20"/>
  <c r="EL80" i="20"/>
  <c r="EE80" i="20"/>
  <c r="EJ80" i="20" s="1"/>
  <c r="FA79" i="20"/>
  <c r="EL79" i="20"/>
  <c r="EE79" i="20"/>
  <c r="EJ79" i="20" s="1"/>
  <c r="FA78" i="20"/>
  <c r="EL78" i="20"/>
  <c r="EE78" i="20"/>
  <c r="EG78" i="20" s="1"/>
  <c r="EI78" i="20" s="1"/>
  <c r="EK78" i="20" s="1"/>
  <c r="FA77" i="20"/>
  <c r="EL77" i="20"/>
  <c r="EE77" i="20"/>
  <c r="EJ77" i="20" s="1"/>
  <c r="FA76" i="20"/>
  <c r="EL76" i="20"/>
  <c r="EE76" i="20"/>
  <c r="EG76" i="20" s="1"/>
  <c r="EI76" i="20" s="1"/>
  <c r="EK76" i="20" s="1"/>
  <c r="FA75" i="20"/>
  <c r="EL75" i="20"/>
  <c r="EE75" i="20"/>
  <c r="EG75" i="20" s="1"/>
  <c r="EI75" i="20" s="1"/>
  <c r="EK75" i="20" s="1"/>
  <c r="FA74" i="20"/>
  <c r="EL74" i="20"/>
  <c r="EE74" i="20"/>
  <c r="EJ74" i="20" s="1"/>
  <c r="FA73" i="20"/>
  <c r="EL73" i="20"/>
  <c r="EE73" i="20"/>
  <c r="EG73" i="20" s="1"/>
  <c r="EI73" i="20" s="1"/>
  <c r="EK73" i="20" s="1"/>
  <c r="FA72" i="20"/>
  <c r="EL72" i="20"/>
  <c r="EE72" i="20"/>
  <c r="EJ72" i="20" s="1"/>
  <c r="FA71" i="20"/>
  <c r="EL71" i="20"/>
  <c r="EE71" i="20"/>
  <c r="EJ71" i="20" s="1"/>
  <c r="FA70" i="20"/>
  <c r="EL70" i="20"/>
  <c r="EE70" i="20"/>
  <c r="EJ70" i="20" s="1"/>
  <c r="FA69" i="20"/>
  <c r="EL69" i="20"/>
  <c r="EE69" i="20"/>
  <c r="EG69" i="20" s="1"/>
  <c r="EI69" i="20" s="1"/>
  <c r="EK69" i="20" s="1"/>
  <c r="FA68" i="20"/>
  <c r="EL68" i="20"/>
  <c r="EE68" i="20"/>
  <c r="EG68" i="20" s="1"/>
  <c r="EI68" i="20" s="1"/>
  <c r="EK68" i="20" s="1"/>
  <c r="FA67" i="20"/>
  <c r="EL67" i="20"/>
  <c r="EE67" i="20"/>
  <c r="EJ67" i="20" s="1"/>
  <c r="FA66" i="20"/>
  <c r="EL66" i="20"/>
  <c r="EE66" i="20"/>
  <c r="EJ66" i="20" s="1"/>
  <c r="FA65" i="20"/>
  <c r="EL65" i="20"/>
  <c r="EE65" i="20"/>
  <c r="EG65" i="20" s="1"/>
  <c r="EI65" i="20" s="1"/>
  <c r="EK65" i="20" s="1"/>
  <c r="FA64" i="20"/>
  <c r="EL64" i="20"/>
  <c r="EE64" i="20"/>
  <c r="EJ64" i="20" s="1"/>
  <c r="FA63" i="20"/>
  <c r="EL63" i="20"/>
  <c r="EE63" i="20"/>
  <c r="EJ63" i="20" s="1"/>
  <c r="FA62" i="20"/>
  <c r="EL62" i="20"/>
  <c r="EE62" i="20"/>
  <c r="EG62" i="20" s="1"/>
  <c r="EI62" i="20" s="1"/>
  <c r="EK62" i="20" s="1"/>
  <c r="FA61" i="20"/>
  <c r="EL61" i="20"/>
  <c r="EE61" i="20"/>
  <c r="EJ61" i="20" s="1"/>
  <c r="FA60" i="20"/>
  <c r="EL60" i="20"/>
  <c r="EE60" i="20"/>
  <c r="EJ60" i="20" s="1"/>
  <c r="FA59" i="20"/>
  <c r="EL59" i="20"/>
  <c r="EJ59" i="20"/>
  <c r="EE59" i="20"/>
  <c r="EG59" i="20" s="1"/>
  <c r="EI59" i="20" s="1"/>
  <c r="EK59" i="20" s="1"/>
  <c r="FA58" i="20"/>
  <c r="EL58" i="20"/>
  <c r="EE58" i="20"/>
  <c r="EJ58" i="20" s="1"/>
  <c r="FA57" i="20"/>
  <c r="EL57" i="20"/>
  <c r="EE57" i="20"/>
  <c r="EG57" i="20" s="1"/>
  <c r="EI57" i="20" s="1"/>
  <c r="EK57" i="20" s="1"/>
  <c r="FA56" i="20"/>
  <c r="EL56" i="20"/>
  <c r="EE56" i="20"/>
  <c r="EJ56" i="20" s="1"/>
  <c r="FA55" i="20"/>
  <c r="EL55" i="20"/>
  <c r="EE55" i="20"/>
  <c r="EJ55" i="20" s="1"/>
  <c r="FA54" i="20"/>
  <c r="EL54" i="20"/>
  <c r="EE54" i="20"/>
  <c r="EJ54" i="20" s="1"/>
  <c r="FA53" i="20"/>
  <c r="EL53" i="20"/>
  <c r="EE53" i="20"/>
  <c r="EG53" i="20" s="1"/>
  <c r="EI53" i="20" s="1"/>
  <c r="EK53" i="20" s="1"/>
  <c r="FA52" i="20"/>
  <c r="EL52" i="20"/>
  <c r="EE52" i="20"/>
  <c r="EG52" i="20" s="1"/>
  <c r="EI52" i="20" s="1"/>
  <c r="EK52" i="20" s="1"/>
  <c r="FA51" i="20"/>
  <c r="EL51" i="20"/>
  <c r="EE51" i="20"/>
  <c r="EJ51" i="20" s="1"/>
  <c r="FA50" i="20"/>
  <c r="EL50" i="20"/>
  <c r="EE50" i="20"/>
  <c r="EJ50" i="20" s="1"/>
  <c r="FA49" i="20"/>
  <c r="EL49" i="20"/>
  <c r="EE49" i="20"/>
  <c r="EG49" i="20" s="1"/>
  <c r="EI49" i="20" s="1"/>
  <c r="EK49" i="20" s="1"/>
  <c r="FA48" i="20"/>
  <c r="EL48" i="20"/>
  <c r="EE48" i="20"/>
  <c r="EJ48" i="20" s="1"/>
  <c r="FA47" i="20"/>
  <c r="EL47" i="20"/>
  <c r="EE47" i="20"/>
  <c r="EJ47" i="20" s="1"/>
  <c r="FA46" i="20"/>
  <c r="EL46" i="20"/>
  <c r="EE46" i="20"/>
  <c r="EG46" i="20" s="1"/>
  <c r="EI46" i="20" s="1"/>
  <c r="EK46" i="20" s="1"/>
  <c r="FA45" i="20"/>
  <c r="EL45" i="20"/>
  <c r="EE45" i="20"/>
  <c r="EG45" i="20" s="1"/>
  <c r="EI45" i="20" s="1"/>
  <c r="EK45" i="20" s="1"/>
  <c r="FA44" i="20"/>
  <c r="EL44" i="20"/>
  <c r="EE44" i="20"/>
  <c r="EJ44" i="20" s="1"/>
  <c r="FA43" i="20"/>
  <c r="EL43" i="20"/>
  <c r="EE43" i="20"/>
  <c r="EJ43" i="20" s="1"/>
  <c r="FA42" i="20"/>
  <c r="EL42" i="20"/>
  <c r="EE42" i="20"/>
  <c r="EJ42" i="20" s="1"/>
  <c r="FA41" i="20"/>
  <c r="EL41" i="20"/>
  <c r="EE41" i="20"/>
  <c r="EG41" i="20" s="1"/>
  <c r="EI41" i="20" s="1"/>
  <c r="EK41" i="20" s="1"/>
  <c r="FA40" i="20"/>
  <c r="EL40" i="20"/>
  <c r="EE40" i="20"/>
  <c r="EJ40" i="20" s="1"/>
  <c r="FA39" i="20"/>
  <c r="EL39" i="20"/>
  <c r="EE39" i="20"/>
  <c r="EJ39" i="20" s="1"/>
  <c r="FA38" i="20"/>
  <c r="EL38" i="20"/>
  <c r="EE38" i="20"/>
  <c r="EJ38" i="20" s="1"/>
  <c r="FA37" i="20"/>
  <c r="EL37" i="20"/>
  <c r="EE37" i="20"/>
  <c r="EJ37" i="20" s="1"/>
  <c r="FA36" i="20"/>
  <c r="EL36" i="20"/>
  <c r="EE36" i="20"/>
  <c r="EJ36" i="20" s="1"/>
  <c r="FA35" i="20"/>
  <c r="EL35" i="20"/>
  <c r="EE35" i="20"/>
  <c r="EJ35" i="20" s="1"/>
  <c r="FA34" i="20"/>
  <c r="EL34" i="20"/>
  <c r="EE34" i="20"/>
  <c r="EJ34" i="20" s="1"/>
  <c r="FA33" i="20"/>
  <c r="EL33" i="20"/>
  <c r="EE33" i="20"/>
  <c r="EG33" i="20" s="1"/>
  <c r="EI33" i="20" s="1"/>
  <c r="EK33" i="20" s="1"/>
  <c r="FA32" i="20"/>
  <c r="EL32" i="20"/>
  <c r="EE32" i="20"/>
  <c r="EJ32" i="20" s="1"/>
  <c r="FA31" i="20"/>
  <c r="EL31" i="20"/>
  <c r="EE31" i="20"/>
  <c r="EJ31" i="20" s="1"/>
  <c r="FA30" i="20"/>
  <c r="EL30" i="20"/>
  <c r="EE30" i="20"/>
  <c r="EG30" i="20" s="1"/>
  <c r="EI30" i="20" s="1"/>
  <c r="EK30" i="20" s="1"/>
  <c r="FA29" i="20"/>
  <c r="EL29" i="20"/>
  <c r="EJ29" i="20"/>
  <c r="EE29" i="20"/>
  <c r="EG29" i="20" s="1"/>
  <c r="EI29" i="20" s="1"/>
  <c r="EK29" i="20" s="1"/>
  <c r="FA28" i="20"/>
  <c r="EL28" i="20"/>
  <c r="EE28" i="20"/>
  <c r="EJ28" i="20" s="1"/>
  <c r="FA27" i="20"/>
  <c r="EL27" i="20"/>
  <c r="EE27" i="20"/>
  <c r="EJ27" i="20" s="1"/>
  <c r="FA26" i="20"/>
  <c r="EL26" i="20"/>
  <c r="EE26" i="20"/>
  <c r="EJ26" i="20" s="1"/>
  <c r="FA25" i="20"/>
  <c r="EL25" i="20"/>
  <c r="EG25" i="20"/>
  <c r="EI25" i="20" s="1"/>
  <c r="EK25" i="20" s="1"/>
  <c r="EE25" i="20"/>
  <c r="EJ25" i="20" s="1"/>
  <c r="FA24" i="20"/>
  <c r="EL24" i="20"/>
  <c r="EE24" i="20"/>
  <c r="EJ24" i="20" s="1"/>
  <c r="FA23" i="20"/>
  <c r="EL23" i="20"/>
  <c r="EE23" i="20"/>
  <c r="EJ23" i="20" s="1"/>
  <c r="FA22" i="20"/>
  <c r="EL22" i="20"/>
  <c r="EE22" i="20"/>
  <c r="EJ22" i="20" s="1"/>
  <c r="FA21" i="20"/>
  <c r="EL21" i="20"/>
  <c r="EE21" i="20"/>
  <c r="EG21" i="20" s="1"/>
  <c r="EI21" i="20" s="1"/>
  <c r="EK21" i="20" s="1"/>
  <c r="FA20" i="20"/>
  <c r="EL20" i="20"/>
  <c r="EE20" i="20"/>
  <c r="EJ20" i="20" s="1"/>
  <c r="FA19" i="20"/>
  <c r="EL19" i="20"/>
  <c r="EE19" i="20"/>
  <c r="EJ19" i="20" s="1"/>
  <c r="FA18" i="20"/>
  <c r="EL18" i="20"/>
  <c r="EE18" i="20"/>
  <c r="EG18" i="20" s="1"/>
  <c r="EI18" i="20" s="1"/>
  <c r="EK18" i="20" s="1"/>
  <c r="FA17" i="20"/>
  <c r="EL17" i="20"/>
  <c r="EE17" i="20"/>
  <c r="EG17" i="20" s="1"/>
  <c r="EI17" i="20" s="1"/>
  <c r="EK17" i="20" s="1"/>
  <c r="FA16" i="20"/>
  <c r="EL16" i="20"/>
  <c r="EE16" i="20"/>
  <c r="EJ16" i="20" s="1"/>
  <c r="FA15" i="20"/>
  <c r="EL15" i="20"/>
  <c r="EE15" i="20"/>
  <c r="EJ15" i="20" s="1"/>
  <c r="FA14" i="20"/>
  <c r="EL14" i="20"/>
  <c r="EE14" i="20"/>
  <c r="EG14" i="20" s="1"/>
  <c r="EI14" i="20" s="1"/>
  <c r="EK14" i="20" s="1"/>
  <c r="FA13" i="20"/>
  <c r="EL13" i="20"/>
  <c r="EE13" i="20"/>
  <c r="EJ13" i="20" s="1"/>
  <c r="FA12" i="20"/>
  <c r="EL12" i="20"/>
  <c r="EE12" i="20"/>
  <c r="EJ12" i="20" s="1"/>
  <c r="FA11" i="20"/>
  <c r="EL11" i="20"/>
  <c r="EE11" i="20"/>
  <c r="EJ11" i="20" s="1"/>
  <c r="FA10" i="20"/>
  <c r="EL10" i="20"/>
  <c r="EE10" i="20"/>
  <c r="EJ10" i="20" s="1"/>
  <c r="FA9" i="20"/>
  <c r="EL9" i="20"/>
  <c r="EE9" i="20"/>
  <c r="EJ9" i="20" s="1"/>
  <c r="FA8" i="20"/>
  <c r="EL8" i="20"/>
  <c r="EE8" i="20"/>
  <c r="EJ8" i="20" s="1"/>
  <c r="FA7" i="20"/>
  <c r="EL7" i="20"/>
  <c r="EE7" i="20"/>
  <c r="EG7" i="20" s="1"/>
  <c r="EI7" i="20" s="1"/>
  <c r="EK7" i="20" s="1"/>
  <c r="FA6" i="20"/>
  <c r="EL6" i="20"/>
  <c r="EE6" i="20"/>
  <c r="EG6" i="20" s="1"/>
  <c r="EI6" i="20" s="1"/>
  <c r="EK6" i="20" s="1"/>
  <c r="EZ5" i="13"/>
  <c r="EZ6" i="13"/>
  <c r="EZ7" i="13"/>
  <c r="EZ8" i="13"/>
  <c r="EZ9" i="13"/>
  <c r="EZ10" i="13"/>
  <c r="EZ11" i="13"/>
  <c r="EZ12" i="13"/>
  <c r="EZ13" i="13"/>
  <c r="EZ14" i="13"/>
  <c r="EZ15" i="13"/>
  <c r="EZ16" i="13"/>
  <c r="EZ17" i="13"/>
  <c r="EZ18" i="13"/>
  <c r="EZ19" i="13"/>
  <c r="EZ20" i="13"/>
  <c r="EZ21" i="13"/>
  <c r="EZ22" i="13"/>
  <c r="EZ23" i="13"/>
  <c r="EZ24" i="13"/>
  <c r="EZ25" i="13"/>
  <c r="EZ26" i="13"/>
  <c r="EZ27" i="13"/>
  <c r="EZ28" i="13"/>
  <c r="EZ29" i="13"/>
  <c r="EZ30" i="13"/>
  <c r="EZ31" i="13"/>
  <c r="EZ32" i="13"/>
  <c r="EZ33" i="13"/>
  <c r="EZ34" i="13"/>
  <c r="EZ35" i="13"/>
  <c r="EZ36" i="13"/>
  <c r="EZ37" i="13"/>
  <c r="EZ38" i="13"/>
  <c r="EZ39" i="13"/>
  <c r="EZ40" i="13"/>
  <c r="EZ41" i="13"/>
  <c r="EZ42" i="13"/>
  <c r="EZ43" i="13"/>
  <c r="EZ44" i="13"/>
  <c r="EZ45" i="13"/>
  <c r="EZ46" i="13"/>
  <c r="EZ47" i="13"/>
  <c r="EZ48" i="13"/>
  <c r="EZ49" i="13"/>
  <c r="EZ50" i="13"/>
  <c r="EZ51" i="13"/>
  <c r="EZ52" i="13"/>
  <c r="EZ53" i="13"/>
  <c r="EZ54" i="13"/>
  <c r="EZ55" i="13"/>
  <c r="EZ56" i="13"/>
  <c r="EZ57" i="13"/>
  <c r="EZ58" i="13"/>
  <c r="EZ59" i="13"/>
  <c r="EZ60" i="13"/>
  <c r="EZ61" i="13"/>
  <c r="EZ62" i="13"/>
  <c r="EZ63" i="13"/>
  <c r="EZ64" i="13"/>
  <c r="EZ65" i="13"/>
  <c r="EZ66" i="13"/>
  <c r="EZ67" i="13"/>
  <c r="EZ68" i="13"/>
  <c r="EZ69" i="13"/>
  <c r="EZ70" i="13"/>
  <c r="EZ71" i="13"/>
  <c r="EZ72" i="13"/>
  <c r="EZ73" i="13"/>
  <c r="EZ74" i="13"/>
  <c r="EZ75" i="13"/>
  <c r="EZ76" i="13"/>
  <c r="EZ77" i="13"/>
  <c r="EZ78" i="13"/>
  <c r="EZ79" i="13"/>
  <c r="EZ80" i="13"/>
  <c r="EZ81" i="13"/>
  <c r="EZ82" i="13"/>
  <c r="EZ83" i="13"/>
  <c r="EZ84" i="13"/>
  <c r="EZ85" i="13"/>
  <c r="EZ86" i="13"/>
  <c r="EZ87" i="13"/>
  <c r="EZ88" i="13"/>
  <c r="E36" i="18"/>
  <c r="D38" i="18"/>
  <c r="C38" i="18"/>
  <c r="B39" i="18"/>
  <c r="D39" i="18" s="1"/>
  <c r="AB42" i="18"/>
  <c r="AA42" i="18"/>
  <c r="Z42" i="18"/>
  <c r="Y42" i="18"/>
  <c r="D19" i="18"/>
  <c r="E19" i="18" s="1"/>
  <c r="F19" i="18" s="1"/>
  <c r="G19" i="18" s="1"/>
  <c r="H19" i="18" s="1"/>
  <c r="I19" i="18" s="1"/>
  <c r="B5" i="18"/>
  <c r="C5" i="18" s="1"/>
  <c r="C4" i="18"/>
  <c r="D3" i="18"/>
  <c r="E3" i="18" s="1"/>
  <c r="D70" i="17"/>
  <c r="E70" i="17" s="1"/>
  <c r="F70" i="17" s="1"/>
  <c r="G70" i="17" s="1"/>
  <c r="H70" i="17" s="1"/>
  <c r="I70" i="17" s="1"/>
  <c r="B58" i="17"/>
  <c r="C58" i="17" s="1"/>
  <c r="C57" i="17"/>
  <c r="D56" i="17"/>
  <c r="E56" i="17" s="1"/>
  <c r="F56" i="17" s="1"/>
  <c r="G56" i="17" s="1"/>
  <c r="H56" i="17" s="1"/>
  <c r="I56" i="17" s="1"/>
  <c r="D20" i="17"/>
  <c r="E20" i="17" s="1"/>
  <c r="F20" i="17" s="1"/>
  <c r="G20" i="17" s="1"/>
  <c r="H20" i="17" s="1"/>
  <c r="I20" i="17" s="1"/>
  <c r="C7" i="17"/>
  <c r="C21" i="17" s="1"/>
  <c r="D6" i="17"/>
  <c r="B8" i="17"/>
  <c r="C8" i="17" s="1"/>
  <c r="C22" i="17" s="1"/>
  <c r="EK5" i="13"/>
  <c r="EK6" i="13"/>
  <c r="EK7" i="13"/>
  <c r="EK8" i="13"/>
  <c r="EK9" i="13"/>
  <c r="EK10" i="13"/>
  <c r="EK11" i="13"/>
  <c r="EK12" i="13"/>
  <c r="EK13" i="13"/>
  <c r="EK14" i="13"/>
  <c r="EK15" i="13"/>
  <c r="EK16" i="13"/>
  <c r="EK17" i="13"/>
  <c r="EK18" i="13"/>
  <c r="EK19" i="13"/>
  <c r="EK20" i="13"/>
  <c r="EK21" i="13"/>
  <c r="EK22" i="13"/>
  <c r="EK23" i="13"/>
  <c r="EK24" i="13"/>
  <c r="EK25" i="13"/>
  <c r="EK26" i="13"/>
  <c r="EK27" i="13"/>
  <c r="EK28" i="13"/>
  <c r="EK29" i="13"/>
  <c r="EK30" i="13"/>
  <c r="EK31" i="13"/>
  <c r="EK32" i="13"/>
  <c r="EK33" i="13"/>
  <c r="EK34" i="13"/>
  <c r="EK35" i="13"/>
  <c r="EK36" i="13"/>
  <c r="EK37" i="13"/>
  <c r="EK38" i="13"/>
  <c r="EK39" i="13"/>
  <c r="EK40" i="13"/>
  <c r="EK41" i="13"/>
  <c r="EK42" i="13"/>
  <c r="EK43" i="13"/>
  <c r="EK44" i="13"/>
  <c r="EK45" i="13"/>
  <c r="EK46" i="13"/>
  <c r="EK47" i="13"/>
  <c r="EK48" i="13"/>
  <c r="EK49" i="13"/>
  <c r="EK50" i="13"/>
  <c r="EK51" i="13"/>
  <c r="EK52" i="13"/>
  <c r="EK53" i="13"/>
  <c r="EK54" i="13"/>
  <c r="EK55" i="13"/>
  <c r="EK56" i="13"/>
  <c r="EK57" i="13"/>
  <c r="EK58" i="13"/>
  <c r="EK59" i="13"/>
  <c r="EK60" i="13"/>
  <c r="EK61" i="13"/>
  <c r="EK62" i="13"/>
  <c r="EK63" i="13"/>
  <c r="EK64" i="13"/>
  <c r="EK65" i="13"/>
  <c r="EK66" i="13"/>
  <c r="EK67" i="13"/>
  <c r="EK68" i="13"/>
  <c r="EK69" i="13"/>
  <c r="EK70" i="13"/>
  <c r="EK71" i="13"/>
  <c r="EK72" i="13"/>
  <c r="EK73" i="13"/>
  <c r="EK74" i="13"/>
  <c r="EK75" i="13"/>
  <c r="EK76" i="13"/>
  <c r="EK77" i="13"/>
  <c r="EK78" i="13"/>
  <c r="EK79" i="13"/>
  <c r="EK80" i="13"/>
  <c r="EK81" i="13"/>
  <c r="EK82" i="13"/>
  <c r="EK83" i="13"/>
  <c r="EK84" i="13"/>
  <c r="EK85" i="13"/>
  <c r="EK86" i="13"/>
  <c r="EK87" i="13"/>
  <c r="E66" i="18"/>
  <c r="E62" i="18"/>
  <c r="E58" i="18"/>
  <c r="C60" i="18"/>
  <c r="D56" i="18"/>
  <c r="E56" i="18"/>
  <c r="D65" i="18"/>
  <c r="D60" i="18"/>
  <c r="D61" i="18"/>
  <c r="D63" i="18"/>
  <c r="F65" i="18"/>
  <c r="F60" i="18"/>
  <c r="C59" i="18"/>
  <c r="AA43" i="18"/>
  <c r="E64" i="18"/>
  <c r="E60" i="18"/>
  <c r="D66" i="18"/>
  <c r="D62" i="18"/>
  <c r="D58" i="18"/>
  <c r="D57" i="18"/>
  <c r="F63" i="18"/>
  <c r="D55" i="18"/>
  <c r="C61" i="18"/>
  <c r="C57" i="18"/>
  <c r="E59" i="18"/>
  <c r="Z43" i="18"/>
  <c r="F64" i="18"/>
  <c r="AB43" i="18"/>
  <c r="F57" i="18"/>
  <c r="F56" i="18"/>
  <c r="C56" i="18"/>
  <c r="D59" i="18"/>
  <c r="E61" i="18"/>
  <c r="E57" i="18"/>
  <c r="C20" i="18"/>
  <c r="E63" i="18"/>
  <c r="D64" i="18"/>
  <c r="F55" i="18"/>
  <c r="C65" i="18"/>
  <c r="E55" i="18"/>
  <c r="C55" i="18"/>
  <c r="F59" i="18"/>
  <c r="F61" i="18"/>
  <c r="AB44" i="18"/>
  <c r="AA44" i="18"/>
  <c r="E65" i="18"/>
  <c r="Y43" i="18"/>
  <c r="C21" i="18"/>
  <c r="C66" i="18"/>
  <c r="C62" i="18"/>
  <c r="C58" i="18"/>
  <c r="F66" i="18"/>
  <c r="F62" i="18"/>
  <c r="F58" i="18"/>
  <c r="C64" i="18"/>
  <c r="C63" i="18"/>
  <c r="EG60" i="20" l="1"/>
  <c r="EI60" i="20" s="1"/>
  <c r="EK60" i="20" s="1"/>
  <c r="EG80" i="20"/>
  <c r="EI80" i="20" s="1"/>
  <c r="EK80" i="20" s="1"/>
  <c r="EJ75" i="20"/>
  <c r="EJ6" i="20"/>
  <c r="EJ76" i="20"/>
  <c r="EG28" i="20"/>
  <c r="EI28" i="20" s="1"/>
  <c r="EK28" i="20" s="1"/>
  <c r="EG48" i="20"/>
  <c r="EI48" i="20" s="1"/>
  <c r="EK48" i="20" s="1"/>
  <c r="EJ52" i="20"/>
  <c r="EG39" i="20"/>
  <c r="EI39" i="20" s="1"/>
  <c r="EK39" i="20" s="1"/>
  <c r="EJ53" i="20"/>
  <c r="EG50" i="20"/>
  <c r="EI50" i="20" s="1"/>
  <c r="EK50" i="20" s="1"/>
  <c r="EJ57" i="20"/>
  <c r="EG64" i="20"/>
  <c r="EI64" i="20" s="1"/>
  <c r="EK64" i="20" s="1"/>
  <c r="EJ68" i="20"/>
  <c r="EJ14" i="20"/>
  <c r="EG37" i="20"/>
  <c r="EI37" i="20" s="1"/>
  <c r="EK37" i="20" s="1"/>
  <c r="EJ41" i="20"/>
  <c r="EJ45" i="20"/>
  <c r="EJ73" i="20"/>
  <c r="EJ85" i="20"/>
  <c r="EG77" i="20"/>
  <c r="EI77" i="20" s="1"/>
  <c r="EK77" i="20" s="1"/>
  <c r="EJ7" i="20"/>
  <c r="EG58" i="20"/>
  <c r="EI58" i="20" s="1"/>
  <c r="EK58" i="20" s="1"/>
  <c r="EG61" i="20"/>
  <c r="EI61" i="20" s="1"/>
  <c r="EK61" i="20" s="1"/>
  <c r="EJ69" i="20"/>
  <c r="EG20" i="20"/>
  <c r="EI20" i="20" s="1"/>
  <c r="EK20" i="20" s="1"/>
  <c r="EG42" i="20"/>
  <c r="EI42" i="20" s="1"/>
  <c r="EK42" i="20" s="1"/>
  <c r="EJ46" i="20"/>
  <c r="EG74" i="20"/>
  <c r="EI74" i="20" s="1"/>
  <c r="EK74" i="20" s="1"/>
  <c r="EG12" i="20"/>
  <c r="EI12" i="20" s="1"/>
  <c r="EK12" i="20" s="1"/>
  <c r="EJ82" i="20"/>
  <c r="EG66" i="20"/>
  <c r="EI66" i="20" s="1"/>
  <c r="EK66" i="20" s="1"/>
  <c r="EJ78" i="20"/>
  <c r="EJ21" i="20"/>
  <c r="EG47" i="20"/>
  <c r="EI47" i="20" s="1"/>
  <c r="EK47" i="20" s="1"/>
  <c r="EG55" i="20"/>
  <c r="EI55" i="20" s="1"/>
  <c r="EK55" i="20" s="1"/>
  <c r="EJ62" i="20"/>
  <c r="EG10" i="20"/>
  <c r="EI10" i="20" s="1"/>
  <c r="EK10" i="20" s="1"/>
  <c r="EG9" i="20"/>
  <c r="EI9" i="20" s="1"/>
  <c r="EK9" i="20" s="1"/>
  <c r="EG26" i="20"/>
  <c r="EI26" i="20" s="1"/>
  <c r="EK26" i="20" s="1"/>
  <c r="EJ30" i="20"/>
  <c r="EG13" i="20"/>
  <c r="EI13" i="20" s="1"/>
  <c r="EK13" i="20" s="1"/>
  <c r="EG44" i="20"/>
  <c r="EI44" i="20" s="1"/>
  <c r="EK44" i="20" s="1"/>
  <c r="EJ18" i="20"/>
  <c r="EG19" i="20"/>
  <c r="EI19" i="20" s="1"/>
  <c r="EK19" i="20" s="1"/>
  <c r="EG35" i="20"/>
  <c r="EI35" i="20" s="1"/>
  <c r="EK35" i="20" s="1"/>
  <c r="EG51" i="20"/>
  <c r="EI51" i="20" s="1"/>
  <c r="EK51" i="20" s="1"/>
  <c r="EG67" i="20"/>
  <c r="EI67" i="20" s="1"/>
  <c r="EK67" i="20" s="1"/>
  <c r="EG83" i="20"/>
  <c r="EI83" i="20" s="1"/>
  <c r="EK83" i="20" s="1"/>
  <c r="EG8" i="20"/>
  <c r="EI8" i="20" s="1"/>
  <c r="EK8" i="20" s="1"/>
  <c r="EG24" i="20"/>
  <c r="EI24" i="20" s="1"/>
  <c r="EK24" i="20" s="1"/>
  <c r="EG40" i="20"/>
  <c r="EI40" i="20" s="1"/>
  <c r="EK40" i="20" s="1"/>
  <c r="EG56" i="20"/>
  <c r="EI56" i="20" s="1"/>
  <c r="EK56" i="20" s="1"/>
  <c r="EG72" i="20"/>
  <c r="EI72" i="20" s="1"/>
  <c r="EK72" i="20" s="1"/>
  <c r="EG88" i="20"/>
  <c r="EI88" i="20" s="1"/>
  <c r="EK88" i="20" s="1"/>
  <c r="EG15" i="20"/>
  <c r="EI15" i="20" s="1"/>
  <c r="EK15" i="20" s="1"/>
  <c r="EJ17" i="20"/>
  <c r="EG31" i="20"/>
  <c r="EI31" i="20" s="1"/>
  <c r="EK31" i="20" s="1"/>
  <c r="EJ33" i="20"/>
  <c r="EJ49" i="20"/>
  <c r="EG63" i="20"/>
  <c r="EI63" i="20" s="1"/>
  <c r="EK63" i="20" s="1"/>
  <c r="EJ65" i="20"/>
  <c r="EG79" i="20"/>
  <c r="EI79" i="20" s="1"/>
  <c r="EK79" i="20" s="1"/>
  <c r="EJ81" i="20"/>
  <c r="EG22" i="20"/>
  <c r="EI22" i="20" s="1"/>
  <c r="EK22" i="20" s="1"/>
  <c r="EG38" i="20"/>
  <c r="EI38" i="20" s="1"/>
  <c r="EK38" i="20" s="1"/>
  <c r="EG54" i="20"/>
  <c r="EI54" i="20" s="1"/>
  <c r="EK54" i="20" s="1"/>
  <c r="EG70" i="20"/>
  <c r="EI70" i="20" s="1"/>
  <c r="EK70" i="20" s="1"/>
  <c r="EG86" i="20"/>
  <c r="EI86" i="20" s="1"/>
  <c r="EK86" i="20" s="1"/>
  <c r="EG36" i="20"/>
  <c r="EI36" i="20" s="1"/>
  <c r="EK36" i="20" s="1"/>
  <c r="EG84" i="20"/>
  <c r="EI84" i="20" s="1"/>
  <c r="EK84" i="20" s="1"/>
  <c r="EG11" i="20"/>
  <c r="EI11" i="20" s="1"/>
  <c r="EK11" i="20" s="1"/>
  <c r="EG27" i="20"/>
  <c r="EI27" i="20" s="1"/>
  <c r="EK27" i="20" s="1"/>
  <c r="EG43" i="20"/>
  <c r="EI43" i="20" s="1"/>
  <c r="EK43" i="20" s="1"/>
  <c r="EG34" i="20"/>
  <c r="EI34" i="20" s="1"/>
  <c r="EK34" i="20" s="1"/>
  <c r="EG89" i="20"/>
  <c r="EI89" i="20" s="1"/>
  <c r="EK89" i="20" s="1"/>
  <c r="EG16" i="20"/>
  <c r="EI16" i="20" s="1"/>
  <c r="EK16" i="20" s="1"/>
  <c r="EG32" i="20"/>
  <c r="EI32" i="20" s="1"/>
  <c r="EK32" i="20" s="1"/>
  <c r="EG23" i="20"/>
  <c r="EI23" i="20" s="1"/>
  <c r="EK23" i="20" s="1"/>
  <c r="EG71" i="20"/>
  <c r="EI71" i="20" s="1"/>
  <c r="EK71" i="20" s="1"/>
  <c r="EG87" i="20"/>
  <c r="EI87" i="20" s="1"/>
  <c r="EK87" i="20" s="1"/>
  <c r="B40" i="18"/>
  <c r="C39" i="18"/>
  <c r="B6" i="18"/>
  <c r="B7" i="18" s="1"/>
  <c r="E7" i="18" s="1"/>
  <c r="F3" i="18"/>
  <c r="E5" i="18"/>
  <c r="E4" i="18"/>
  <c r="C7" i="18"/>
  <c r="B8" i="18"/>
  <c r="D8" i="18" s="1"/>
  <c r="D7" i="18"/>
  <c r="C6" i="18"/>
  <c r="D4" i="18"/>
  <c r="D6" i="18"/>
  <c r="D5" i="18"/>
  <c r="D8" i="17"/>
  <c r="D22" i="17" s="1"/>
  <c r="B59" i="17"/>
  <c r="D59" i="17"/>
  <c r="D58" i="17"/>
  <c r="D57" i="17"/>
  <c r="C59" i="17"/>
  <c r="B60" i="17"/>
  <c r="E6" i="17"/>
  <c r="D7" i="17"/>
  <c r="D21" i="17" s="1"/>
  <c r="B9" i="17"/>
  <c r="ED5" i="13"/>
  <c r="ED6" i="13"/>
  <c r="ED7" i="13"/>
  <c r="ED8" i="13"/>
  <c r="ED9" i="13"/>
  <c r="ED10" i="13"/>
  <c r="ED11" i="13"/>
  <c r="ED12" i="13"/>
  <c r="ED13" i="13"/>
  <c r="ED14" i="13"/>
  <c r="ED15" i="13"/>
  <c r="ED16" i="13"/>
  <c r="ED17" i="13"/>
  <c r="ED18" i="13"/>
  <c r="ED19" i="13"/>
  <c r="ED20" i="13"/>
  <c r="ED21" i="13"/>
  <c r="ED22" i="13"/>
  <c r="ED23" i="13"/>
  <c r="ED24" i="13"/>
  <c r="ED25" i="13"/>
  <c r="ED26" i="13"/>
  <c r="ED27" i="13"/>
  <c r="ED28" i="13"/>
  <c r="ED29" i="13"/>
  <c r="ED30" i="13"/>
  <c r="ED31" i="13"/>
  <c r="ED32" i="13"/>
  <c r="ED33" i="13"/>
  <c r="ED34" i="13"/>
  <c r="ED35" i="13"/>
  <c r="ED36" i="13"/>
  <c r="ED37" i="13"/>
  <c r="ED38" i="13"/>
  <c r="ED39" i="13"/>
  <c r="ED40" i="13"/>
  <c r="ED41" i="13"/>
  <c r="ED42" i="13"/>
  <c r="ED43" i="13"/>
  <c r="ED44" i="13"/>
  <c r="ED45" i="13"/>
  <c r="ED46" i="13"/>
  <c r="ED47" i="13"/>
  <c r="ED48" i="13"/>
  <c r="ED49" i="13"/>
  <c r="ED50" i="13"/>
  <c r="ED51" i="13"/>
  <c r="ED52" i="13"/>
  <c r="ED53" i="13"/>
  <c r="ED54" i="13"/>
  <c r="ED55" i="13"/>
  <c r="ED56" i="13"/>
  <c r="ED57" i="13"/>
  <c r="ED58" i="13"/>
  <c r="ED59" i="13"/>
  <c r="ED60" i="13"/>
  <c r="ED61" i="13"/>
  <c r="ED62" i="13"/>
  <c r="ED63" i="13"/>
  <c r="ED64" i="13"/>
  <c r="ED65" i="13"/>
  <c r="ED66" i="13"/>
  <c r="ED67" i="13"/>
  <c r="ED68" i="13"/>
  <c r="ED69" i="13"/>
  <c r="ED70" i="13"/>
  <c r="ED71" i="13"/>
  <c r="ED72" i="13"/>
  <c r="ED73" i="13"/>
  <c r="ED74" i="13"/>
  <c r="ED75" i="13"/>
  <c r="ED76" i="13"/>
  <c r="ED77" i="13"/>
  <c r="ED78" i="13"/>
  <c r="ED79" i="13"/>
  <c r="ED80" i="13"/>
  <c r="ED81" i="13"/>
  <c r="ED82" i="13"/>
  <c r="ED83" i="13"/>
  <c r="ED84" i="13"/>
  <c r="ED85" i="13"/>
  <c r="ED86" i="13"/>
  <c r="ED87" i="13"/>
  <c r="ED88" i="13"/>
  <c r="H82" i="17"/>
  <c r="C76" i="17"/>
  <c r="I74" i="17"/>
  <c r="G74" i="17"/>
  <c r="D76" i="17"/>
  <c r="Z44" i="18"/>
  <c r="D82" i="17"/>
  <c r="D78" i="17"/>
  <c r="E75" i="17"/>
  <c r="D74" i="17"/>
  <c r="F82" i="17"/>
  <c r="E23" i="18"/>
  <c r="C22" i="18"/>
  <c r="D20" i="18"/>
  <c r="H80" i="17"/>
  <c r="C75" i="17"/>
  <c r="D80" i="17"/>
  <c r="H74" i="17"/>
  <c r="H81" i="17"/>
  <c r="F80" i="17"/>
  <c r="I76" i="17"/>
  <c r="D24" i="18"/>
  <c r="H71" i="17"/>
  <c r="D79" i="17"/>
  <c r="H72" i="17"/>
  <c r="G77" i="17"/>
  <c r="G82" i="17"/>
  <c r="F78" i="17"/>
  <c r="D22" i="18"/>
  <c r="D75" i="17"/>
  <c r="I82" i="17"/>
  <c r="C74" i="17"/>
  <c r="E74" i="17"/>
  <c r="F73" i="17"/>
  <c r="I81" i="17"/>
  <c r="I79" i="17"/>
  <c r="E21" i="18"/>
  <c r="E78" i="17"/>
  <c r="F77" i="17"/>
  <c r="Y44" i="18"/>
  <c r="C72" i="17"/>
  <c r="I71" i="17"/>
  <c r="D81" i="17"/>
  <c r="H77" i="17"/>
  <c r="H75" i="17"/>
  <c r="C23" i="18"/>
  <c r="H73" i="17"/>
  <c r="G79" i="17"/>
  <c r="C77" i="17"/>
  <c r="G73" i="17"/>
  <c r="G71" i="17"/>
  <c r="D73" i="17"/>
  <c r="I75" i="17"/>
  <c r="H76" i="17"/>
  <c r="D71" i="17"/>
  <c r="F75" i="17"/>
  <c r="G76" i="17"/>
  <c r="E81" i="17"/>
  <c r="E79" i="17"/>
  <c r="D21" i="18"/>
  <c r="G75" i="17"/>
  <c r="I77" i="17"/>
  <c r="I72" i="17"/>
  <c r="E71" i="17"/>
  <c r="H78" i="17"/>
  <c r="D77" i="17"/>
  <c r="E20" i="18"/>
  <c r="F74" i="17"/>
  <c r="G80" i="17"/>
  <c r="C79" i="17"/>
  <c r="I78" i="17"/>
  <c r="E72" i="17"/>
  <c r="F72" i="17"/>
  <c r="F76" i="17"/>
  <c r="G78" i="17"/>
  <c r="H79" i="17"/>
  <c r="F81" i="17"/>
  <c r="D72" i="17"/>
  <c r="D23" i="18"/>
  <c r="I73" i="17"/>
  <c r="C82" i="17"/>
  <c r="C71" i="17"/>
  <c r="E80" i="17"/>
  <c r="G81" i="17"/>
  <c r="C80" i="17"/>
  <c r="E82" i="17"/>
  <c r="F71" i="17"/>
  <c r="I80" i="17"/>
  <c r="C81" i="17"/>
  <c r="E73" i="17"/>
  <c r="C78" i="17"/>
  <c r="E77" i="17"/>
  <c r="C73" i="17"/>
  <c r="G72" i="17"/>
  <c r="F79" i="17"/>
  <c r="E76" i="17"/>
  <c r="B41" i="18" l="1"/>
  <c r="D40" i="18"/>
  <c r="C40" i="18"/>
  <c r="E6" i="18"/>
  <c r="E8" i="18"/>
  <c r="B9" i="18"/>
  <c r="C8" i="18"/>
  <c r="F7" i="18"/>
  <c r="F8" i="18"/>
  <c r="F6" i="18"/>
  <c r="F4" i="18"/>
  <c r="F5" i="18"/>
  <c r="G3" i="18"/>
  <c r="F9" i="18"/>
  <c r="E58" i="17"/>
  <c r="E57" i="17"/>
  <c r="E59" i="17"/>
  <c r="C60" i="17"/>
  <c r="D60" i="17"/>
  <c r="E60" i="17"/>
  <c r="B61" i="17"/>
  <c r="B10" i="17"/>
  <c r="E10" i="17" s="1"/>
  <c r="E24" i="17" s="1"/>
  <c r="C9" i="17"/>
  <c r="C23" i="17" s="1"/>
  <c r="D9" i="17"/>
  <c r="D23" i="17" s="1"/>
  <c r="F6" i="17"/>
  <c r="E7" i="17"/>
  <c r="E21" i="17" s="1"/>
  <c r="E9" i="17"/>
  <c r="E23" i="17" s="1"/>
  <c r="E8" i="17"/>
  <c r="E22" i="17" s="1"/>
  <c r="EF11" i="13"/>
  <c r="EH11" i="13" s="1"/>
  <c r="EJ11" i="13" s="1"/>
  <c r="EI11" i="13"/>
  <c r="EF10" i="13"/>
  <c r="EH10" i="13" s="1"/>
  <c r="EJ10" i="13" s="1"/>
  <c r="EI10" i="13"/>
  <c r="EF44" i="13"/>
  <c r="EH44" i="13" s="1"/>
  <c r="EJ44" i="13" s="1"/>
  <c r="EI44" i="13"/>
  <c r="EF58" i="13"/>
  <c r="EH58" i="13" s="1"/>
  <c r="EJ58" i="13" s="1"/>
  <c r="EI58" i="13"/>
  <c r="EF8" i="13"/>
  <c r="EH8" i="13" s="1"/>
  <c r="EJ8" i="13" s="1"/>
  <c r="EI8" i="13"/>
  <c r="EF55" i="13"/>
  <c r="EH55" i="13" s="1"/>
  <c r="EJ55" i="13" s="1"/>
  <c r="EI55" i="13"/>
  <c r="EF7" i="13"/>
  <c r="EH7" i="13" s="1"/>
  <c r="EJ7" i="13" s="1"/>
  <c r="EI7" i="13"/>
  <c r="EF75" i="13"/>
  <c r="EH75" i="13" s="1"/>
  <c r="EJ75" i="13" s="1"/>
  <c r="EI75" i="13"/>
  <c r="EF26" i="13"/>
  <c r="EH26" i="13" s="1"/>
  <c r="EJ26" i="13" s="1"/>
  <c r="EI26" i="13"/>
  <c r="EF88" i="13"/>
  <c r="EH88" i="13" s="1"/>
  <c r="EJ88" i="13" s="1"/>
  <c r="EI88" i="13"/>
  <c r="EF23" i="13"/>
  <c r="EH23" i="13" s="1"/>
  <c r="EJ23" i="13" s="1"/>
  <c r="EI23" i="13"/>
  <c r="EF70" i="13"/>
  <c r="EH70" i="13" s="1"/>
  <c r="EJ70" i="13" s="1"/>
  <c r="EI70" i="13"/>
  <c r="EF54" i="13"/>
  <c r="EH54" i="13" s="1"/>
  <c r="EJ54" i="13" s="1"/>
  <c r="EI54" i="13"/>
  <c r="EF38" i="13"/>
  <c r="EH38" i="13" s="1"/>
  <c r="EJ38" i="13" s="1"/>
  <c r="EI38" i="13"/>
  <c r="EF22" i="13"/>
  <c r="EH22" i="13" s="1"/>
  <c r="EJ22" i="13" s="1"/>
  <c r="EI22" i="13"/>
  <c r="EF6" i="13"/>
  <c r="EH6" i="13" s="1"/>
  <c r="EJ6" i="13" s="1"/>
  <c r="EI6" i="13"/>
  <c r="EF43" i="13"/>
  <c r="EH43" i="13" s="1"/>
  <c r="EJ43" i="13" s="1"/>
  <c r="EI43" i="13"/>
  <c r="EF9" i="13"/>
  <c r="EH9" i="13" s="1"/>
  <c r="EJ9" i="13" s="1"/>
  <c r="EI9" i="13"/>
  <c r="EF39" i="13"/>
  <c r="EH39" i="13" s="1"/>
  <c r="EJ39" i="13" s="1"/>
  <c r="EI39" i="13"/>
  <c r="EF85" i="13"/>
  <c r="EH85" i="13" s="1"/>
  <c r="EJ85" i="13" s="1"/>
  <c r="EI85" i="13"/>
  <c r="EF53" i="13"/>
  <c r="EH53" i="13" s="1"/>
  <c r="EJ53" i="13" s="1"/>
  <c r="EI53" i="13"/>
  <c r="EF5" i="13"/>
  <c r="EH5" i="13" s="1"/>
  <c r="EJ5" i="13" s="1"/>
  <c r="EI5" i="13"/>
  <c r="EF12" i="13"/>
  <c r="EH12" i="13" s="1"/>
  <c r="EJ12" i="13" s="1"/>
  <c r="EI12" i="13"/>
  <c r="EF42" i="13"/>
  <c r="EH42" i="13" s="1"/>
  <c r="EJ42" i="13" s="1"/>
  <c r="EI42" i="13"/>
  <c r="EF24" i="13"/>
  <c r="EH24" i="13" s="1"/>
  <c r="EJ24" i="13" s="1"/>
  <c r="EI24" i="13"/>
  <c r="EF71" i="13"/>
  <c r="EH71" i="13" s="1"/>
  <c r="EJ71" i="13" s="1"/>
  <c r="EI71" i="13"/>
  <c r="EF86" i="13"/>
  <c r="EH86" i="13" s="1"/>
  <c r="EJ86" i="13" s="1"/>
  <c r="EI86" i="13"/>
  <c r="EF69" i="13"/>
  <c r="EH69" i="13" s="1"/>
  <c r="EJ69" i="13" s="1"/>
  <c r="EI69" i="13"/>
  <c r="EF37" i="13"/>
  <c r="EH37" i="13" s="1"/>
  <c r="EJ37" i="13" s="1"/>
  <c r="EI37" i="13"/>
  <c r="EF21" i="13"/>
  <c r="EH21" i="13" s="1"/>
  <c r="EJ21" i="13" s="1"/>
  <c r="EI21" i="13"/>
  <c r="EF84" i="13"/>
  <c r="EH84" i="13" s="1"/>
  <c r="EJ84" i="13" s="1"/>
  <c r="EI84" i="13"/>
  <c r="EF68" i="13"/>
  <c r="EH68" i="13" s="1"/>
  <c r="EJ68" i="13" s="1"/>
  <c r="EI68" i="13"/>
  <c r="EF52" i="13"/>
  <c r="EH52" i="13" s="1"/>
  <c r="EJ52" i="13" s="1"/>
  <c r="EI52" i="13"/>
  <c r="EF36" i="13"/>
  <c r="EH36" i="13" s="1"/>
  <c r="EJ36" i="13" s="1"/>
  <c r="EI36" i="13"/>
  <c r="EF20" i="13"/>
  <c r="EH20" i="13" s="1"/>
  <c r="EJ20" i="13" s="1"/>
  <c r="EI20" i="13"/>
  <c r="EF28" i="13"/>
  <c r="EH28" i="13" s="1"/>
  <c r="EJ28" i="13" s="1"/>
  <c r="EI28" i="13"/>
  <c r="EF25" i="13"/>
  <c r="EH25" i="13" s="1"/>
  <c r="EJ25" i="13" s="1"/>
  <c r="EI25" i="13"/>
  <c r="EF67" i="13"/>
  <c r="EH67" i="13" s="1"/>
  <c r="EJ67" i="13" s="1"/>
  <c r="EI67" i="13"/>
  <c r="EF51" i="13"/>
  <c r="EH51" i="13" s="1"/>
  <c r="EJ51" i="13" s="1"/>
  <c r="EI51" i="13"/>
  <c r="EF35" i="13"/>
  <c r="EH35" i="13" s="1"/>
  <c r="EJ35" i="13" s="1"/>
  <c r="EI35" i="13"/>
  <c r="EF19" i="13"/>
  <c r="EH19" i="13" s="1"/>
  <c r="EJ19" i="13" s="1"/>
  <c r="EI19" i="13"/>
  <c r="EF59" i="13"/>
  <c r="EH59" i="13" s="1"/>
  <c r="EJ59" i="13" s="1"/>
  <c r="EI59" i="13"/>
  <c r="EF41" i="13"/>
  <c r="EH41" i="13" s="1"/>
  <c r="EJ41" i="13" s="1"/>
  <c r="EI41" i="13"/>
  <c r="EF82" i="13"/>
  <c r="EH82" i="13" s="1"/>
  <c r="EJ82" i="13" s="1"/>
  <c r="EI82" i="13"/>
  <c r="EF50" i="13"/>
  <c r="EH50" i="13" s="1"/>
  <c r="EJ50" i="13" s="1"/>
  <c r="EI50" i="13"/>
  <c r="EF34" i="13"/>
  <c r="EH34" i="13" s="1"/>
  <c r="EJ34" i="13" s="1"/>
  <c r="EI34" i="13"/>
  <c r="EF18" i="13"/>
  <c r="EH18" i="13" s="1"/>
  <c r="EJ18" i="13" s="1"/>
  <c r="EI18" i="13"/>
  <c r="EF60" i="13"/>
  <c r="EH60" i="13" s="1"/>
  <c r="EJ60" i="13" s="1"/>
  <c r="EI60" i="13"/>
  <c r="EF74" i="13"/>
  <c r="EH74" i="13" s="1"/>
  <c r="EJ74" i="13" s="1"/>
  <c r="EI74" i="13"/>
  <c r="EF73" i="13"/>
  <c r="EH73" i="13" s="1"/>
  <c r="EJ73" i="13" s="1"/>
  <c r="EI73" i="13"/>
  <c r="EF56" i="13"/>
  <c r="EH56" i="13" s="1"/>
  <c r="EJ56" i="13" s="1"/>
  <c r="EI56" i="13"/>
  <c r="EF87" i="13"/>
  <c r="EH87" i="13" s="1"/>
  <c r="EJ87" i="13" s="1"/>
  <c r="EI87" i="13"/>
  <c r="EF81" i="13"/>
  <c r="EH81" i="13" s="1"/>
  <c r="EJ81" i="13" s="1"/>
  <c r="EI81" i="13"/>
  <c r="EF17" i="13"/>
  <c r="EH17" i="13" s="1"/>
  <c r="EJ17" i="13" s="1"/>
  <c r="EI17" i="13"/>
  <c r="EF48" i="13"/>
  <c r="EH48" i="13" s="1"/>
  <c r="EJ48" i="13" s="1"/>
  <c r="EI48" i="13"/>
  <c r="EF16" i="13"/>
  <c r="EH16" i="13" s="1"/>
  <c r="EJ16" i="13" s="1"/>
  <c r="EI16" i="13"/>
  <c r="EF79" i="13"/>
  <c r="EH79" i="13" s="1"/>
  <c r="EJ79" i="13" s="1"/>
  <c r="EI79" i="13"/>
  <c r="EF63" i="13"/>
  <c r="EH63" i="13" s="1"/>
  <c r="EJ63" i="13" s="1"/>
  <c r="EI63" i="13"/>
  <c r="EF47" i="13"/>
  <c r="EH47" i="13" s="1"/>
  <c r="EJ47" i="13" s="1"/>
  <c r="EI47" i="13"/>
  <c r="EF31" i="13"/>
  <c r="EH31" i="13" s="1"/>
  <c r="EJ31" i="13" s="1"/>
  <c r="EI31" i="13"/>
  <c r="EF15" i="13"/>
  <c r="EH15" i="13" s="1"/>
  <c r="EJ15" i="13" s="1"/>
  <c r="EI15" i="13"/>
  <c r="EF76" i="13"/>
  <c r="EH76" i="13" s="1"/>
  <c r="EJ76" i="13" s="1"/>
  <c r="EI76" i="13"/>
  <c r="EF27" i="13"/>
  <c r="EH27" i="13" s="1"/>
  <c r="EJ27" i="13" s="1"/>
  <c r="EI27" i="13"/>
  <c r="EF57" i="13"/>
  <c r="EH57" i="13" s="1"/>
  <c r="EJ57" i="13" s="1"/>
  <c r="EI57" i="13"/>
  <c r="EF72" i="13"/>
  <c r="EH72" i="13" s="1"/>
  <c r="EJ72" i="13" s="1"/>
  <c r="EI72" i="13"/>
  <c r="EF83" i="13"/>
  <c r="EH83" i="13" s="1"/>
  <c r="EJ83" i="13" s="1"/>
  <c r="EI83" i="13"/>
  <c r="EF65" i="13"/>
  <c r="EH65" i="13" s="1"/>
  <c r="EJ65" i="13" s="1"/>
  <c r="EI65" i="13"/>
  <c r="EF33" i="13"/>
  <c r="EH33" i="13" s="1"/>
  <c r="EJ33" i="13" s="1"/>
  <c r="EI33" i="13"/>
  <c r="EF80" i="13"/>
  <c r="EH80" i="13" s="1"/>
  <c r="EJ80" i="13" s="1"/>
  <c r="EI80" i="13"/>
  <c r="EF78" i="13"/>
  <c r="EH78" i="13" s="1"/>
  <c r="EJ78" i="13" s="1"/>
  <c r="EI78" i="13"/>
  <c r="EF62" i="13"/>
  <c r="EH62" i="13" s="1"/>
  <c r="EJ62" i="13" s="1"/>
  <c r="EI62" i="13"/>
  <c r="EF46" i="13"/>
  <c r="EH46" i="13" s="1"/>
  <c r="EJ46" i="13" s="1"/>
  <c r="EI46" i="13"/>
  <c r="EF30" i="13"/>
  <c r="EH30" i="13" s="1"/>
  <c r="EJ30" i="13" s="1"/>
  <c r="EI30" i="13"/>
  <c r="EF14" i="13"/>
  <c r="EH14" i="13" s="1"/>
  <c r="EJ14" i="13" s="1"/>
  <c r="EI14" i="13"/>
  <c r="EF40" i="13"/>
  <c r="EH40" i="13" s="1"/>
  <c r="EJ40" i="13" s="1"/>
  <c r="EI40" i="13"/>
  <c r="EF66" i="13"/>
  <c r="EH66" i="13" s="1"/>
  <c r="EJ66" i="13" s="1"/>
  <c r="EI66" i="13"/>
  <c r="EF49" i="13"/>
  <c r="EH49" i="13" s="1"/>
  <c r="EJ49" i="13" s="1"/>
  <c r="EI49" i="13"/>
  <c r="EF64" i="13"/>
  <c r="EH64" i="13" s="1"/>
  <c r="EJ64" i="13" s="1"/>
  <c r="EI64" i="13"/>
  <c r="EF32" i="13"/>
  <c r="EH32" i="13" s="1"/>
  <c r="EJ32" i="13" s="1"/>
  <c r="EI32" i="13"/>
  <c r="EF77" i="13"/>
  <c r="EH77" i="13" s="1"/>
  <c r="EJ77" i="13" s="1"/>
  <c r="EI77" i="13"/>
  <c r="EF61" i="13"/>
  <c r="EH61" i="13" s="1"/>
  <c r="EJ61" i="13" s="1"/>
  <c r="EI61" i="13"/>
  <c r="EF45" i="13"/>
  <c r="EH45" i="13" s="1"/>
  <c r="EJ45" i="13" s="1"/>
  <c r="EI45" i="13"/>
  <c r="EF29" i="13"/>
  <c r="EH29" i="13" s="1"/>
  <c r="EJ29" i="13" s="1"/>
  <c r="EI29" i="13"/>
  <c r="EF13" i="13"/>
  <c r="EH13" i="13" s="1"/>
  <c r="EJ13" i="13" s="1"/>
  <c r="EI13" i="13"/>
  <c r="F25" i="18"/>
  <c r="F20" i="18"/>
  <c r="Z45" i="18"/>
  <c r="C24" i="18"/>
  <c r="F21" i="18"/>
  <c r="AA45" i="18"/>
  <c r="AB45" i="18"/>
  <c r="F22" i="18"/>
  <c r="Y45" i="18"/>
  <c r="E22" i="18"/>
  <c r="E24" i="18"/>
  <c r="F23" i="18"/>
  <c r="F24" i="18"/>
  <c r="B42" i="18" l="1"/>
  <c r="D41" i="18"/>
  <c r="C41" i="18"/>
  <c r="G9" i="18"/>
  <c r="G7" i="18"/>
  <c r="G8" i="18"/>
  <c r="G6" i="18"/>
  <c r="G4" i="18"/>
  <c r="G5" i="18"/>
  <c r="H3" i="18"/>
  <c r="C9" i="18"/>
  <c r="B10" i="18"/>
  <c r="G10" i="18" s="1"/>
  <c r="E9" i="18"/>
  <c r="D9" i="18"/>
  <c r="F57" i="17"/>
  <c r="F58" i="17"/>
  <c r="F59" i="17"/>
  <c r="F60" i="17"/>
  <c r="B62" i="17"/>
  <c r="F61" i="17"/>
  <c r="E61" i="17"/>
  <c r="D61" i="17"/>
  <c r="C61" i="17"/>
  <c r="G6" i="17"/>
  <c r="F7" i="17"/>
  <c r="F21" i="17" s="1"/>
  <c r="F9" i="17"/>
  <c r="F23" i="17" s="1"/>
  <c r="F8" i="17"/>
  <c r="F22" i="17" s="1"/>
  <c r="F10" i="17"/>
  <c r="F24" i="17" s="1"/>
  <c r="B11" i="17"/>
  <c r="C10" i="17"/>
  <c r="C24" i="17" s="1"/>
  <c r="D10" i="17"/>
  <c r="D24" i="17" s="1"/>
  <c r="Z46" i="18"/>
  <c r="C25" i="18"/>
  <c r="AA46" i="18"/>
  <c r="AB46" i="18"/>
  <c r="G20" i="18"/>
  <c r="G22" i="18"/>
  <c r="D25" i="18"/>
  <c r="E25" i="18"/>
  <c r="G25" i="18"/>
  <c r="G26" i="18"/>
  <c r="G23" i="18"/>
  <c r="Y46" i="18"/>
  <c r="G21" i="18"/>
  <c r="G24" i="18"/>
  <c r="F54" i="18" l="1"/>
  <c r="E54" i="18"/>
  <c r="D54" i="18"/>
  <c r="C54" i="18"/>
  <c r="B43" i="18"/>
  <c r="C42" i="18"/>
  <c r="D42" i="18"/>
  <c r="B11" i="18"/>
  <c r="C10" i="18"/>
  <c r="D10" i="18"/>
  <c r="E10" i="18"/>
  <c r="F10" i="18"/>
  <c r="H10" i="18"/>
  <c r="H8" i="18"/>
  <c r="H6" i="18"/>
  <c r="H4" i="18"/>
  <c r="I3" i="18"/>
  <c r="H11" i="18"/>
  <c r="H9" i="18"/>
  <c r="H7" i="18"/>
  <c r="H5" i="18"/>
  <c r="G57" i="17"/>
  <c r="G58" i="17"/>
  <c r="G59" i="17"/>
  <c r="G60" i="17"/>
  <c r="G61" i="17"/>
  <c r="C62" i="17"/>
  <c r="G62" i="17"/>
  <c r="E62" i="17"/>
  <c r="F62" i="17"/>
  <c r="D62" i="17"/>
  <c r="B63" i="17"/>
  <c r="B12" i="17"/>
  <c r="C11" i="17"/>
  <c r="C25" i="17" s="1"/>
  <c r="D11" i="17"/>
  <c r="D25" i="17" s="1"/>
  <c r="E11" i="17"/>
  <c r="E25" i="17" s="1"/>
  <c r="F11" i="17"/>
  <c r="F25" i="17" s="1"/>
  <c r="H6" i="17"/>
  <c r="H62" i="17" s="1"/>
  <c r="G12" i="17"/>
  <c r="G26" i="17" s="1"/>
  <c r="G7" i="17"/>
  <c r="G21" i="17" s="1"/>
  <c r="G10" i="17"/>
  <c r="G24" i="17" s="1"/>
  <c r="G9" i="17"/>
  <c r="G23" i="17" s="1"/>
  <c r="G8" i="17"/>
  <c r="G22" i="17" s="1"/>
  <c r="G11" i="17"/>
  <c r="G25" i="17" s="1"/>
  <c r="C26" i="18"/>
  <c r="H26" i="18"/>
  <c r="F26" i="18"/>
  <c r="H20" i="18"/>
  <c r="AB47" i="18"/>
  <c r="H23" i="18"/>
  <c r="H22" i="18"/>
  <c r="E26" i="18"/>
  <c r="Y47" i="18"/>
  <c r="AA47" i="18"/>
  <c r="H27" i="18"/>
  <c r="H25" i="18"/>
  <c r="Z47" i="18"/>
  <c r="H24" i="18"/>
  <c r="H21" i="18"/>
  <c r="D26" i="18"/>
  <c r="B44" i="18" l="1"/>
  <c r="D43" i="18"/>
  <c r="C43" i="18"/>
  <c r="I10" i="18"/>
  <c r="I8" i="18"/>
  <c r="I6" i="18"/>
  <c r="I4" i="18"/>
  <c r="I11" i="18"/>
  <c r="I9" i="18"/>
  <c r="I7" i="18"/>
  <c r="I5" i="18"/>
  <c r="C11" i="18"/>
  <c r="B12" i="18"/>
  <c r="D11" i="18"/>
  <c r="E11" i="18"/>
  <c r="F11" i="18"/>
  <c r="G11" i="18"/>
  <c r="H57" i="17"/>
  <c r="H58" i="17"/>
  <c r="H59" i="17"/>
  <c r="H60" i="17"/>
  <c r="H61" i="17"/>
  <c r="H63" i="17"/>
  <c r="D63" i="17"/>
  <c r="B64" i="17"/>
  <c r="G63" i="17"/>
  <c r="F63" i="17"/>
  <c r="E63" i="17"/>
  <c r="C63" i="17"/>
  <c r="I6" i="17"/>
  <c r="H7" i="17"/>
  <c r="H21" i="17" s="1"/>
  <c r="H12" i="17"/>
  <c r="H26" i="17" s="1"/>
  <c r="H9" i="17"/>
  <c r="H23" i="17" s="1"/>
  <c r="H11" i="17"/>
  <c r="H25" i="17" s="1"/>
  <c r="H10" i="17"/>
  <c r="H24" i="17" s="1"/>
  <c r="H8" i="17"/>
  <c r="H22" i="17" s="1"/>
  <c r="B13" i="17"/>
  <c r="C12" i="17"/>
  <c r="C26" i="17" s="1"/>
  <c r="D12" i="17"/>
  <c r="D26" i="17" s="1"/>
  <c r="E12" i="17"/>
  <c r="E26" i="17" s="1"/>
  <c r="F12" i="17"/>
  <c r="F26" i="17" s="1"/>
  <c r="I21" i="18"/>
  <c r="E27" i="18"/>
  <c r="G27" i="18"/>
  <c r="Y48" i="18"/>
  <c r="I27" i="18"/>
  <c r="D27" i="18"/>
  <c r="I23" i="18"/>
  <c r="AB48" i="18"/>
  <c r="I24" i="18"/>
  <c r="I20" i="18"/>
  <c r="I25" i="18"/>
  <c r="F27" i="18"/>
  <c r="Z48" i="18"/>
  <c r="C27" i="18"/>
  <c r="AA48" i="18"/>
  <c r="I26" i="18"/>
  <c r="I22" i="18"/>
  <c r="B45" i="18" l="1"/>
  <c r="D44" i="18"/>
  <c r="C44" i="18"/>
  <c r="B13" i="18"/>
  <c r="C12" i="18"/>
  <c r="E12" i="18"/>
  <c r="D12" i="18"/>
  <c r="F12" i="18"/>
  <c r="G12" i="18"/>
  <c r="H12" i="18"/>
  <c r="I12" i="18"/>
  <c r="I57" i="17"/>
  <c r="I58" i="17"/>
  <c r="I59" i="17"/>
  <c r="I60" i="17"/>
  <c r="I61" i="17"/>
  <c r="I62" i="17"/>
  <c r="I63" i="17"/>
  <c r="C64" i="17"/>
  <c r="I64" i="17"/>
  <c r="H64" i="17"/>
  <c r="G64" i="17"/>
  <c r="D64" i="17"/>
  <c r="B65" i="17"/>
  <c r="F64" i="17"/>
  <c r="E64" i="17"/>
  <c r="B14" i="17"/>
  <c r="I14" i="17" s="1"/>
  <c r="I28" i="17" s="1"/>
  <c r="C13" i="17"/>
  <c r="C27" i="17" s="1"/>
  <c r="D13" i="17"/>
  <c r="D27" i="17" s="1"/>
  <c r="E13" i="17"/>
  <c r="E27" i="17" s="1"/>
  <c r="F13" i="17"/>
  <c r="F27" i="17" s="1"/>
  <c r="G13" i="17"/>
  <c r="G27" i="17" s="1"/>
  <c r="H13" i="17"/>
  <c r="H27" i="17" s="1"/>
  <c r="I7" i="17"/>
  <c r="I21" i="17" s="1"/>
  <c r="I9" i="17"/>
  <c r="I23" i="17" s="1"/>
  <c r="I11" i="17"/>
  <c r="I25" i="17" s="1"/>
  <c r="I12" i="17"/>
  <c r="I26" i="17" s="1"/>
  <c r="I13" i="17"/>
  <c r="I27" i="17" s="1"/>
  <c r="I8" i="17"/>
  <c r="I22" i="17" s="1"/>
  <c r="I10" i="17"/>
  <c r="I24" i="17" s="1"/>
  <c r="G28" i="18"/>
  <c r="Z49" i="18"/>
  <c r="F28" i="18"/>
  <c r="E28" i="18"/>
  <c r="I28" i="18"/>
  <c r="H28" i="18"/>
  <c r="D28" i="18"/>
  <c r="Y49" i="18"/>
  <c r="AB49" i="18"/>
  <c r="AA49" i="18"/>
  <c r="C28" i="18"/>
  <c r="B46" i="18" l="1"/>
  <c r="D45" i="18"/>
  <c r="C45" i="18"/>
  <c r="C13" i="18"/>
  <c r="B14" i="18"/>
  <c r="E13" i="18"/>
  <c r="D13" i="18"/>
  <c r="F13" i="18"/>
  <c r="G13" i="18"/>
  <c r="H13" i="18"/>
  <c r="I13" i="18"/>
  <c r="I65" i="17"/>
  <c r="H65" i="17"/>
  <c r="B66" i="17"/>
  <c r="G65" i="17"/>
  <c r="F65" i="17"/>
  <c r="E65" i="17"/>
  <c r="D65" i="17"/>
  <c r="C65" i="17"/>
  <c r="B15" i="17"/>
  <c r="C14" i="17"/>
  <c r="C28" i="17" s="1"/>
  <c r="D14" i="17"/>
  <c r="D28" i="17" s="1"/>
  <c r="E14" i="17"/>
  <c r="E28" i="17" s="1"/>
  <c r="F14" i="17"/>
  <c r="F28" i="17" s="1"/>
  <c r="G14" i="17"/>
  <c r="G28" i="17" s="1"/>
  <c r="H14" i="17"/>
  <c r="H28" i="17" s="1"/>
  <c r="I29" i="18"/>
  <c r="F29" i="18"/>
  <c r="H29" i="18"/>
  <c r="G29" i="18"/>
  <c r="C29" i="18"/>
  <c r="E29" i="18"/>
  <c r="AA50" i="18"/>
  <c r="D29" i="18"/>
  <c r="AB50" i="18"/>
  <c r="Z50" i="18"/>
  <c r="Y50" i="18"/>
  <c r="B47" i="18" l="1"/>
  <c r="D46" i="18"/>
  <c r="C46" i="18"/>
  <c r="B15" i="18"/>
  <c r="C14" i="18"/>
  <c r="D14" i="18"/>
  <c r="E14" i="18"/>
  <c r="F14" i="18"/>
  <c r="G14" i="18"/>
  <c r="H14" i="18"/>
  <c r="I14" i="18"/>
  <c r="C66" i="17"/>
  <c r="I66" i="17"/>
  <c r="F66" i="17"/>
  <c r="E66" i="17"/>
  <c r="H66" i="17"/>
  <c r="D66" i="17"/>
  <c r="G66" i="17"/>
  <c r="B67" i="17"/>
  <c r="B16" i="17"/>
  <c r="C15" i="17"/>
  <c r="C29" i="17" s="1"/>
  <c r="D15" i="17"/>
  <c r="D29" i="17" s="1"/>
  <c r="E15" i="17"/>
  <c r="E29" i="17" s="1"/>
  <c r="F15" i="17"/>
  <c r="F29" i="17" s="1"/>
  <c r="G15" i="17"/>
  <c r="G29" i="17" s="1"/>
  <c r="H15" i="17"/>
  <c r="H29" i="17" s="1"/>
  <c r="I15" i="17"/>
  <c r="I29" i="17" s="1"/>
  <c r="G30" i="18"/>
  <c r="C30" i="18"/>
  <c r="H30" i="18"/>
  <c r="AA51" i="18"/>
  <c r="Z51" i="18"/>
  <c r="I30" i="18"/>
  <c r="D30" i="18"/>
  <c r="F30" i="18"/>
  <c r="Y51" i="18"/>
  <c r="E30" i="18"/>
  <c r="AB51" i="18"/>
  <c r="B48" i="18" l="1"/>
  <c r="D47" i="18"/>
  <c r="C47" i="18"/>
  <c r="C15" i="18"/>
  <c r="D15" i="18"/>
  <c r="E15" i="18"/>
  <c r="F15" i="18"/>
  <c r="G15" i="18"/>
  <c r="H15" i="18"/>
  <c r="I15" i="18"/>
  <c r="H67" i="17"/>
  <c r="B68" i="17"/>
  <c r="I67" i="17"/>
  <c r="G67" i="17"/>
  <c r="D67" i="17"/>
  <c r="F67" i="17"/>
  <c r="E67" i="17"/>
  <c r="C67" i="17"/>
  <c r="B17" i="17"/>
  <c r="C16" i="17"/>
  <c r="C30" i="17" s="1"/>
  <c r="D16" i="17"/>
  <c r="D30" i="17" s="1"/>
  <c r="E16" i="17"/>
  <c r="E30" i="17" s="1"/>
  <c r="F16" i="17"/>
  <c r="F30" i="17" s="1"/>
  <c r="G16" i="17"/>
  <c r="G30" i="17" s="1"/>
  <c r="H16" i="17"/>
  <c r="H30" i="17" s="1"/>
  <c r="I16" i="17"/>
  <c r="I30" i="17" s="1"/>
  <c r="D31" i="18"/>
  <c r="F31" i="18"/>
  <c r="Z52" i="18"/>
  <c r="I31" i="18"/>
  <c r="G31" i="18"/>
  <c r="Y52" i="18"/>
  <c r="E31" i="18"/>
  <c r="C31" i="18"/>
  <c r="H31" i="18"/>
  <c r="AA52" i="18"/>
  <c r="AB52" i="18"/>
  <c r="B49" i="18" l="1"/>
  <c r="D48" i="18"/>
  <c r="C48" i="18"/>
  <c r="C68" i="17"/>
  <c r="E68" i="17"/>
  <c r="I68" i="17"/>
  <c r="D68" i="17"/>
  <c r="F68" i="17"/>
  <c r="H68" i="17"/>
  <c r="G68" i="17"/>
  <c r="B18" i="17"/>
  <c r="C17" i="17"/>
  <c r="C31" i="17" s="1"/>
  <c r="D17" i="17"/>
  <c r="D31" i="17" s="1"/>
  <c r="E17" i="17"/>
  <c r="E31" i="17" s="1"/>
  <c r="F17" i="17"/>
  <c r="F31" i="17" s="1"/>
  <c r="G17" i="17"/>
  <c r="G31" i="17" s="1"/>
  <c r="H17" i="17"/>
  <c r="H31" i="17" s="1"/>
  <c r="I17" i="17"/>
  <c r="I31" i="17" s="1"/>
  <c r="AA53" i="18"/>
  <c r="Y53" i="18"/>
  <c r="AB53" i="18"/>
  <c r="Z53" i="18"/>
  <c r="D49" i="18" l="1"/>
  <c r="C49" i="18"/>
  <c r="C18" i="17"/>
  <c r="C32" i="17" s="1"/>
  <c r="D18" i="17"/>
  <c r="D32" i="17" s="1"/>
  <c r="E18" i="17"/>
  <c r="E32" i="17" s="1"/>
  <c r="F18" i="17"/>
  <c r="F32" i="17" s="1"/>
  <c r="G18" i="17"/>
  <c r="G32" i="17" s="1"/>
  <c r="H18" i="17"/>
  <c r="H32" i="17" s="1"/>
  <c r="I18" i="17"/>
  <c r="I32" i="17" s="1"/>
  <c r="AA54" i="18"/>
  <c r="AB54" i="18"/>
  <c r="Y54" i="18"/>
  <c r="Z54" i="18"/>
</calcChain>
</file>

<file path=xl/sharedStrings.xml><?xml version="1.0" encoding="utf-8"?>
<sst xmlns="http://schemas.openxmlformats.org/spreadsheetml/2006/main" count="1440" uniqueCount="180">
  <si>
    <t>Account Name</t>
  </si>
  <si>
    <t>Income</t>
  </si>
  <si>
    <t>Sales</t>
  </si>
  <si>
    <t>Bar Sales</t>
  </si>
  <si>
    <t>Food Sales</t>
  </si>
  <si>
    <t>Cafe Sales</t>
  </si>
  <si>
    <t>Gaming Revenue</t>
  </si>
  <si>
    <t>Net Poker Machine Clearances</t>
  </si>
  <si>
    <t>Poker Machine GST Rebate</t>
  </si>
  <si>
    <t>Keno Income</t>
  </si>
  <si>
    <t>TAB Income</t>
  </si>
  <si>
    <t>Members Income</t>
  </si>
  <si>
    <t>Membership Subscriptions</t>
  </si>
  <si>
    <t>Bingo Income</t>
  </si>
  <si>
    <t>Raffle Income</t>
  </si>
  <si>
    <t>LADIES GREEN FEES</t>
  </si>
  <si>
    <t>Green Fees</t>
  </si>
  <si>
    <t>Investment Income</t>
  </si>
  <si>
    <t>Interest Received</t>
  </si>
  <si>
    <t>Dividend Income</t>
  </si>
  <si>
    <t>Other Income</t>
  </si>
  <si>
    <t>Commissions</t>
  </si>
  <si>
    <t>Hiring Charges</t>
  </si>
  <si>
    <t>Profit on sale of assets</t>
  </si>
  <si>
    <t>Subsidies Received</t>
  </si>
  <si>
    <t>Sundry Income</t>
  </si>
  <si>
    <t>Total Income</t>
  </si>
  <si>
    <t>Cost Of Sales</t>
  </si>
  <si>
    <t>Cost of Sales - Bar</t>
  </si>
  <si>
    <t>Purchases - Bar</t>
  </si>
  <si>
    <t>Stock Movement - Bar</t>
  </si>
  <si>
    <t>Cost of Sales - Food</t>
  </si>
  <si>
    <t>Purchases - Food</t>
  </si>
  <si>
    <t>Purchases - Cafe</t>
  </si>
  <si>
    <t>Stock Movement - Food</t>
  </si>
  <si>
    <t>Gross Profit</t>
  </si>
  <si>
    <t>Expenses</t>
  </si>
  <si>
    <t>Accountancy Fees</t>
  </si>
  <si>
    <t>Advertising</t>
  </si>
  <si>
    <t>Assets Purchased &lt;$1,000</t>
  </si>
  <si>
    <t>Audit Fee</t>
  </si>
  <si>
    <t>Bank Charges</t>
  </si>
  <si>
    <t>Borrowing Expenses</t>
  </si>
  <si>
    <t>Directors Expenses</t>
  </si>
  <si>
    <t>Directors Fees</t>
  </si>
  <si>
    <t>Secretary Managers Expenses</t>
  </si>
  <si>
    <t>Cleaning</t>
  </si>
  <si>
    <t>Pest Control</t>
  </si>
  <si>
    <t>Laundry &amp; Cleaning Material</t>
  </si>
  <si>
    <t>Linen Hire</t>
  </si>
  <si>
    <t>Rubbish Removal</t>
  </si>
  <si>
    <t>Computer Expenses</t>
  </si>
  <si>
    <t>Software Support</t>
  </si>
  <si>
    <t>Depreciation</t>
  </si>
  <si>
    <t>Donations</t>
  </si>
  <si>
    <t>Sponsorships</t>
  </si>
  <si>
    <t>Lease Payments</t>
  </si>
  <si>
    <t>Licences</t>
  </si>
  <si>
    <t>Subscriptions</t>
  </si>
  <si>
    <t>Insurance</t>
  </si>
  <si>
    <t>Interest</t>
  </si>
  <si>
    <t>Legal Fees</t>
  </si>
  <si>
    <t>Hospitality Bus</t>
  </si>
  <si>
    <t>Petty Cash</t>
  </si>
  <si>
    <t>Postage</t>
  </si>
  <si>
    <t>Printing &amp; Stationary</t>
  </si>
  <si>
    <t>Paper Products - Bar</t>
  </si>
  <si>
    <t>Paper Products - Catering</t>
  </si>
  <si>
    <t>Newspapers</t>
  </si>
  <si>
    <t>Rates</t>
  </si>
  <si>
    <t>Repairs &amp; Maint - Grounds</t>
  </si>
  <si>
    <t>Repairs &amp; Maint - Clubhouse</t>
  </si>
  <si>
    <t>Replacements</t>
  </si>
  <si>
    <t>Security/Monitoring</t>
  </si>
  <si>
    <t>Inspections &amp; Contracts</t>
  </si>
  <si>
    <t>Sundry Expenses</t>
  </si>
  <si>
    <t>Telephone</t>
  </si>
  <si>
    <t>Travel &amp; Accom</t>
  </si>
  <si>
    <t>Electricity</t>
  </si>
  <si>
    <t>Gas</t>
  </si>
  <si>
    <t>Wreaths &amp; Flowers</t>
  </si>
  <si>
    <t>Gaming Expenses</t>
  </si>
  <si>
    <t>Club Grants</t>
  </si>
  <si>
    <t>Data Monitoring</t>
  </si>
  <si>
    <t>Gaming Licence Fee Expense</t>
  </si>
  <si>
    <t>Keno Expenses</t>
  </si>
  <si>
    <t>Poker Machine Tax</t>
  </si>
  <si>
    <t>TAB Expenses</t>
  </si>
  <si>
    <t>Repairs &amp; Maint - Gaming</t>
  </si>
  <si>
    <t>Sky Racing</t>
  </si>
  <si>
    <t>Superstation Subscription</t>
  </si>
  <si>
    <t>Members Amenities &amp; Entertain.</t>
  </si>
  <si>
    <t>Bands &amp; Artists</t>
  </si>
  <si>
    <t>Bingo Expenses</t>
  </si>
  <si>
    <t>Entertainment &amp; Refreshments</t>
  </si>
  <si>
    <t>Members Amenities</t>
  </si>
  <si>
    <t>Poker League</t>
  </si>
  <si>
    <t>Promotions</t>
  </si>
  <si>
    <t>Promotions - Poker Machines</t>
  </si>
  <si>
    <t>Major Monthly Prizes</t>
  </si>
  <si>
    <t>Members Draw</t>
  </si>
  <si>
    <t>Raffle Expense</t>
  </si>
  <si>
    <t>Trivia</t>
  </si>
  <si>
    <t>Employee Benefits Expenses</t>
  </si>
  <si>
    <t>Wages &amp; Salaries Expenses</t>
  </si>
  <si>
    <t>Wages - Bar</t>
  </si>
  <si>
    <t>Wages - Admin</t>
  </si>
  <si>
    <t>Wages - Management</t>
  </si>
  <si>
    <t>Wages - Cleaning</t>
  </si>
  <si>
    <t>Wages - Greenkeeper</t>
  </si>
  <si>
    <t>Wages - General</t>
  </si>
  <si>
    <t>Wages - Catering</t>
  </si>
  <si>
    <t>Wages - Poker Machine</t>
  </si>
  <si>
    <t>Wages - TAB &amp; Keno</t>
  </si>
  <si>
    <t>Wages - Cafe</t>
  </si>
  <si>
    <t>Superannuation</t>
  </si>
  <si>
    <t>Payroll Tax</t>
  </si>
  <si>
    <t>Fringe Benefits Tax</t>
  </si>
  <si>
    <t>Provision for Employee Benefit</t>
  </si>
  <si>
    <t>Workers Compensation</t>
  </si>
  <si>
    <t>Staff Training</t>
  </si>
  <si>
    <t>Uniforms</t>
  </si>
  <si>
    <t>Union Fees</t>
  </si>
  <si>
    <t>Mgmt Meals/Drinks</t>
  </si>
  <si>
    <t>STAFF AMENITIES</t>
  </si>
  <si>
    <t>Operating Profit</t>
  </si>
  <si>
    <t>Net Profit/(Loss)</t>
  </si>
  <si>
    <t>Restaurant Gas</t>
  </si>
  <si>
    <t>Gas Reimbursement</t>
  </si>
  <si>
    <t>Insurance Recoveries</t>
  </si>
  <si>
    <t>Workers Compensation Rebate</t>
  </si>
  <si>
    <t>Discounts Received</t>
  </si>
  <si>
    <t>Foxtel</t>
  </si>
  <si>
    <t>BEER GAS</t>
  </si>
  <si>
    <t>Multiscreen Super Draw</t>
  </si>
  <si>
    <t>Other Payroll Expenses</t>
  </si>
  <si>
    <t>Presidents Expense</t>
  </si>
  <si>
    <t>CONCERT TICKETS</t>
  </si>
  <si>
    <t>Job Keeper</t>
  </si>
  <si>
    <t>Income tax expense</t>
  </si>
  <si>
    <t>Freight</t>
  </si>
  <si>
    <t>Cyber Security</t>
  </si>
  <si>
    <t>Deoreciation - Bar</t>
  </si>
  <si>
    <t>Depreciation - Kitchen</t>
  </si>
  <si>
    <t>Depreciation - Poker Machines</t>
  </si>
  <si>
    <t>Date</t>
  </si>
  <si>
    <t>Account Grouping</t>
  </si>
  <si>
    <t>Account Subgroup</t>
  </si>
  <si>
    <t>Operating Expenses</t>
  </si>
  <si>
    <t>Expenses - Tax</t>
  </si>
  <si>
    <t>ITE</t>
  </si>
  <si>
    <t>Net Profit</t>
  </si>
  <si>
    <t>Gross Margin</t>
  </si>
  <si>
    <t>Profit Margin</t>
  </si>
  <si>
    <t>Margins</t>
  </si>
  <si>
    <t>MoM Revenue</t>
  </si>
  <si>
    <t>MoM Revenue Growth</t>
  </si>
  <si>
    <t>Expense Efficiency</t>
  </si>
  <si>
    <t>Detailed Income</t>
  </si>
  <si>
    <t>Cost Of Sales Movements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</si>
  <si>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</si>
  <si>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</si>
  <si>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</si>
  <si>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</si>
  <si>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</si>
  <si>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</si>
  <si>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</si>
  <si>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</si>
  <si>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</si>
  <si>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</si>
  <si>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</si>
  <si>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</si>
  <si>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</si>
  <si>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Dynamic</t>
  </si>
  <si>
    <t>Select:</t>
  </si>
  <si>
    <t>Account Groupings</t>
  </si>
  <si>
    <t>Account Sub Grouping</t>
  </si>
  <si>
    <t>Category</t>
  </si>
  <si>
    <t>Sum of 2021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</si>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</sst>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8" fontId="0" fillId="0" borderId="0" xfId="0" applyNumberFormat="1"/>
    <xf numFmtId="0" fontId="2" fillId="0" borderId="0" xfId="0" applyFont="1"/>
    <xf numFmtId="15" fontId="0" fillId="0" borderId="0" xfId="0" applyNumberFormat="1"/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/>
    <xf numFmtId="8" fontId="1" fillId="0" borderId="1" xfId="0" applyNumberFormat="1" applyFont="1" applyBorder="1"/>
    <xf numFmtId="0" fontId="4" fillId="2" borderId="3" xfId="0" applyFont="1" applyFill="1" applyBorder="1"/>
    <xf numFmtId="15" fontId="3" fillId="3" borderId="4" xfId="0" applyNumberFormat="1" applyFont="1" applyFill="1" applyBorder="1"/>
    <xf numFmtId="15" fontId="3" fillId="4" borderId="4" xfId="0" applyNumberFormat="1" applyFont="1" applyFill="1" applyBorder="1"/>
    <xf numFmtId="0" fontId="1" fillId="0" borderId="2" xfId="0" applyFont="1" applyBorder="1"/>
    <xf numFmtId="8" fontId="0" fillId="0" borderId="2" xfId="0" applyNumberFormat="1" applyBorder="1"/>
    <xf numFmtId="15" fontId="3" fillId="3" borderId="5" xfId="0" applyNumberFormat="1" applyFont="1" applyFill="1" applyBorder="1"/>
    <xf numFmtId="0" fontId="0" fillId="0" borderId="2" xfId="0" applyBorder="1"/>
    <xf numFmtId="0" fontId="4" fillId="5" borderId="0" xfId="0" applyFont="1" applyFill="1"/>
    <xf numFmtId="0" fontId="1" fillId="0" borderId="8" xfId="0" applyFont="1" applyBorder="1"/>
    <xf numFmtId="9" fontId="0" fillId="0" borderId="6" xfId="0" applyNumberFormat="1" applyBorder="1"/>
    <xf numFmtId="9" fontId="0" fillId="0" borderId="1" xfId="0" applyNumberFormat="1" applyBorder="1"/>
    <xf numFmtId="9" fontId="0" fillId="0" borderId="7" xfId="0" applyNumberFormat="1" applyBorder="1"/>
    <xf numFmtId="9" fontId="0" fillId="0" borderId="0" xfId="0" applyNumberFormat="1"/>
    <xf numFmtId="14" fontId="0" fillId="0" borderId="0" xfId="0" applyNumberFormat="1"/>
    <xf numFmtId="0" fontId="2" fillId="6" borderId="0" xfId="0" applyFont="1" applyFill="1"/>
    <xf numFmtId="0" fontId="1" fillId="6" borderId="9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0" fillId="0" borderId="0" xfId="0" pivotButton="1"/>
    <xf numFmtId="8" fontId="0" fillId="0" borderId="6" xfId="0" applyNumberFormat="1" applyBorder="1"/>
    <xf numFmtId="8" fontId="0" fillId="0" borderId="7" xfId="0" applyNumberFormat="1" applyBorder="1"/>
    <xf numFmtId="0" fontId="2" fillId="0" borderId="1" xfId="0" applyFont="1" applyBorder="1"/>
  </cellXfs>
  <cellStyles count="2">
    <cellStyle name="Normal" xfId="0" builtinId="0"/>
    <cellStyle name="Normal 2" xfId="1" xr:uid="{27F53BA6-7BA1-4D22-8F39-E568D7AF7240}"/>
  </cellStyles>
  <dxfs count="314">
    <dxf>
      <numFmt numFmtId="12" formatCode="&quot;$&quot;#,##0.00;[Red]\-&quot;$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2" formatCode="&quot;$&quot;#,##0.00;[Red]\-&quot;$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20" formatCode="d\-mmm\-yy"/>
    </dxf>
    <dxf>
      <numFmt numFmtId="12" formatCode="&quot;$&quot;#,##0.00;[Red]\-&quot;$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2" formatCode="&quot;$&quot;#,##0.00;[Red]\-&quot;$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20" formatCode="d\-mmm\-yy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Monthly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Analysis'!$C$20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'Group Analysis'!$B$21:$B$32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Analysis'!$C$21:$C$32</c:f>
              <c:numCache>
                <c:formatCode>"$"#,##0.00_);[Red]\("$"#,##0.00\)</c:formatCode>
                <c:ptCount val="12"/>
                <c:pt idx="0">
                  <c:v>424776.12999999995</c:v>
                </c:pt>
                <c:pt idx="1">
                  <c:v>382579.64000000007</c:v>
                </c:pt>
                <c:pt idx="2">
                  <c:v>408135.74999999994</c:v>
                </c:pt>
                <c:pt idx="3">
                  <c:v>374195.04</c:v>
                </c:pt>
                <c:pt idx="4">
                  <c:v>381131.33</c:v>
                </c:pt>
                <c:pt idx="5">
                  <c:v>380871.14</c:v>
                </c:pt>
                <c:pt idx="6">
                  <c:v>424212.55999999994</c:v>
                </c:pt>
                <c:pt idx="7">
                  <c:v>421277.79</c:v>
                </c:pt>
                <c:pt idx="8">
                  <c:v>382124.29</c:v>
                </c:pt>
                <c:pt idx="9">
                  <c:v>369698.48999999993</c:v>
                </c:pt>
                <c:pt idx="10">
                  <c:v>458712.56999999995</c:v>
                </c:pt>
                <c:pt idx="11">
                  <c:v>405368.1399999999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A-4FCF-8788-E97BFC90C6D5}"/>
            </c:ext>
          </c:extLst>
        </c:ser>
        <c:ser>
          <c:idx val="1"/>
          <c:order val="1"/>
          <c:tx>
            <c:strRef>
              <c:f>'Group Analysis'!$D$20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'Group Analysis'!$B$21:$B$32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Analysis'!$D$21:$D$32</c:f>
              <c:numCache>
                <c:formatCode>"$"#,##0.00_);[Red]\("$"#,##0.00\)</c:formatCode>
                <c:ptCount val="12"/>
                <c:pt idx="0">
                  <c:v>305867.33999999997</c:v>
                </c:pt>
                <c:pt idx="1">
                  <c:v>342923.97</c:v>
                </c:pt>
                <c:pt idx="2">
                  <c:v>364138.41</c:v>
                </c:pt>
                <c:pt idx="3">
                  <c:v>308915.88</c:v>
                </c:pt>
                <c:pt idx="4">
                  <c:v>337184.85999999993</c:v>
                </c:pt>
                <c:pt idx="5">
                  <c:v>427622.20999999996</c:v>
                </c:pt>
                <c:pt idx="6">
                  <c:v>350292.61999999994</c:v>
                </c:pt>
                <c:pt idx="7">
                  <c:v>305351.13999999996</c:v>
                </c:pt>
                <c:pt idx="8">
                  <c:v>237586.76999999996</c:v>
                </c:pt>
                <c:pt idx="9">
                  <c:v>275262.21999999997</c:v>
                </c:pt>
                <c:pt idx="10">
                  <c:v>290107.88999999996</c:v>
                </c:pt>
                <c:pt idx="11">
                  <c:v>362447.82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A-4FCF-8788-E97BFC90C6D5}"/>
            </c:ext>
          </c:extLst>
        </c:ser>
        <c:ser>
          <c:idx val="2"/>
          <c:order val="2"/>
          <c:tx>
            <c:strRef>
              <c:f>'Group Analysis'!$E$20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'Group Analysis'!$B$21:$B$32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Analysis'!$E$21:$E$32</c:f>
              <c:numCache>
                <c:formatCode>"$"#,##0.00_);[Red]\("$"#,##0.00\)</c:formatCode>
                <c:ptCount val="12"/>
                <c:pt idx="0">
                  <c:v>282458.58000000007</c:v>
                </c:pt>
                <c:pt idx="1">
                  <c:v>273131.78999999998</c:v>
                </c:pt>
                <c:pt idx="2">
                  <c:v>310898.07</c:v>
                </c:pt>
                <c:pt idx="3">
                  <c:v>300372.06999999995</c:v>
                </c:pt>
                <c:pt idx="4">
                  <c:v>270284.17</c:v>
                </c:pt>
                <c:pt idx="5">
                  <c:v>257915.81000000006</c:v>
                </c:pt>
                <c:pt idx="6">
                  <c:v>321023.19</c:v>
                </c:pt>
                <c:pt idx="7">
                  <c:v>333021.05999999994</c:v>
                </c:pt>
                <c:pt idx="8">
                  <c:v>263152.91000000009</c:v>
                </c:pt>
                <c:pt idx="9">
                  <c:v>244370.83000000002</c:v>
                </c:pt>
                <c:pt idx="10">
                  <c:v>538491.26</c:v>
                </c:pt>
                <c:pt idx="11">
                  <c:v>610893.80000000005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CA-4FCF-8788-E97BFC90C6D5}"/>
            </c:ext>
          </c:extLst>
        </c:ser>
        <c:ser>
          <c:idx val="3"/>
          <c:order val="3"/>
          <c:tx>
            <c:strRef>
              <c:f>'Group Analysis'!$F$20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'Group Analysis'!$B$21:$B$32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Analysis'!$F$21:$F$32</c:f>
              <c:numCache>
                <c:formatCode>"$"#,##0.00_);[Red]\("$"#,##0.00\)</c:formatCode>
                <c:ptCount val="12"/>
                <c:pt idx="0">
                  <c:v>269884.57</c:v>
                </c:pt>
                <c:pt idx="1">
                  <c:v>274898.2300000001</c:v>
                </c:pt>
                <c:pt idx="2">
                  <c:v>172673.88</c:v>
                </c:pt>
                <c:pt idx="3">
                  <c:v>14156.970000000001</c:v>
                </c:pt>
                <c:pt idx="4">
                  <c:v>49346.59</c:v>
                </c:pt>
                <c:pt idx="5">
                  <c:v>194299.99000000002</c:v>
                </c:pt>
                <c:pt idx="6">
                  <c:v>344993.20000000007</c:v>
                </c:pt>
                <c:pt idx="7">
                  <c:v>295898.49</c:v>
                </c:pt>
                <c:pt idx="8">
                  <c:v>294498.31</c:v>
                </c:pt>
                <c:pt idx="9">
                  <c:v>262432.18999999994</c:v>
                </c:pt>
                <c:pt idx="10">
                  <c:v>209670.48</c:v>
                </c:pt>
                <c:pt idx="11">
                  <c:v>502589.02999999997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CA-4FCF-8788-E97BFC90C6D5}"/>
            </c:ext>
          </c:extLst>
        </c:ser>
        <c:ser>
          <c:idx val="4"/>
          <c:order val="4"/>
          <c:tx>
            <c:strRef>
              <c:f>'Group Analysis'!$G$20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'Group Analysis'!$B$21:$B$32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Analysis'!$G$21:$G$32</c:f>
              <c:numCache>
                <c:formatCode>"$"#,##0.00_);[Red]\("$"#,##0.00\)</c:formatCode>
                <c:ptCount val="12"/>
                <c:pt idx="0">
                  <c:v>193543.31999999995</c:v>
                </c:pt>
                <c:pt idx="1">
                  <c:v>229763.91000000003</c:v>
                </c:pt>
                <c:pt idx="2">
                  <c:v>256217.92</c:v>
                </c:pt>
                <c:pt idx="3">
                  <c:v>242021.08000000002</c:v>
                </c:pt>
                <c:pt idx="4">
                  <c:v>262543.5</c:v>
                </c:pt>
                <c:pt idx="5">
                  <c:v>231397.07</c:v>
                </c:pt>
                <c:pt idx="6">
                  <c:v>253461.75000000003</c:v>
                </c:pt>
                <c:pt idx="7">
                  <c:v>123423.27</c:v>
                </c:pt>
                <c:pt idx="8">
                  <c:v>142488.15000000002</c:v>
                </c:pt>
                <c:pt idx="9">
                  <c:v>155677.22</c:v>
                </c:pt>
                <c:pt idx="10">
                  <c:v>148746.18000000002</c:v>
                </c:pt>
                <c:pt idx="11">
                  <c:v>254046.45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CA-4FCF-8788-E97BFC90C6D5}"/>
            </c:ext>
          </c:extLst>
        </c:ser>
        <c:ser>
          <c:idx val="5"/>
          <c:order val="5"/>
          <c:tx>
            <c:strRef>
              <c:f>'Group Analysis'!$H$20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'Group Analysis'!$B$21:$B$32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Analysis'!$H$21:$H$32</c:f>
              <c:numCache>
                <c:formatCode>"$"#,##0.00_);[Red]\("$"#,##0.00\)</c:formatCode>
                <c:ptCount val="12"/>
                <c:pt idx="0">
                  <c:v>150721.98000000004</c:v>
                </c:pt>
                <c:pt idx="1">
                  <c:v>153694.21000000002</c:v>
                </c:pt>
                <c:pt idx="2">
                  <c:v>211793.31999999998</c:v>
                </c:pt>
                <c:pt idx="3">
                  <c:v>228841.34000000005</c:v>
                </c:pt>
                <c:pt idx="4">
                  <c:v>211783.25000000006</c:v>
                </c:pt>
                <c:pt idx="5">
                  <c:v>210073.14</c:v>
                </c:pt>
                <c:pt idx="6">
                  <c:v>216404.69</c:v>
                </c:pt>
                <c:pt idx="7">
                  <c:v>237516.25999999998</c:v>
                </c:pt>
                <c:pt idx="8">
                  <c:v>272592.42000000004</c:v>
                </c:pt>
                <c:pt idx="9">
                  <c:v>245754.29</c:v>
                </c:pt>
                <c:pt idx="10">
                  <c:v>206087.31000000008</c:v>
                </c:pt>
                <c:pt idx="11">
                  <c:v>221748.96000000002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CA-4FCF-8788-E97BFC90C6D5}"/>
            </c:ext>
          </c:extLst>
        </c:ser>
        <c:ser>
          <c:idx val="6"/>
          <c:order val="6"/>
          <c:tx>
            <c:strRef>
              <c:f>'Group Analysis'!$I$20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'Group Analysis'!$B$21:$B$32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Analysis'!$I$21:$I$32</c:f>
              <c:numCache>
                <c:formatCode>"$"#,##0.00_);[Red]\("$"#,##0.00\)</c:formatCode>
                <c:ptCount val="12"/>
                <c:pt idx="0">
                  <c:v>192445.01000000004</c:v>
                </c:pt>
                <c:pt idx="1">
                  <c:v>177662.06</c:v>
                </c:pt>
                <c:pt idx="2">
                  <c:v>257429.61000000002</c:v>
                </c:pt>
                <c:pt idx="3">
                  <c:v>249232.09</c:v>
                </c:pt>
                <c:pt idx="4">
                  <c:v>232841.33</c:v>
                </c:pt>
                <c:pt idx="5">
                  <c:v>249641.13</c:v>
                </c:pt>
                <c:pt idx="6">
                  <c:v>238822.92</c:v>
                </c:pt>
                <c:pt idx="7">
                  <c:v>205987.82</c:v>
                </c:pt>
                <c:pt idx="8">
                  <c:v>240069.51999999996</c:v>
                </c:pt>
                <c:pt idx="9">
                  <c:v>242319.37999999998</c:v>
                </c:pt>
                <c:pt idx="10">
                  <c:v>269707.95999999996</c:v>
                </c:pt>
                <c:pt idx="11">
                  <c:v>320566.78999999998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CA-4FCF-8788-E97BFC90C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809248"/>
        <c:axId val="1109241840"/>
      </c:barChart>
      <c:catAx>
        <c:axId val="117480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41840"/>
        <c:crosses val="autoZero"/>
        <c:auto val="1"/>
        <c:lblAlgn val="ctr"/>
        <c:lblOffset val="100"/>
        <c:noMultiLvlLbl val="0"/>
      </c:catAx>
      <c:valAx>
        <c:axId val="11092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80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'Group Analysis'!$C$53</c:f>
          <c:strCache>
            <c:ptCount val="1"/>
            <c:pt idx="0">
              <c:v>Gross Profit</c:v>
            </c:pt>
          </c:strCache>
        </c:strRef>
      </c:tx>
      <c:layout>
        <c:manualLayout>
          <c:xMode val="edge"/>
          <c:yMode val="edge"/>
          <c:x val="0.4616715628199578"/>
          <c:y val="1.308362946062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Analysis'!$C$70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'Group Analysis'!$B$71:$B$82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Analysis'!$C$71:$C$82</c:f>
              <c:numCache>
                <c:formatCode>"$"#,##0.00_);[Red]\("$"#,##0.00\)</c:formatCode>
                <c:ptCount val="12"/>
                <c:pt idx="0">
                  <c:v>335462.73999999993</c:v>
                </c:pt>
                <c:pt idx="1">
                  <c:v>302781.94000000006</c:v>
                </c:pt>
                <c:pt idx="2">
                  <c:v>322853.23999999993</c:v>
                </c:pt>
                <c:pt idx="3">
                  <c:v>286975.77999999997</c:v>
                </c:pt>
                <c:pt idx="4">
                  <c:v>283140.31</c:v>
                </c:pt>
                <c:pt idx="5">
                  <c:v>315086.78000000003</c:v>
                </c:pt>
                <c:pt idx="6">
                  <c:v>351490.68999999994</c:v>
                </c:pt>
                <c:pt idx="7">
                  <c:v>351994.31</c:v>
                </c:pt>
                <c:pt idx="8">
                  <c:v>321122.38</c:v>
                </c:pt>
                <c:pt idx="9">
                  <c:v>299035.05999999994</c:v>
                </c:pt>
                <c:pt idx="10">
                  <c:v>381403.45999999996</c:v>
                </c:pt>
                <c:pt idx="11">
                  <c:v>328858.54999999987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E-4689-BD86-265C9C8A0E53}"/>
            </c:ext>
          </c:extLst>
        </c:ser>
        <c:ser>
          <c:idx val="1"/>
          <c:order val="1"/>
          <c:tx>
            <c:strRef>
              <c:f>'Group Analysis'!$D$70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'Group Analysis'!$B$71:$B$82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Analysis'!$D$71:$D$82</c:f>
              <c:numCache>
                <c:formatCode>"$"#,##0.00_);[Red]\("$"#,##0.00\)</c:formatCode>
                <c:ptCount val="12"/>
                <c:pt idx="0">
                  <c:v>256916.76999999996</c:v>
                </c:pt>
                <c:pt idx="1">
                  <c:v>295676.38999999996</c:v>
                </c:pt>
                <c:pt idx="2">
                  <c:v>300902.88</c:v>
                </c:pt>
                <c:pt idx="3">
                  <c:v>269193.23</c:v>
                </c:pt>
                <c:pt idx="4">
                  <c:v>287976.42999999993</c:v>
                </c:pt>
                <c:pt idx="5">
                  <c:v>375335.61</c:v>
                </c:pt>
                <c:pt idx="6">
                  <c:v>314835.45999999996</c:v>
                </c:pt>
                <c:pt idx="7">
                  <c:v>280523.56999999995</c:v>
                </c:pt>
                <c:pt idx="8">
                  <c:v>204484.32999999996</c:v>
                </c:pt>
                <c:pt idx="9">
                  <c:v>249869.91999999998</c:v>
                </c:pt>
                <c:pt idx="10">
                  <c:v>264906.69999999995</c:v>
                </c:pt>
                <c:pt idx="11">
                  <c:v>332371.56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E-4689-BD86-265C9C8A0E53}"/>
            </c:ext>
          </c:extLst>
        </c:ser>
        <c:ser>
          <c:idx val="2"/>
          <c:order val="2"/>
          <c:tx>
            <c:strRef>
              <c:f>'Group Analysis'!$E$70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'Group Analysis'!$B$71:$B$82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Analysis'!$E$71:$E$82</c:f>
              <c:numCache>
                <c:formatCode>"$"#,##0.00_);[Red]\("$"#,##0.00\)</c:formatCode>
                <c:ptCount val="12"/>
                <c:pt idx="0">
                  <c:v>255088.27000000008</c:v>
                </c:pt>
                <c:pt idx="1">
                  <c:v>249340.66999999998</c:v>
                </c:pt>
                <c:pt idx="2">
                  <c:v>285099.55</c:v>
                </c:pt>
                <c:pt idx="3">
                  <c:v>273625.68999999994</c:v>
                </c:pt>
                <c:pt idx="4">
                  <c:v>242215.18999999997</c:v>
                </c:pt>
                <c:pt idx="5">
                  <c:v>236234.29000000007</c:v>
                </c:pt>
                <c:pt idx="6">
                  <c:v>294961.69</c:v>
                </c:pt>
                <c:pt idx="7">
                  <c:v>305936.12999999995</c:v>
                </c:pt>
                <c:pt idx="8">
                  <c:v>239394.91000000009</c:v>
                </c:pt>
                <c:pt idx="9">
                  <c:v>220378.6</c:v>
                </c:pt>
                <c:pt idx="10">
                  <c:v>508254.91000000003</c:v>
                </c:pt>
                <c:pt idx="11">
                  <c:v>589501.12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6E-4689-BD86-265C9C8A0E53}"/>
            </c:ext>
          </c:extLst>
        </c:ser>
        <c:ser>
          <c:idx val="3"/>
          <c:order val="3"/>
          <c:tx>
            <c:strRef>
              <c:f>'Group Analysis'!$F$70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'Group Analysis'!$B$71:$B$82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Analysis'!$F$71:$F$82</c:f>
              <c:numCache>
                <c:formatCode>"$"#,##0.00_);[Red]\("$"#,##0.00\)</c:formatCode>
                <c:ptCount val="12"/>
                <c:pt idx="0">
                  <c:v>248046.75</c:v>
                </c:pt>
                <c:pt idx="1">
                  <c:v>253727.72000000009</c:v>
                </c:pt>
                <c:pt idx="2">
                  <c:v>152631.16</c:v>
                </c:pt>
                <c:pt idx="3">
                  <c:v>16082.5</c:v>
                </c:pt>
                <c:pt idx="4">
                  <c:v>48925.859999999993</c:v>
                </c:pt>
                <c:pt idx="5">
                  <c:v>190259.87000000002</c:v>
                </c:pt>
                <c:pt idx="6">
                  <c:v>323178.34000000008</c:v>
                </c:pt>
                <c:pt idx="7">
                  <c:v>280175.70999999996</c:v>
                </c:pt>
                <c:pt idx="8">
                  <c:v>284727.57</c:v>
                </c:pt>
                <c:pt idx="9">
                  <c:v>245878.60999999996</c:v>
                </c:pt>
                <c:pt idx="10">
                  <c:v>194467.67</c:v>
                </c:pt>
                <c:pt idx="11">
                  <c:v>484586.82999999996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6E-4689-BD86-265C9C8A0E53}"/>
            </c:ext>
          </c:extLst>
        </c:ser>
        <c:ser>
          <c:idx val="4"/>
          <c:order val="4"/>
          <c:tx>
            <c:strRef>
              <c:f>'Group Analysis'!$G$70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'Group Analysis'!$B$71:$B$82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Analysis'!$G$71:$G$82</c:f>
              <c:numCache>
                <c:formatCode>"$"#,##0.00_);[Red]\("$"#,##0.00\)</c:formatCode>
                <c:ptCount val="12"/>
                <c:pt idx="0">
                  <c:v>180345.27999999994</c:v>
                </c:pt>
                <c:pt idx="1">
                  <c:v>214936.42000000004</c:v>
                </c:pt>
                <c:pt idx="2">
                  <c:v>237390.52000000002</c:v>
                </c:pt>
                <c:pt idx="3">
                  <c:v>225966.14</c:v>
                </c:pt>
                <c:pt idx="4">
                  <c:v>246380.71</c:v>
                </c:pt>
                <c:pt idx="5">
                  <c:v>214903.74</c:v>
                </c:pt>
                <c:pt idx="6">
                  <c:v>241100.02000000002</c:v>
                </c:pt>
                <c:pt idx="7">
                  <c:v>118614.04000000001</c:v>
                </c:pt>
                <c:pt idx="8">
                  <c:v>134949.45000000001</c:v>
                </c:pt>
                <c:pt idx="9">
                  <c:v>143361.57</c:v>
                </c:pt>
                <c:pt idx="10">
                  <c:v>135158.86000000002</c:v>
                </c:pt>
                <c:pt idx="11">
                  <c:v>236927.25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6E-4689-BD86-265C9C8A0E53}"/>
            </c:ext>
          </c:extLst>
        </c:ser>
        <c:ser>
          <c:idx val="5"/>
          <c:order val="5"/>
          <c:tx>
            <c:strRef>
              <c:f>'Group Analysis'!$H$70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'Group Analysis'!$B$71:$B$82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Analysis'!$H$71:$H$82</c:f>
              <c:numCache>
                <c:formatCode>"$"#,##0.00_);[Red]\("$"#,##0.00\)</c:formatCode>
                <c:ptCount val="12"/>
                <c:pt idx="0">
                  <c:v>140250.62000000005</c:v>
                </c:pt>
                <c:pt idx="1">
                  <c:v>142855.18000000002</c:v>
                </c:pt>
                <c:pt idx="2">
                  <c:v>199508.58</c:v>
                </c:pt>
                <c:pt idx="3">
                  <c:v>215507.17000000004</c:v>
                </c:pt>
                <c:pt idx="4">
                  <c:v>198276.91000000006</c:v>
                </c:pt>
                <c:pt idx="5">
                  <c:v>196098.33000000002</c:v>
                </c:pt>
                <c:pt idx="6">
                  <c:v>200504.33000000002</c:v>
                </c:pt>
                <c:pt idx="7">
                  <c:v>222295.37999999998</c:v>
                </c:pt>
                <c:pt idx="8">
                  <c:v>256607.92000000004</c:v>
                </c:pt>
                <c:pt idx="9">
                  <c:v>229827.87</c:v>
                </c:pt>
                <c:pt idx="10">
                  <c:v>191806.02000000008</c:v>
                </c:pt>
                <c:pt idx="11">
                  <c:v>207601.33000000002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6E-4689-BD86-265C9C8A0E53}"/>
            </c:ext>
          </c:extLst>
        </c:ser>
        <c:ser>
          <c:idx val="6"/>
          <c:order val="6"/>
          <c:tx>
            <c:strRef>
              <c:f>'Group Analysis'!$I$70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'Group Analysis'!$B$71:$B$82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'Group Analysis'!$I$71:$I$82</c:f>
              <c:numCache>
                <c:formatCode>"$"#,##0.00_);[Red]\("$"#,##0.00\)</c:formatCode>
                <c:ptCount val="12"/>
                <c:pt idx="0">
                  <c:v>181838.28000000003</c:v>
                </c:pt>
                <c:pt idx="1">
                  <c:v>161515.65</c:v>
                </c:pt>
                <c:pt idx="2">
                  <c:v>243076.72000000003</c:v>
                </c:pt>
                <c:pt idx="3">
                  <c:v>231765.84</c:v>
                </c:pt>
                <c:pt idx="4">
                  <c:v>217507.84999999998</c:v>
                </c:pt>
                <c:pt idx="5">
                  <c:v>233284.05</c:v>
                </c:pt>
                <c:pt idx="6">
                  <c:v>223641.28000000003</c:v>
                </c:pt>
                <c:pt idx="7">
                  <c:v>191039.63</c:v>
                </c:pt>
                <c:pt idx="8">
                  <c:v>224026.05999999997</c:v>
                </c:pt>
                <c:pt idx="9">
                  <c:v>221491.11999999997</c:v>
                </c:pt>
                <c:pt idx="10">
                  <c:v>246042.79999999996</c:v>
                </c:pt>
                <c:pt idx="11">
                  <c:v>300962.07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6E-4689-BD86-265C9C8A0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799168"/>
        <c:axId val="1313562208"/>
      </c:barChart>
      <c:catAx>
        <c:axId val="117479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562208"/>
        <c:crosses val="autoZero"/>
        <c:auto val="1"/>
        <c:lblAlgn val="ctr"/>
        <c:lblOffset val="100"/>
        <c:noMultiLvlLbl val="0"/>
      </c:catAx>
      <c:valAx>
        <c:axId val="13135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9916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'Sub-group Analysis'!$C$17</c:f>
          <c:strCache>
            <c:ptCount val="1"/>
            <c:pt idx="0">
              <c:v>Sales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'Sub-group Analysis'!$C$19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Analysis'!$C$20:$C$31</c:f>
              <c:numCache>
                <c:formatCode>"$"#,##0.00_);[Red]\("$"#,##0.00\)</c:formatCode>
                <c:ptCount val="12"/>
                <c:pt idx="0">
                  <c:v>171633.97</c:v>
                </c:pt>
                <c:pt idx="1">
                  <c:v>155401.33000000002</c:v>
                </c:pt>
                <c:pt idx="2">
                  <c:v>160447.79999999999</c:v>
                </c:pt>
                <c:pt idx="3">
                  <c:v>145356.63</c:v>
                </c:pt>
                <c:pt idx="4">
                  <c:v>167748.71</c:v>
                </c:pt>
                <c:pt idx="5">
                  <c:v>156050.09000000003</c:v>
                </c:pt>
                <c:pt idx="6">
                  <c:v>141513.79999999999</c:v>
                </c:pt>
                <c:pt idx="7">
                  <c:v>131628.91999999998</c:v>
                </c:pt>
                <c:pt idx="8">
                  <c:v>141591.06</c:v>
                </c:pt>
                <c:pt idx="9">
                  <c:v>138750.75</c:v>
                </c:pt>
                <c:pt idx="10">
                  <c:v>174850.02</c:v>
                </c:pt>
                <c:pt idx="11">
                  <c:v>169480.13999999998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E-40AB-9B4A-24BF5D77259B}"/>
            </c:ext>
          </c:extLst>
        </c:ser>
        <c:ser>
          <c:idx val="1"/>
          <c:order val="1"/>
          <c:tx>
            <c:strRef>
              <c:f>'Sub-group Analysis'!$D$19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Analysis'!$D$20:$D$31</c:f>
              <c:numCache>
                <c:formatCode>"$"#,##0.00_);[Red]\("$"#,##0.00\)</c:formatCode>
                <c:ptCount val="12"/>
                <c:pt idx="0">
                  <c:v>94352.69</c:v>
                </c:pt>
                <c:pt idx="1">
                  <c:v>110907.5</c:v>
                </c:pt>
                <c:pt idx="2">
                  <c:v>120045.40000000001</c:v>
                </c:pt>
                <c:pt idx="3">
                  <c:v>104006.21</c:v>
                </c:pt>
                <c:pt idx="4">
                  <c:v>106835.23000000001</c:v>
                </c:pt>
                <c:pt idx="5">
                  <c:v>107610.31</c:v>
                </c:pt>
                <c:pt idx="6">
                  <c:v>90403.93</c:v>
                </c:pt>
                <c:pt idx="7">
                  <c:v>66272.710000000006</c:v>
                </c:pt>
                <c:pt idx="8">
                  <c:v>71269.2</c:v>
                </c:pt>
                <c:pt idx="9">
                  <c:v>61023.68</c:v>
                </c:pt>
                <c:pt idx="10">
                  <c:v>60869.700000000004</c:v>
                </c:pt>
                <c:pt idx="11">
                  <c:v>75206.290000000008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2E-40AB-9B4A-24BF5D77259B}"/>
            </c:ext>
          </c:extLst>
        </c:ser>
        <c:ser>
          <c:idx val="2"/>
          <c:order val="2"/>
          <c:tx>
            <c:strRef>
              <c:f>'Sub-group Analysis'!$E$19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Analysis'!$E$20:$E$31</c:f>
              <c:numCache>
                <c:formatCode>"$"#,##0.00_);[Red]\("$"#,##0.00\)</c:formatCode>
                <c:ptCount val="12"/>
                <c:pt idx="0">
                  <c:v>54054.42</c:v>
                </c:pt>
                <c:pt idx="1">
                  <c:v>60047</c:v>
                </c:pt>
                <c:pt idx="2">
                  <c:v>64444.91</c:v>
                </c:pt>
                <c:pt idx="3">
                  <c:v>60031.37</c:v>
                </c:pt>
                <c:pt idx="4">
                  <c:v>66784.92</c:v>
                </c:pt>
                <c:pt idx="5">
                  <c:v>52900.840000000004</c:v>
                </c:pt>
                <c:pt idx="6">
                  <c:v>58103.530000000006</c:v>
                </c:pt>
                <c:pt idx="7">
                  <c:v>61872.14</c:v>
                </c:pt>
                <c:pt idx="8">
                  <c:v>57670.51</c:v>
                </c:pt>
                <c:pt idx="9">
                  <c:v>58181.840000000004</c:v>
                </c:pt>
                <c:pt idx="10">
                  <c:v>61494.55</c:v>
                </c:pt>
                <c:pt idx="11">
                  <c:v>86833.16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2E-40AB-9B4A-24BF5D77259B}"/>
            </c:ext>
          </c:extLst>
        </c:ser>
        <c:ser>
          <c:idx val="3"/>
          <c:order val="3"/>
          <c:tx>
            <c:strRef>
              <c:f>'Sub-group Analysis'!$F$19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Analysis'!$F$20:$F$31</c:f>
              <c:numCache>
                <c:formatCode>"$"#,##0.00_);[Red]\("$"#,##0.00\)</c:formatCode>
                <c:ptCount val="12"/>
                <c:pt idx="0">
                  <c:v>48296.56</c:v>
                </c:pt>
                <c:pt idx="1">
                  <c:v>53769.14</c:v>
                </c:pt>
                <c:pt idx="2">
                  <c:v>36319.79</c:v>
                </c:pt>
                <c:pt idx="3">
                  <c:v>0</c:v>
                </c:pt>
                <c:pt idx="4">
                  <c:v>0</c:v>
                </c:pt>
                <c:pt idx="5">
                  <c:v>19943.920000000002</c:v>
                </c:pt>
                <c:pt idx="6">
                  <c:v>35908.58</c:v>
                </c:pt>
                <c:pt idx="7">
                  <c:v>35733.410000000003</c:v>
                </c:pt>
                <c:pt idx="8">
                  <c:v>33741.29</c:v>
                </c:pt>
                <c:pt idx="9">
                  <c:v>36106.47</c:v>
                </c:pt>
                <c:pt idx="10">
                  <c:v>35484.549999999996</c:v>
                </c:pt>
                <c:pt idx="11">
                  <c:v>43348.03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2E-40AB-9B4A-24BF5D77259B}"/>
            </c:ext>
          </c:extLst>
        </c:ser>
        <c:ser>
          <c:idx val="4"/>
          <c:order val="4"/>
          <c:tx>
            <c:strRef>
              <c:f>'Sub-group Analysis'!$G$19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Analysis'!$G$20:$G$31</c:f>
              <c:numCache>
                <c:formatCode>"$"#,##0.00_);[Red]\("$"#,##0.00\)</c:formatCode>
                <c:ptCount val="12"/>
                <c:pt idx="0">
                  <c:v>30050.600000000002</c:v>
                </c:pt>
                <c:pt idx="1">
                  <c:v>33690.32</c:v>
                </c:pt>
                <c:pt idx="2">
                  <c:v>38088.81</c:v>
                </c:pt>
                <c:pt idx="3">
                  <c:v>38929.089999999997</c:v>
                </c:pt>
                <c:pt idx="4">
                  <c:v>41066.659999999996</c:v>
                </c:pt>
                <c:pt idx="5">
                  <c:v>36392.15</c:v>
                </c:pt>
                <c:pt idx="6">
                  <c:v>28813.599999999999</c:v>
                </c:pt>
                <c:pt idx="7">
                  <c:v>12135.11</c:v>
                </c:pt>
                <c:pt idx="8">
                  <c:v>16565.669999999998</c:v>
                </c:pt>
                <c:pt idx="9">
                  <c:v>21830.89</c:v>
                </c:pt>
                <c:pt idx="10">
                  <c:v>30710.65</c:v>
                </c:pt>
                <c:pt idx="11">
                  <c:v>39645.759999999995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2E-40AB-9B4A-24BF5D77259B}"/>
            </c:ext>
          </c:extLst>
        </c:ser>
        <c:ser>
          <c:idx val="5"/>
          <c:order val="5"/>
          <c:tx>
            <c:strRef>
              <c:f>'Sub-group Analysis'!$H$19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Analysis'!$H$20:$H$31</c:f>
              <c:numCache>
                <c:formatCode>"$"#,##0.00_);[Red]\("$"#,##0.00\)</c:formatCode>
                <c:ptCount val="12"/>
                <c:pt idx="0">
                  <c:v>21817.78</c:v>
                </c:pt>
                <c:pt idx="1">
                  <c:v>21579.409999999996</c:v>
                </c:pt>
                <c:pt idx="2">
                  <c:v>30455.14</c:v>
                </c:pt>
                <c:pt idx="3">
                  <c:v>32723.420000000002</c:v>
                </c:pt>
                <c:pt idx="4">
                  <c:v>31892.14</c:v>
                </c:pt>
                <c:pt idx="5">
                  <c:v>34587.64</c:v>
                </c:pt>
                <c:pt idx="6">
                  <c:v>39390.07</c:v>
                </c:pt>
                <c:pt idx="7">
                  <c:v>35441.840000000004</c:v>
                </c:pt>
                <c:pt idx="8">
                  <c:v>36037.410000000003</c:v>
                </c:pt>
                <c:pt idx="9">
                  <c:v>37334.29</c:v>
                </c:pt>
                <c:pt idx="10">
                  <c:v>30087.37</c:v>
                </c:pt>
                <c:pt idx="11">
                  <c:v>41357.5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2E-40AB-9B4A-24BF5D77259B}"/>
            </c:ext>
          </c:extLst>
        </c:ser>
        <c:ser>
          <c:idx val="6"/>
          <c:order val="6"/>
          <c:tx>
            <c:strRef>
              <c:f>'Sub-group Analysis'!$I$19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Analysis'!$I$20:$I$31</c:f>
              <c:numCache>
                <c:formatCode>"$"#,##0.00_);[Red]\("$"#,##0.00\)</c:formatCode>
                <c:ptCount val="12"/>
                <c:pt idx="0">
                  <c:v>27202.92</c:v>
                </c:pt>
                <c:pt idx="1">
                  <c:v>32603.82</c:v>
                </c:pt>
                <c:pt idx="2">
                  <c:v>39912.449999999997</c:v>
                </c:pt>
                <c:pt idx="3">
                  <c:v>39566.340000000004</c:v>
                </c:pt>
                <c:pt idx="4">
                  <c:v>36667.049999999996</c:v>
                </c:pt>
                <c:pt idx="5">
                  <c:v>33774.18</c:v>
                </c:pt>
                <c:pt idx="6">
                  <c:v>39440</c:v>
                </c:pt>
                <c:pt idx="7">
                  <c:v>35736</c:v>
                </c:pt>
                <c:pt idx="8">
                  <c:v>39312.620000000003</c:v>
                </c:pt>
                <c:pt idx="9">
                  <c:v>39844.01</c:v>
                </c:pt>
                <c:pt idx="10">
                  <c:v>48646.16</c:v>
                </c:pt>
                <c:pt idx="11">
                  <c:v>55541.2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2E-40AB-9B4A-24BF5D772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194528"/>
        <c:axId val="838758928"/>
      </c:barChart>
      <c:catAx>
        <c:axId val="86619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58928"/>
        <c:crosses val="autoZero"/>
        <c:auto val="1"/>
        <c:lblAlgn val="ctr"/>
        <c:lblOffset val="100"/>
        <c:noMultiLvlLbl val="0"/>
      </c:catAx>
      <c:valAx>
        <c:axId val="8387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9452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'Sub-group Analysis'!$C$17</c:f>
          <c:strCache>
            <c:ptCount val="1"/>
            <c:pt idx="0">
              <c:v>Sales</c:v>
            </c:pt>
          </c:strCache>
        </c:strRef>
      </c:tx>
      <c:layout>
        <c:manualLayout>
          <c:xMode val="edge"/>
          <c:yMode val="edge"/>
          <c:x val="0.47696168642776343"/>
          <c:y val="1.4234875444839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'Sub-group Analysis'!$F$19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Analysis'!$F$20:$F$31</c:f>
              <c:numCache>
                <c:formatCode>"$"#,##0.00_);[Red]\("$"#,##0.00\)</c:formatCode>
                <c:ptCount val="12"/>
                <c:pt idx="0">
                  <c:v>48296.56</c:v>
                </c:pt>
                <c:pt idx="1">
                  <c:v>53769.14</c:v>
                </c:pt>
                <c:pt idx="2">
                  <c:v>36319.79</c:v>
                </c:pt>
                <c:pt idx="3">
                  <c:v>0</c:v>
                </c:pt>
                <c:pt idx="4">
                  <c:v>0</c:v>
                </c:pt>
                <c:pt idx="5">
                  <c:v>19943.920000000002</c:v>
                </c:pt>
                <c:pt idx="6">
                  <c:v>35908.58</c:v>
                </c:pt>
                <c:pt idx="7">
                  <c:v>35733.410000000003</c:v>
                </c:pt>
                <c:pt idx="8">
                  <c:v>33741.29</c:v>
                </c:pt>
                <c:pt idx="9">
                  <c:v>36106.47</c:v>
                </c:pt>
                <c:pt idx="10">
                  <c:v>35484.549999999996</c:v>
                </c:pt>
                <c:pt idx="11">
                  <c:v>43348.03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5-4972-B0F6-037754278A7D}"/>
            </c:ext>
          </c:extLst>
        </c:ser>
        <c:ser>
          <c:idx val="1"/>
          <c:order val="1"/>
          <c:tx>
            <c:strRef>
              <c:f>'Sub-group Analysis'!$G$19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Analysis'!$G$20:$G$31</c:f>
              <c:numCache>
                <c:formatCode>"$"#,##0.00_);[Red]\("$"#,##0.00\)</c:formatCode>
                <c:ptCount val="12"/>
                <c:pt idx="0">
                  <c:v>30050.600000000002</c:v>
                </c:pt>
                <c:pt idx="1">
                  <c:v>33690.32</c:v>
                </c:pt>
                <c:pt idx="2">
                  <c:v>38088.81</c:v>
                </c:pt>
                <c:pt idx="3">
                  <c:v>38929.089999999997</c:v>
                </c:pt>
                <c:pt idx="4">
                  <c:v>41066.659999999996</c:v>
                </c:pt>
                <c:pt idx="5">
                  <c:v>36392.15</c:v>
                </c:pt>
                <c:pt idx="6">
                  <c:v>28813.599999999999</c:v>
                </c:pt>
                <c:pt idx="7">
                  <c:v>12135.11</c:v>
                </c:pt>
                <c:pt idx="8">
                  <c:v>16565.669999999998</c:v>
                </c:pt>
                <c:pt idx="9">
                  <c:v>21830.89</c:v>
                </c:pt>
                <c:pt idx="10">
                  <c:v>30710.65</c:v>
                </c:pt>
                <c:pt idx="11">
                  <c:v>39645.759999999995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5-4972-B0F6-037754278A7D}"/>
            </c:ext>
          </c:extLst>
        </c:ser>
        <c:ser>
          <c:idx val="2"/>
          <c:order val="2"/>
          <c:tx>
            <c:strRef>
              <c:f>'Sub-group Analysis'!$H$19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Analysis'!$H$20:$H$31</c:f>
              <c:numCache>
                <c:formatCode>"$"#,##0.00_);[Red]\("$"#,##0.00\)</c:formatCode>
                <c:ptCount val="12"/>
                <c:pt idx="0">
                  <c:v>21817.78</c:v>
                </c:pt>
                <c:pt idx="1">
                  <c:v>21579.409999999996</c:v>
                </c:pt>
                <c:pt idx="2">
                  <c:v>30455.14</c:v>
                </c:pt>
                <c:pt idx="3">
                  <c:v>32723.420000000002</c:v>
                </c:pt>
                <c:pt idx="4">
                  <c:v>31892.14</c:v>
                </c:pt>
                <c:pt idx="5">
                  <c:v>34587.64</c:v>
                </c:pt>
                <c:pt idx="6">
                  <c:v>39390.07</c:v>
                </c:pt>
                <c:pt idx="7">
                  <c:v>35441.840000000004</c:v>
                </c:pt>
                <c:pt idx="8">
                  <c:v>36037.410000000003</c:v>
                </c:pt>
                <c:pt idx="9">
                  <c:v>37334.29</c:v>
                </c:pt>
                <c:pt idx="10">
                  <c:v>30087.37</c:v>
                </c:pt>
                <c:pt idx="11">
                  <c:v>41357.5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5-4972-B0F6-037754278A7D}"/>
            </c:ext>
          </c:extLst>
        </c:ser>
        <c:ser>
          <c:idx val="3"/>
          <c:order val="3"/>
          <c:tx>
            <c:strRef>
              <c:f>'Sub-group Analysis'!$I$19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'Sub-group Analysis'!$B$20:$B$31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Analysis'!$I$20:$I$31</c:f>
              <c:numCache>
                <c:formatCode>"$"#,##0.00_);[Red]\("$"#,##0.00\)</c:formatCode>
                <c:ptCount val="12"/>
                <c:pt idx="0">
                  <c:v>27202.92</c:v>
                </c:pt>
                <c:pt idx="1">
                  <c:v>32603.82</c:v>
                </c:pt>
                <c:pt idx="2">
                  <c:v>39912.449999999997</c:v>
                </c:pt>
                <c:pt idx="3">
                  <c:v>39566.340000000004</c:v>
                </c:pt>
                <c:pt idx="4">
                  <c:v>36667.049999999996</c:v>
                </c:pt>
                <c:pt idx="5">
                  <c:v>33774.18</c:v>
                </c:pt>
                <c:pt idx="6">
                  <c:v>39440</c:v>
                </c:pt>
                <c:pt idx="7">
                  <c:v>35736</c:v>
                </c:pt>
                <c:pt idx="8">
                  <c:v>39312.620000000003</c:v>
                </c:pt>
                <c:pt idx="9">
                  <c:v>39844.01</c:v>
                </c:pt>
                <c:pt idx="10">
                  <c:v>48646.16</c:v>
                </c:pt>
                <c:pt idx="11">
                  <c:v>55541.2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5-4972-B0F6-037754278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194528"/>
        <c:axId val="838758928"/>
      </c:barChart>
      <c:catAx>
        <c:axId val="86619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58928"/>
        <c:crosses val="autoZero"/>
        <c:auto val="1"/>
        <c:lblAlgn val="ctr"/>
        <c:lblOffset val="100"/>
        <c:noMultiLvlLbl val="0"/>
      </c:catAx>
      <c:valAx>
        <c:axId val="8387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9452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'Sub-group Analysis'!$E$36</c:f>
          <c:strCache>
            <c:ptCount val="1"/>
            <c:pt idx="0">
              <c:v>Sales &amp; Operating Expenses
 for 2022 &amp; 2023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'Sub-group Analysis'!$Z$42</c:f>
              <c:strCache>
                <c:ptCount val="1"/>
                <c:pt idx="0">
                  <c:v>Operating Expenses-2022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'Sub-group Analysis'!$X$43:$X$54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Analysis'!$Z$43:$Z$54</c:f>
              <c:numCache>
                <c:formatCode>"$"#,##0.00_);[Red]\("$"#,##0.00\)</c:formatCode>
                <c:ptCount val="12"/>
                <c:pt idx="0">
                  <c:v>-69323.95</c:v>
                </c:pt>
                <c:pt idx="1">
                  <c:v>-69072.14</c:v>
                </c:pt>
                <c:pt idx="2">
                  <c:v>-75865.649999999994</c:v>
                </c:pt>
                <c:pt idx="3">
                  <c:v>-75444.61</c:v>
                </c:pt>
                <c:pt idx="4">
                  <c:v>-85671.48000000001</c:v>
                </c:pt>
                <c:pt idx="5">
                  <c:v>-101847.82999999999</c:v>
                </c:pt>
                <c:pt idx="6">
                  <c:v>-72366.259999999995</c:v>
                </c:pt>
                <c:pt idx="7">
                  <c:v>-86218.979999999981</c:v>
                </c:pt>
                <c:pt idx="8">
                  <c:v>-76600.310000000012</c:v>
                </c:pt>
                <c:pt idx="9">
                  <c:v>-76044.959999999992</c:v>
                </c:pt>
                <c:pt idx="10">
                  <c:v>-86850.409999999989</c:v>
                </c:pt>
                <c:pt idx="11">
                  <c:v>-85812.739999999991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7-4F67-B46A-C548D100AF7E}"/>
            </c:ext>
          </c:extLst>
        </c:ser>
        <c:ser>
          <c:idx val="3"/>
          <c:order val="3"/>
          <c:tx>
            <c:strRef>
              <c:f>'Sub-group Analysis'!$AB$42</c:f>
              <c:strCache>
                <c:ptCount val="1"/>
                <c:pt idx="0">
                  <c:v>Operating Expenses-2023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'Sub-group Analysis'!$X$43:$X$54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Analysis'!$AB$43:$AB$54</c:f>
              <c:numCache>
                <c:formatCode>"$"#,##0.00_);[Red]\("$"#,##0.00\)</c:formatCode>
                <c:ptCount val="12"/>
                <c:pt idx="0">
                  <c:v>-85804.319999999992</c:v>
                </c:pt>
                <c:pt idx="1">
                  <c:v>-92360.459999999992</c:v>
                </c:pt>
                <c:pt idx="2">
                  <c:v>-84638.040000000008</c:v>
                </c:pt>
                <c:pt idx="3">
                  <c:v>-85503.699999999983</c:v>
                </c:pt>
                <c:pt idx="4">
                  <c:v>-100154.10999999994</c:v>
                </c:pt>
                <c:pt idx="5">
                  <c:v>-83417.790000000008</c:v>
                </c:pt>
                <c:pt idx="6">
                  <c:v>-101789.73000000001</c:v>
                </c:pt>
                <c:pt idx="7">
                  <c:v>-86347.419999999984</c:v>
                </c:pt>
                <c:pt idx="8">
                  <c:v>-85132.00999999998</c:v>
                </c:pt>
                <c:pt idx="9">
                  <c:v>-83730.17</c:v>
                </c:pt>
                <c:pt idx="10">
                  <c:v>-85857.830000000016</c:v>
                </c:pt>
                <c:pt idx="11">
                  <c:v>-100618.14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57-4F67-B46A-C548D100A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44711152"/>
        <c:axId val="933201168"/>
      </c:barChart>
      <c:lineChart>
        <c:grouping val="standard"/>
        <c:varyColors val="0"/>
        <c:ser>
          <c:idx val="0"/>
          <c:order val="0"/>
          <c:tx>
            <c:strRef>
              <c:f>'Sub-group Analysis'!$Y$42</c:f>
              <c:strCache>
                <c:ptCount val="1"/>
                <c:pt idx="0">
                  <c:v>Sales-2022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'Sub-group Analysis'!$X$43:$X$54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Analysis'!$Y$43:$Y$54</c:f>
              <c:numCache>
                <c:formatCode>"$"#,##0.00_);[Red]\("$"#,##0.00\)</c:formatCode>
                <c:ptCount val="12"/>
                <c:pt idx="0">
                  <c:v>21817.78</c:v>
                </c:pt>
                <c:pt idx="1">
                  <c:v>21579.409999999996</c:v>
                </c:pt>
                <c:pt idx="2">
                  <c:v>30455.14</c:v>
                </c:pt>
                <c:pt idx="3">
                  <c:v>32723.420000000002</c:v>
                </c:pt>
                <c:pt idx="4">
                  <c:v>31892.14</c:v>
                </c:pt>
                <c:pt idx="5">
                  <c:v>34587.64</c:v>
                </c:pt>
                <c:pt idx="6">
                  <c:v>39390.07</c:v>
                </c:pt>
                <c:pt idx="7">
                  <c:v>35441.840000000004</c:v>
                </c:pt>
                <c:pt idx="8">
                  <c:v>36037.410000000003</c:v>
                </c:pt>
                <c:pt idx="9">
                  <c:v>37334.29</c:v>
                </c:pt>
                <c:pt idx="10">
                  <c:v>30087.37</c:v>
                </c:pt>
                <c:pt idx="11">
                  <c:v>41357.5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7-4F67-B46A-C548D100AF7E}"/>
            </c:ext>
          </c:extLst>
        </c:ser>
        <c:ser>
          <c:idx val="2"/>
          <c:order val="2"/>
          <c:tx>
            <c:strRef>
              <c:f>'Sub-group Analysis'!$AA$42</c:f>
              <c:strCache>
                <c:ptCount val="1"/>
                <c:pt idx="0">
                  <c:v>Sales-2023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'Sub-group Analysis'!$X$43:$X$54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Analysis'!$AA$43:$AA$54</c:f>
              <c:numCache>
                <c:formatCode>"$"#,##0.00_);[Red]\("$"#,##0.00\)</c:formatCode>
                <c:ptCount val="12"/>
                <c:pt idx="0">
                  <c:v>27202.92</c:v>
                </c:pt>
                <c:pt idx="1">
                  <c:v>32603.82</c:v>
                </c:pt>
                <c:pt idx="2">
                  <c:v>39912.449999999997</c:v>
                </c:pt>
                <c:pt idx="3">
                  <c:v>39566.340000000004</c:v>
                </c:pt>
                <c:pt idx="4">
                  <c:v>36667.049999999996</c:v>
                </c:pt>
                <c:pt idx="5">
                  <c:v>33774.18</c:v>
                </c:pt>
                <c:pt idx="6">
                  <c:v>39440</c:v>
                </c:pt>
                <c:pt idx="7">
                  <c:v>35736</c:v>
                </c:pt>
                <c:pt idx="8">
                  <c:v>39312.620000000003</c:v>
                </c:pt>
                <c:pt idx="9">
                  <c:v>39844.01</c:v>
                </c:pt>
                <c:pt idx="10">
                  <c:v>48646.16</c:v>
                </c:pt>
                <c:pt idx="11">
                  <c:v>55541.2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7-4F67-B46A-C548D100A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11152"/>
        <c:axId val="933201168"/>
      </c:lineChart>
      <c:catAx>
        <c:axId val="9447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201168"/>
        <c:crosses val="autoZero"/>
        <c:auto val="1"/>
        <c:lblAlgn val="ctr"/>
        <c:lblOffset val="100"/>
        <c:noMultiLvlLbl val="0"/>
      </c:catAx>
      <c:valAx>
        <c:axId val="9332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7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'Sub-group Analysis'!$E$36</c:f>
          <c:strCache>
            <c:ptCount val="1"/>
            <c:pt idx="0">
              <c:v>Sales &amp; Operating Expenses
 for 2022 &amp; 2023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'Sub-group Analysis'!$Z$42</c:f>
              <c:strCache>
                <c:ptCount val="1"/>
                <c:pt idx="0">
                  <c:v>Operating Expenses-2022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'Sub-group Analysis'!$B$55:$B$66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Analysis'!$D$55:$D$66</c:f>
              <c:numCache>
                <c:formatCode>"$"#,##0.00_);[Red]\("$"#,##0.00\)</c:formatCode>
                <c:ptCount val="12"/>
                <c:pt idx="0">
                  <c:v>69323.95</c:v>
                </c:pt>
                <c:pt idx="1">
                  <c:v>69072.14</c:v>
                </c:pt>
                <c:pt idx="2">
                  <c:v>75865.649999999994</c:v>
                </c:pt>
                <c:pt idx="3">
                  <c:v>75444.61</c:v>
                </c:pt>
                <c:pt idx="4">
                  <c:v>85671.48000000001</c:v>
                </c:pt>
                <c:pt idx="5">
                  <c:v>101847.82999999999</c:v>
                </c:pt>
                <c:pt idx="6">
                  <c:v>72366.259999999995</c:v>
                </c:pt>
                <c:pt idx="7">
                  <c:v>86218.979999999981</c:v>
                </c:pt>
                <c:pt idx="8">
                  <c:v>76600.310000000012</c:v>
                </c:pt>
                <c:pt idx="9">
                  <c:v>76044.959999999992</c:v>
                </c:pt>
                <c:pt idx="10">
                  <c:v>86850.409999999989</c:v>
                </c:pt>
                <c:pt idx="11">
                  <c:v>85812.739999999991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7-4021-9854-E2EA6088C564}"/>
            </c:ext>
          </c:extLst>
        </c:ser>
        <c:ser>
          <c:idx val="3"/>
          <c:order val="3"/>
          <c:tx>
            <c:strRef>
              <c:f>'Sub-group Analysis'!$AB$42</c:f>
              <c:strCache>
                <c:ptCount val="1"/>
                <c:pt idx="0">
                  <c:v>Operating Expenses-2023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'Sub-group Analysis'!$B$55:$B$66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Analysis'!$F$55:$F$66</c:f>
              <c:numCache>
                <c:formatCode>"$"#,##0.00_);[Red]\("$"#,##0.00\)</c:formatCode>
                <c:ptCount val="12"/>
                <c:pt idx="0">
                  <c:v>85804.319999999992</c:v>
                </c:pt>
                <c:pt idx="1">
                  <c:v>92360.459999999992</c:v>
                </c:pt>
                <c:pt idx="2">
                  <c:v>84638.040000000008</c:v>
                </c:pt>
                <c:pt idx="3">
                  <c:v>85503.699999999983</c:v>
                </c:pt>
                <c:pt idx="4">
                  <c:v>100154.10999999994</c:v>
                </c:pt>
                <c:pt idx="5">
                  <c:v>83417.790000000008</c:v>
                </c:pt>
                <c:pt idx="6">
                  <c:v>101789.73000000001</c:v>
                </c:pt>
                <c:pt idx="7">
                  <c:v>86347.419999999984</c:v>
                </c:pt>
                <c:pt idx="8">
                  <c:v>85132.00999999998</c:v>
                </c:pt>
                <c:pt idx="9">
                  <c:v>83730.17</c:v>
                </c:pt>
                <c:pt idx="10">
                  <c:v>85857.830000000016</c:v>
                </c:pt>
                <c:pt idx="11">
                  <c:v>100618.14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7-4021-9854-E2EA6088C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44711152"/>
        <c:axId val="933201168"/>
      </c:barChart>
      <c:lineChart>
        <c:grouping val="standard"/>
        <c:varyColors val="0"/>
        <c:ser>
          <c:idx val="0"/>
          <c:order val="0"/>
          <c:tx>
            <c:strRef>
              <c:f>'Sub-group Analysis'!$Y$42</c:f>
              <c:strCache>
                <c:ptCount val="1"/>
                <c:pt idx="0">
                  <c:v>Sales-2022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'Sub-group Analysis'!$B$55:$B$66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Analysis'!$C$55:$C$66</c:f>
              <c:numCache>
                <c:formatCode>"$"#,##0.00_);[Red]\("$"#,##0.00\)</c:formatCode>
                <c:ptCount val="12"/>
                <c:pt idx="0">
                  <c:v>21817.78</c:v>
                </c:pt>
                <c:pt idx="1">
                  <c:v>21579.409999999996</c:v>
                </c:pt>
                <c:pt idx="2">
                  <c:v>30455.14</c:v>
                </c:pt>
                <c:pt idx="3">
                  <c:v>32723.420000000002</c:v>
                </c:pt>
                <c:pt idx="4">
                  <c:v>31892.14</c:v>
                </c:pt>
                <c:pt idx="5">
                  <c:v>34587.64</c:v>
                </c:pt>
                <c:pt idx="6">
                  <c:v>39390.07</c:v>
                </c:pt>
                <c:pt idx="7">
                  <c:v>35441.840000000004</c:v>
                </c:pt>
                <c:pt idx="8">
                  <c:v>36037.410000000003</c:v>
                </c:pt>
                <c:pt idx="9">
                  <c:v>37334.29</c:v>
                </c:pt>
                <c:pt idx="10">
                  <c:v>30087.37</c:v>
                </c:pt>
                <c:pt idx="11">
                  <c:v>41357.5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77-4021-9854-E2EA6088C564}"/>
            </c:ext>
          </c:extLst>
        </c:ser>
        <c:ser>
          <c:idx val="2"/>
          <c:order val="2"/>
          <c:tx>
            <c:strRef>
              <c:f>'Sub-group Analysis'!$AA$42</c:f>
              <c:strCache>
                <c:ptCount val="1"/>
                <c:pt idx="0">
                  <c:v>Sales-2023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'Sub-group Analysis'!$B$55:$B$66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'Sub-group Analysis'!$E$55:$E$66</c:f>
              <c:numCache>
                <c:formatCode>"$"#,##0.00_);[Red]\("$"#,##0.00\)</c:formatCode>
                <c:ptCount val="12"/>
                <c:pt idx="0">
                  <c:v>27202.92</c:v>
                </c:pt>
                <c:pt idx="1">
                  <c:v>32603.82</c:v>
                </c:pt>
                <c:pt idx="2">
                  <c:v>39912.449999999997</c:v>
                </c:pt>
                <c:pt idx="3">
                  <c:v>39566.340000000004</c:v>
                </c:pt>
                <c:pt idx="4">
                  <c:v>36667.049999999996</c:v>
                </c:pt>
                <c:pt idx="5">
                  <c:v>33774.18</c:v>
                </c:pt>
                <c:pt idx="6">
                  <c:v>39440</c:v>
                </c:pt>
                <c:pt idx="7">
                  <c:v>35736</c:v>
                </c:pt>
                <c:pt idx="8">
                  <c:v>39312.620000000003</c:v>
                </c:pt>
                <c:pt idx="9">
                  <c:v>39844.01</c:v>
                </c:pt>
                <c:pt idx="10">
                  <c:v>48646.16</c:v>
                </c:pt>
                <c:pt idx="11">
                  <c:v>55541.2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77-4021-9854-E2EA6088C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11152"/>
        <c:axId val="933201168"/>
      </c:lineChart>
      <c:catAx>
        <c:axId val="9447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201168"/>
        <c:crosses val="autoZero"/>
        <c:auto val="1"/>
        <c:lblAlgn val="ctr"/>
        <c:lblOffset val="100"/>
        <c:noMultiLvlLbl val="0"/>
      </c:catAx>
      <c:valAx>
        <c:axId val="9332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711152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[Combined Data - Graphs.xlsx]Sheet2!PivotTable19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Sum of 2021 by Month and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Operating Expenses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Sheet2!$B$5:$B$16</c:f>
              <c:numCache>
                <c:formatCode>General</c:formatCode>
                <c:ptCount val="12"/>
                <c:pt idx="0">
                  <c:v>-65824.479999999996</c:v>
                </c:pt>
                <c:pt idx="1">
                  <c:v>-73546.89</c:v>
                </c:pt>
                <c:pt idx="2">
                  <c:v>-82626.109999999986</c:v>
                </c:pt>
                <c:pt idx="3">
                  <c:v>-82842.760000000009</c:v>
                </c:pt>
                <c:pt idx="4">
                  <c:v>-95604.75</c:v>
                </c:pt>
                <c:pt idx="5">
                  <c:v>-79280.429999999978</c:v>
                </c:pt>
                <c:pt idx="6">
                  <c:v>-70233.03</c:v>
                </c:pt>
                <c:pt idx="7">
                  <c:v>-71182.8</c:v>
                </c:pt>
                <c:pt idx="8">
                  <c:v>-65833.820000000007</c:v>
                </c:pt>
                <c:pt idx="9">
                  <c:v>-74052.34</c:v>
                </c:pt>
                <c:pt idx="10">
                  <c:v>-69545.31</c:v>
                </c:pt>
                <c:pt idx="11">
                  <c:v>-92119.319999999978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A8-4E47-B699-1F66CDDC03F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Sheet2!$C$5:$C$16</c:f>
              <c:numCache>
                <c:formatCode>General</c:formatCode>
                <c:ptCount val="12"/>
                <c:pt idx="0">
                  <c:v>30050.600000000002</c:v>
                </c:pt>
                <c:pt idx="1">
                  <c:v>33690.32</c:v>
                </c:pt>
                <c:pt idx="2">
                  <c:v>38088.81</c:v>
                </c:pt>
                <c:pt idx="3">
                  <c:v>38929.089999999997</c:v>
                </c:pt>
                <c:pt idx="4">
                  <c:v>41066.659999999996</c:v>
                </c:pt>
                <c:pt idx="5">
                  <c:v>36392.15</c:v>
                </c:pt>
                <c:pt idx="6">
                  <c:v>28813.599999999999</c:v>
                </c:pt>
                <c:pt idx="7">
                  <c:v>12135.11</c:v>
                </c:pt>
                <c:pt idx="8">
                  <c:v>16565.669999999998</c:v>
                </c:pt>
                <c:pt idx="9">
                  <c:v>21830.89</c:v>
                </c:pt>
                <c:pt idx="10">
                  <c:v>30710.65</c:v>
                </c:pt>
                <c:pt idx="11">
                  <c:v>39645.759999999995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A8-4E47-B699-1F66CDDC0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195472"/>
        <c:axId val="934624752"/>
      </c:barChart>
      <c:catAx>
        <c:axId val="99419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24752"/>
        <c:crosses val="autoZero"/>
        <c:auto val="1"/>
        <c:lblAlgn val="ctr"/>
        <c:lblOffset val="100"/>
        <c:noMultiLvlLbl val="0"/>
      </c:catAx>
      <c:valAx>
        <c:axId val="9346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9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45369621385103"/>
          <c:y val="7.6413943036702778E-2"/>
          <c:w val="0.84578287954969489"/>
          <c:h val="0.827830472010670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Data!$EB$4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numRef>
              <c:f>Data!$EA$5:$EA$88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Data!$EB$5:$EB$88</c:f>
              <c:numCache>
                <c:formatCode>"$"#,##0.00_);[Red]\("$"#,##0.00\)</c:formatCode>
                <c:ptCount val="84"/>
                <c:pt idx="0">
                  <c:v>320566.78999999998</c:v>
                </c:pt>
                <c:pt idx="1">
                  <c:v>269707.95999999996</c:v>
                </c:pt>
                <c:pt idx="2">
                  <c:v>242319.37999999998</c:v>
                </c:pt>
                <c:pt idx="3">
                  <c:v>240069.51999999996</c:v>
                </c:pt>
                <c:pt idx="4">
                  <c:v>205987.82</c:v>
                </c:pt>
                <c:pt idx="5">
                  <c:v>238822.92</c:v>
                </c:pt>
                <c:pt idx="6">
                  <c:v>249641.13</c:v>
                </c:pt>
                <c:pt idx="7">
                  <c:v>232841.33</c:v>
                </c:pt>
                <c:pt idx="8">
                  <c:v>249232.09</c:v>
                </c:pt>
                <c:pt idx="9">
                  <c:v>257429.61000000002</c:v>
                </c:pt>
                <c:pt idx="10">
                  <c:v>177662.06</c:v>
                </c:pt>
                <c:pt idx="11">
                  <c:v>192445.01000000004</c:v>
                </c:pt>
                <c:pt idx="12">
                  <c:v>221748.96000000002</c:v>
                </c:pt>
                <c:pt idx="13">
                  <c:v>206087.31000000008</c:v>
                </c:pt>
                <c:pt idx="14">
                  <c:v>245754.29</c:v>
                </c:pt>
                <c:pt idx="15">
                  <c:v>272592.42000000004</c:v>
                </c:pt>
                <c:pt idx="16">
                  <c:v>237516.25999999998</c:v>
                </c:pt>
                <c:pt idx="17">
                  <c:v>216404.69</c:v>
                </c:pt>
                <c:pt idx="18">
                  <c:v>210073.14</c:v>
                </c:pt>
                <c:pt idx="19">
                  <c:v>211783.25000000006</c:v>
                </c:pt>
                <c:pt idx="20">
                  <c:v>228841.34000000005</c:v>
                </c:pt>
                <c:pt idx="21">
                  <c:v>211793.31999999998</c:v>
                </c:pt>
                <c:pt idx="22">
                  <c:v>153694.21000000002</c:v>
                </c:pt>
                <c:pt idx="23">
                  <c:v>150721.98000000004</c:v>
                </c:pt>
                <c:pt idx="24">
                  <c:v>254046.45</c:v>
                </c:pt>
                <c:pt idx="25">
                  <c:v>148746.18000000002</c:v>
                </c:pt>
                <c:pt idx="26">
                  <c:v>155677.22</c:v>
                </c:pt>
                <c:pt idx="27">
                  <c:v>142488.15000000002</c:v>
                </c:pt>
                <c:pt idx="28">
                  <c:v>123423.27</c:v>
                </c:pt>
                <c:pt idx="29">
                  <c:v>253461.75000000003</c:v>
                </c:pt>
                <c:pt idx="30">
                  <c:v>231397.07</c:v>
                </c:pt>
                <c:pt idx="31">
                  <c:v>262543.5</c:v>
                </c:pt>
                <c:pt idx="32">
                  <c:v>242021.08000000002</c:v>
                </c:pt>
                <c:pt idx="33">
                  <c:v>256217.92</c:v>
                </c:pt>
                <c:pt idx="34">
                  <c:v>229763.91000000003</c:v>
                </c:pt>
                <c:pt idx="35">
                  <c:v>193543.31999999995</c:v>
                </c:pt>
                <c:pt idx="36">
                  <c:v>502589.02999999997</c:v>
                </c:pt>
                <c:pt idx="37">
                  <c:v>209670.48</c:v>
                </c:pt>
                <c:pt idx="38">
                  <c:v>262432.18999999994</c:v>
                </c:pt>
                <c:pt idx="39">
                  <c:v>294498.31</c:v>
                </c:pt>
                <c:pt idx="40">
                  <c:v>295898.49</c:v>
                </c:pt>
                <c:pt idx="41">
                  <c:v>344993.20000000007</c:v>
                </c:pt>
                <c:pt idx="42">
                  <c:v>194299.99000000002</c:v>
                </c:pt>
                <c:pt idx="43">
                  <c:v>49346.59</c:v>
                </c:pt>
                <c:pt idx="44">
                  <c:v>14156.970000000001</c:v>
                </c:pt>
                <c:pt idx="45">
                  <c:v>172673.88</c:v>
                </c:pt>
                <c:pt idx="46">
                  <c:v>274898.2300000001</c:v>
                </c:pt>
                <c:pt idx="47">
                  <c:v>269884.57</c:v>
                </c:pt>
                <c:pt idx="48">
                  <c:v>610893.80000000005</c:v>
                </c:pt>
                <c:pt idx="49">
                  <c:v>538491.26</c:v>
                </c:pt>
                <c:pt idx="50">
                  <c:v>244370.83000000002</c:v>
                </c:pt>
                <c:pt idx="51">
                  <c:v>263152.91000000009</c:v>
                </c:pt>
                <c:pt idx="52">
                  <c:v>333021.05999999994</c:v>
                </c:pt>
                <c:pt idx="53">
                  <c:v>321023.19</c:v>
                </c:pt>
                <c:pt idx="54">
                  <c:v>257915.81000000006</c:v>
                </c:pt>
                <c:pt idx="55">
                  <c:v>270284.17</c:v>
                </c:pt>
                <c:pt idx="56">
                  <c:v>300372.06999999995</c:v>
                </c:pt>
                <c:pt idx="57">
                  <c:v>310898.07</c:v>
                </c:pt>
                <c:pt idx="58">
                  <c:v>273131.78999999998</c:v>
                </c:pt>
                <c:pt idx="59">
                  <c:v>282458.58000000007</c:v>
                </c:pt>
                <c:pt idx="60">
                  <c:v>362447.82</c:v>
                </c:pt>
                <c:pt idx="61">
                  <c:v>290107.88999999996</c:v>
                </c:pt>
                <c:pt idx="62">
                  <c:v>275262.21999999997</c:v>
                </c:pt>
                <c:pt idx="63">
                  <c:v>237586.76999999996</c:v>
                </c:pt>
                <c:pt idx="64">
                  <c:v>305351.13999999996</c:v>
                </c:pt>
                <c:pt idx="65">
                  <c:v>350292.61999999994</c:v>
                </c:pt>
                <c:pt idx="66">
                  <c:v>427622.20999999996</c:v>
                </c:pt>
                <c:pt idx="67">
                  <c:v>337184.85999999993</c:v>
                </c:pt>
                <c:pt idx="68">
                  <c:v>308915.88</c:v>
                </c:pt>
                <c:pt idx="69">
                  <c:v>364138.41</c:v>
                </c:pt>
                <c:pt idx="70">
                  <c:v>342923.97</c:v>
                </c:pt>
                <c:pt idx="71">
                  <c:v>305867.33999999997</c:v>
                </c:pt>
                <c:pt idx="72">
                  <c:v>405368.1399999999</c:v>
                </c:pt>
                <c:pt idx="73">
                  <c:v>458712.56999999995</c:v>
                </c:pt>
                <c:pt idx="74">
                  <c:v>369698.48999999993</c:v>
                </c:pt>
                <c:pt idx="75">
                  <c:v>382124.29</c:v>
                </c:pt>
                <c:pt idx="76">
                  <c:v>421277.79</c:v>
                </c:pt>
                <c:pt idx="77">
                  <c:v>424212.55999999994</c:v>
                </c:pt>
                <c:pt idx="78">
                  <c:v>380871.14</c:v>
                </c:pt>
                <c:pt idx="79">
                  <c:v>381131.33</c:v>
                </c:pt>
                <c:pt idx="80">
                  <c:v>374195.04</c:v>
                </c:pt>
                <c:pt idx="81">
                  <c:v>408135.74999999994</c:v>
                </c:pt>
                <c:pt idx="82">
                  <c:v>382579.64000000007</c:v>
                </c:pt>
                <c:pt idx="83">
                  <c:v>424776.12999999995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7-4E78-AAF0-A1E9F94113FA}"/>
            </c:ext>
          </c:extLst>
        </c:ser>
        <c:ser>
          <c:idx val="1"/>
          <c:order val="1"/>
          <c:tx>
            <c:strRef>
              <c:f>Data!$EC$4</c:f>
              <c:strCache>
                <c:ptCount val="1"/>
                <c:pt idx="0">
                  <c:v>Cost Of Sales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Data!$EA$5:$EA$88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Data!$EC$5:$EC$88</c:f>
              <c:numCache>
                <c:formatCode>"$"#,##0.00_);[Red]\("$"#,##0.00\)</c:formatCode>
                <c:ptCount val="84"/>
                <c:pt idx="0">
                  <c:v>-19604.719999999998</c:v>
                </c:pt>
                <c:pt idx="1">
                  <c:v>-23665.16</c:v>
                </c:pt>
                <c:pt idx="2">
                  <c:v>-20828.260000000002</c:v>
                </c:pt>
                <c:pt idx="3">
                  <c:v>-16043.460000000001</c:v>
                </c:pt>
                <c:pt idx="4">
                  <c:v>-14948.189999999999</c:v>
                </c:pt>
                <c:pt idx="5">
                  <c:v>-15181.64</c:v>
                </c:pt>
                <c:pt idx="6">
                  <c:v>-16357.080000000002</c:v>
                </c:pt>
                <c:pt idx="7">
                  <c:v>-15333.480000000001</c:v>
                </c:pt>
                <c:pt idx="8">
                  <c:v>-17466.249999999996</c:v>
                </c:pt>
                <c:pt idx="9">
                  <c:v>-14352.89</c:v>
                </c:pt>
                <c:pt idx="10">
                  <c:v>-16146.41</c:v>
                </c:pt>
                <c:pt idx="11">
                  <c:v>-10606.73</c:v>
                </c:pt>
                <c:pt idx="12">
                  <c:v>-14147.630000000001</c:v>
                </c:pt>
                <c:pt idx="13">
                  <c:v>-14281.29</c:v>
                </c:pt>
                <c:pt idx="14">
                  <c:v>-15926.42</c:v>
                </c:pt>
                <c:pt idx="15">
                  <c:v>-15984.5</c:v>
                </c:pt>
                <c:pt idx="16">
                  <c:v>-15220.880000000001</c:v>
                </c:pt>
                <c:pt idx="17">
                  <c:v>-15900.36</c:v>
                </c:pt>
                <c:pt idx="18">
                  <c:v>-13974.810000000001</c:v>
                </c:pt>
                <c:pt idx="19">
                  <c:v>-13506.339999999998</c:v>
                </c:pt>
                <c:pt idx="20">
                  <c:v>-13334.17</c:v>
                </c:pt>
                <c:pt idx="21">
                  <c:v>-12284.74</c:v>
                </c:pt>
                <c:pt idx="22">
                  <c:v>-10839.029999999999</c:v>
                </c:pt>
                <c:pt idx="23">
                  <c:v>-10471.359999999999</c:v>
                </c:pt>
                <c:pt idx="24">
                  <c:v>-17119.2</c:v>
                </c:pt>
                <c:pt idx="25">
                  <c:v>-13587.320000000002</c:v>
                </c:pt>
                <c:pt idx="26">
                  <c:v>-12315.650000000001</c:v>
                </c:pt>
                <c:pt idx="27">
                  <c:v>-7538.7000000000007</c:v>
                </c:pt>
                <c:pt idx="28">
                  <c:v>-4809.2299999999996</c:v>
                </c:pt>
                <c:pt idx="29">
                  <c:v>-12361.73</c:v>
                </c:pt>
                <c:pt idx="30">
                  <c:v>-16493.330000000002</c:v>
                </c:pt>
                <c:pt idx="31">
                  <c:v>-16162.789999999999</c:v>
                </c:pt>
                <c:pt idx="32">
                  <c:v>-16054.94</c:v>
                </c:pt>
                <c:pt idx="33">
                  <c:v>-18827.399999999998</c:v>
                </c:pt>
                <c:pt idx="34">
                  <c:v>-14827.49</c:v>
                </c:pt>
                <c:pt idx="35">
                  <c:v>-13198.04</c:v>
                </c:pt>
                <c:pt idx="36">
                  <c:v>-18002.199999999997</c:v>
                </c:pt>
                <c:pt idx="37">
                  <c:v>-15202.81</c:v>
                </c:pt>
                <c:pt idx="38">
                  <c:v>-16553.579999999998</c:v>
                </c:pt>
                <c:pt idx="39">
                  <c:v>-9770.7400000000016</c:v>
                </c:pt>
                <c:pt idx="40">
                  <c:v>-15722.78</c:v>
                </c:pt>
                <c:pt idx="41">
                  <c:v>-21814.86</c:v>
                </c:pt>
                <c:pt idx="42">
                  <c:v>-4040.12</c:v>
                </c:pt>
                <c:pt idx="43">
                  <c:v>-420.73</c:v>
                </c:pt>
                <c:pt idx="44">
                  <c:v>1925.5299999999997</c:v>
                </c:pt>
                <c:pt idx="45">
                  <c:v>-20042.72</c:v>
                </c:pt>
                <c:pt idx="46">
                  <c:v>-21170.51</c:v>
                </c:pt>
                <c:pt idx="47">
                  <c:v>-21837.82</c:v>
                </c:pt>
                <c:pt idx="48">
                  <c:v>-21392.68</c:v>
                </c:pt>
                <c:pt idx="49">
                  <c:v>-30236.35</c:v>
                </c:pt>
                <c:pt idx="50">
                  <c:v>-23992.23</c:v>
                </c:pt>
                <c:pt idx="51">
                  <c:v>-23757.999999999996</c:v>
                </c:pt>
                <c:pt idx="52">
                  <c:v>-27084.929999999997</c:v>
                </c:pt>
                <c:pt idx="53">
                  <c:v>-26061.5</c:v>
                </c:pt>
                <c:pt idx="54">
                  <c:v>-21681.52</c:v>
                </c:pt>
                <c:pt idx="55">
                  <c:v>-28068.98</c:v>
                </c:pt>
                <c:pt idx="56">
                  <c:v>-26746.38</c:v>
                </c:pt>
                <c:pt idx="57">
                  <c:v>-25798.519999999997</c:v>
                </c:pt>
                <c:pt idx="58">
                  <c:v>-23791.119999999999</c:v>
                </c:pt>
                <c:pt idx="59">
                  <c:v>-27370.31</c:v>
                </c:pt>
                <c:pt idx="60">
                  <c:v>-30076.260000000002</c:v>
                </c:pt>
                <c:pt idx="61">
                  <c:v>-25201.19</c:v>
                </c:pt>
                <c:pt idx="62">
                  <c:v>-25392.299999999996</c:v>
                </c:pt>
                <c:pt idx="63">
                  <c:v>-33102.44</c:v>
                </c:pt>
                <c:pt idx="64">
                  <c:v>-24827.57</c:v>
                </c:pt>
                <c:pt idx="65">
                  <c:v>-35457.159999999996</c:v>
                </c:pt>
                <c:pt idx="66">
                  <c:v>-52286.600000000006</c:v>
                </c:pt>
                <c:pt idx="67">
                  <c:v>-49208.43</c:v>
                </c:pt>
                <c:pt idx="68">
                  <c:v>-39722.650000000009</c:v>
                </c:pt>
                <c:pt idx="69">
                  <c:v>-63235.53</c:v>
                </c:pt>
                <c:pt idx="70">
                  <c:v>-47247.579999999994</c:v>
                </c:pt>
                <c:pt idx="71">
                  <c:v>-48950.569999999992</c:v>
                </c:pt>
                <c:pt idx="72">
                  <c:v>-76509.590000000011</c:v>
                </c:pt>
                <c:pt idx="73">
                  <c:v>-77309.109999999986</c:v>
                </c:pt>
                <c:pt idx="74">
                  <c:v>-70663.430000000008</c:v>
                </c:pt>
                <c:pt idx="75">
                  <c:v>-61001.91</c:v>
                </c:pt>
                <c:pt idx="76">
                  <c:v>-69283.48</c:v>
                </c:pt>
                <c:pt idx="77">
                  <c:v>-72721.87</c:v>
                </c:pt>
                <c:pt idx="78">
                  <c:v>-65784.36</c:v>
                </c:pt>
                <c:pt idx="79">
                  <c:v>-97991.02</c:v>
                </c:pt>
                <c:pt idx="80">
                  <c:v>-87219.26</c:v>
                </c:pt>
                <c:pt idx="81">
                  <c:v>-85282.510000000009</c:v>
                </c:pt>
                <c:pt idx="82">
                  <c:v>-79797.699999999983</c:v>
                </c:pt>
                <c:pt idx="83">
                  <c:v>-89313.39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17-4E78-AAF0-A1E9F94113FA}"/>
            </c:ext>
          </c:extLst>
        </c:ser>
        <c:ser>
          <c:idx val="3"/>
          <c:order val="3"/>
          <c:tx>
            <c:strRef>
              <c:f>Data!$EE$4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4"/>
            </a:solidFill>
            <a:ln w="25400" cmpd="sng">
              <a:noFill/>
              <a:prstDash val="dash"/>
            </a:ln>
            <a:effectLst/>
          </c:spPr>
          <c:invertIfNegative val="0"/>
          <c:cat>
            <c:numRef>
              <c:f>Data!$EA$5:$EA$88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Data!$EE$5:$EE$88</c:f>
              <c:numCache>
                <c:formatCode>"$"#,##0.00_);[Red]\("$"#,##0.00\)</c:formatCode>
                <c:ptCount val="84"/>
                <c:pt idx="0">
                  <c:v>-239422.47</c:v>
                </c:pt>
                <c:pt idx="1">
                  <c:v>-215642.23999999999</c:v>
                </c:pt>
                <c:pt idx="2">
                  <c:v>-204351.29</c:v>
                </c:pt>
                <c:pt idx="3">
                  <c:v>-183968.09999999995</c:v>
                </c:pt>
                <c:pt idx="4">
                  <c:v>-209400.8</c:v>
                </c:pt>
                <c:pt idx="5">
                  <c:v>-191576.25000000003</c:v>
                </c:pt>
                <c:pt idx="6">
                  <c:v>-190541.32</c:v>
                </c:pt>
                <c:pt idx="7">
                  <c:v>-187452.04999999993</c:v>
                </c:pt>
                <c:pt idx="8">
                  <c:v>-232375.66999999998</c:v>
                </c:pt>
                <c:pt idx="9">
                  <c:v>-182983.08000000005</c:v>
                </c:pt>
                <c:pt idx="10">
                  <c:v>-181999.24</c:v>
                </c:pt>
                <c:pt idx="11">
                  <c:v>-171806.07999999999</c:v>
                </c:pt>
                <c:pt idx="12">
                  <c:v>-199064.46</c:v>
                </c:pt>
                <c:pt idx="13">
                  <c:v>-189120.6</c:v>
                </c:pt>
                <c:pt idx="14">
                  <c:v>-194199.19000000003</c:v>
                </c:pt>
                <c:pt idx="15">
                  <c:v>-198813.35</c:v>
                </c:pt>
                <c:pt idx="16">
                  <c:v>-185765.16999999998</c:v>
                </c:pt>
                <c:pt idx="17">
                  <c:v>-164439.19</c:v>
                </c:pt>
                <c:pt idx="18">
                  <c:v>-216859.43</c:v>
                </c:pt>
                <c:pt idx="19">
                  <c:v>-187447.40000000002</c:v>
                </c:pt>
                <c:pt idx="20">
                  <c:v>-178351.24</c:v>
                </c:pt>
                <c:pt idx="21">
                  <c:v>-194745.67999999996</c:v>
                </c:pt>
                <c:pt idx="22">
                  <c:v>-157848.79999999999</c:v>
                </c:pt>
                <c:pt idx="23">
                  <c:v>-146564.82999999996</c:v>
                </c:pt>
                <c:pt idx="24">
                  <c:v>-209843.61999999994</c:v>
                </c:pt>
                <c:pt idx="25">
                  <c:v>-139506.30999999997</c:v>
                </c:pt>
                <c:pt idx="26">
                  <c:v>-157795.78999999995</c:v>
                </c:pt>
                <c:pt idx="27">
                  <c:v>-127844.33999999998</c:v>
                </c:pt>
                <c:pt idx="28">
                  <c:v>-124836.95999999999</c:v>
                </c:pt>
                <c:pt idx="29">
                  <c:v>-162734.84</c:v>
                </c:pt>
                <c:pt idx="30">
                  <c:v>-206201.29000000004</c:v>
                </c:pt>
                <c:pt idx="31">
                  <c:v>-198612.11</c:v>
                </c:pt>
                <c:pt idx="32">
                  <c:v>-223919.07</c:v>
                </c:pt>
                <c:pt idx="33">
                  <c:v>-212003.74000000002</c:v>
                </c:pt>
                <c:pt idx="34">
                  <c:v>-173506</c:v>
                </c:pt>
                <c:pt idx="35">
                  <c:v>-164141.80999999997</c:v>
                </c:pt>
                <c:pt idx="36">
                  <c:v>-238049.77999999997</c:v>
                </c:pt>
                <c:pt idx="37">
                  <c:v>-174932.77999999994</c:v>
                </c:pt>
                <c:pt idx="38">
                  <c:v>-188909.53999999998</c:v>
                </c:pt>
                <c:pt idx="39">
                  <c:v>-164398.59000000003</c:v>
                </c:pt>
                <c:pt idx="40">
                  <c:v>-164927.71</c:v>
                </c:pt>
                <c:pt idx="41">
                  <c:v>-166959.21999999991</c:v>
                </c:pt>
                <c:pt idx="42">
                  <c:v>-136888.54</c:v>
                </c:pt>
                <c:pt idx="43">
                  <c:v>-88980.250000000015</c:v>
                </c:pt>
                <c:pt idx="44">
                  <c:v>-102970.07999999999</c:v>
                </c:pt>
                <c:pt idx="45">
                  <c:v>-196529.71999999994</c:v>
                </c:pt>
                <c:pt idx="46">
                  <c:v>-224506.84</c:v>
                </c:pt>
                <c:pt idx="47">
                  <c:v>-236267.29000000007</c:v>
                </c:pt>
                <c:pt idx="48">
                  <c:v>-487331.33999999991</c:v>
                </c:pt>
                <c:pt idx="49">
                  <c:v>-238033.18000000002</c:v>
                </c:pt>
                <c:pt idx="50">
                  <c:v>-251610.95000000004</c:v>
                </c:pt>
                <c:pt idx="51">
                  <c:v>-184624.94000000006</c:v>
                </c:pt>
                <c:pt idx="52">
                  <c:v>-241126.28000000003</c:v>
                </c:pt>
                <c:pt idx="53">
                  <c:v>-248410.58</c:v>
                </c:pt>
                <c:pt idx="54">
                  <c:v>-227514.93000000008</c:v>
                </c:pt>
                <c:pt idx="55">
                  <c:v>-255489.4</c:v>
                </c:pt>
                <c:pt idx="56">
                  <c:v>-248313.84</c:v>
                </c:pt>
                <c:pt idx="57">
                  <c:v>-223804.97000000003</c:v>
                </c:pt>
                <c:pt idx="58">
                  <c:v>-215736.66999999998</c:v>
                </c:pt>
                <c:pt idx="59">
                  <c:v>-232630.07999999996</c:v>
                </c:pt>
                <c:pt idx="60">
                  <c:v>-289866.13999999996</c:v>
                </c:pt>
                <c:pt idx="61">
                  <c:v>-219351.61999999997</c:v>
                </c:pt>
                <c:pt idx="62">
                  <c:v>-234098.36</c:v>
                </c:pt>
                <c:pt idx="63">
                  <c:v>-213339.12999999995</c:v>
                </c:pt>
                <c:pt idx="64">
                  <c:v>-232414.53999999998</c:v>
                </c:pt>
                <c:pt idx="65">
                  <c:v>-243488.46000000008</c:v>
                </c:pt>
                <c:pt idx="66">
                  <c:v>-239847.22000000003</c:v>
                </c:pt>
                <c:pt idx="67">
                  <c:v>-266077.88</c:v>
                </c:pt>
                <c:pt idx="68">
                  <c:v>-262553.18</c:v>
                </c:pt>
                <c:pt idx="69">
                  <c:v>-269581.31999999995</c:v>
                </c:pt>
                <c:pt idx="70">
                  <c:v>-221634.52000000002</c:v>
                </c:pt>
                <c:pt idx="71">
                  <c:v>-214331.43999999997</c:v>
                </c:pt>
                <c:pt idx="72">
                  <c:v>-328344.07000000012</c:v>
                </c:pt>
                <c:pt idx="73">
                  <c:v>-276057.68000000005</c:v>
                </c:pt>
                <c:pt idx="74">
                  <c:v>-264009.94999999995</c:v>
                </c:pt>
                <c:pt idx="75">
                  <c:v>-260994.16999999998</c:v>
                </c:pt>
                <c:pt idx="76">
                  <c:v>-258012.63999999996</c:v>
                </c:pt>
                <c:pt idx="77">
                  <c:v>-261792.22000000006</c:v>
                </c:pt>
                <c:pt idx="78">
                  <c:v>-256793.18999999997</c:v>
                </c:pt>
                <c:pt idx="79">
                  <c:v>-313290.65000000002</c:v>
                </c:pt>
                <c:pt idx="80">
                  <c:v>-238708.92</c:v>
                </c:pt>
                <c:pt idx="81">
                  <c:v>-291239.64999999997</c:v>
                </c:pt>
                <c:pt idx="82">
                  <c:v>-296961.95999999996</c:v>
                </c:pt>
                <c:pt idx="83">
                  <c:v>-329686.56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17-4E78-AAF0-A1E9F94113FA}"/>
            </c:ext>
          </c:extLst>
        </c:ser>
        <c:ser>
          <c:idx val="5"/>
          <c:order val="5"/>
          <c:tx>
            <c:strRef>
              <c:f>Data!$EG$4</c:f>
              <c:strCache>
                <c:ptCount val="1"/>
                <c:pt idx="0">
                  <c:v>Expenses - Tax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Data!$EA$5:$EA$88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Data!$EG$5:$EG$88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-7423.5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-12214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-89533.67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17-4E78-AAF0-A1E9F9411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14296304"/>
        <c:axId val="614288104"/>
      </c:barChart>
      <c:lineChart>
        <c:grouping val="standard"/>
        <c:varyColors val="0"/>
        <c:ser>
          <c:idx val="6"/>
          <c:order val="6"/>
          <c:tx>
            <c:strRef>
              <c:f>Data!$EH$4</c:f>
              <c:strCache>
                <c:ptCount val="1"/>
                <c:pt idx="0">
                  <c:v>Net Profit/(Loss)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Data!$EA$5:$EA$88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Data!$EH$5:$EH$88</c:f>
              <c:numCache>
                <c:formatCode>"$"#,##0.00_);[Red]\("$"#,##0.00\)</c:formatCode>
                <c:ptCount val="84"/>
                <c:pt idx="0">
                  <c:v>61539.600000000006</c:v>
                </c:pt>
                <c:pt idx="1">
                  <c:v>30400.559999999969</c:v>
                </c:pt>
                <c:pt idx="2">
                  <c:v>17139.829999999958</c:v>
                </c:pt>
                <c:pt idx="3">
                  <c:v>40057.960000000021</c:v>
                </c:pt>
                <c:pt idx="4">
                  <c:v>-18361.169999999984</c:v>
                </c:pt>
                <c:pt idx="5">
                  <c:v>32065.03</c:v>
                </c:pt>
                <c:pt idx="6">
                  <c:v>42742.729999999981</c:v>
                </c:pt>
                <c:pt idx="7">
                  <c:v>30055.800000000047</c:v>
                </c:pt>
                <c:pt idx="8">
                  <c:v>-609.82999999998719</c:v>
                </c:pt>
                <c:pt idx="9">
                  <c:v>60093.639999999985</c:v>
                </c:pt>
                <c:pt idx="10">
                  <c:v>-20483.589999999997</c:v>
                </c:pt>
                <c:pt idx="11">
                  <c:v>10032.200000000041</c:v>
                </c:pt>
                <c:pt idx="12">
                  <c:v>1113.3700000000244</c:v>
                </c:pt>
                <c:pt idx="13">
                  <c:v>2685.420000000071</c:v>
                </c:pt>
                <c:pt idx="14">
                  <c:v>35628.679999999964</c:v>
                </c:pt>
                <c:pt idx="15">
                  <c:v>57794.570000000036</c:v>
                </c:pt>
                <c:pt idx="16">
                  <c:v>36530.209999999992</c:v>
                </c:pt>
                <c:pt idx="17">
                  <c:v>36065.140000000014</c:v>
                </c:pt>
                <c:pt idx="18">
                  <c:v>-20761.099999999977</c:v>
                </c:pt>
                <c:pt idx="19">
                  <c:v>10829.510000000038</c:v>
                </c:pt>
                <c:pt idx="20">
                  <c:v>37155.930000000051</c:v>
                </c:pt>
                <c:pt idx="21">
                  <c:v>4762.9000000000233</c:v>
                </c:pt>
                <c:pt idx="22">
                  <c:v>-14993.619999999966</c:v>
                </c:pt>
                <c:pt idx="23">
                  <c:v>-6314.2099999999045</c:v>
                </c:pt>
                <c:pt idx="24">
                  <c:v>14869.630000000063</c:v>
                </c:pt>
                <c:pt idx="25">
                  <c:v>-4347.4499999999534</c:v>
                </c:pt>
                <c:pt idx="26">
                  <c:v>-14434.219999999943</c:v>
                </c:pt>
                <c:pt idx="27">
                  <c:v>7105.1100000000297</c:v>
                </c:pt>
                <c:pt idx="28">
                  <c:v>-6222.9199999999837</c:v>
                </c:pt>
                <c:pt idx="29">
                  <c:v>78365.180000000022</c:v>
                </c:pt>
                <c:pt idx="30">
                  <c:v>8702.4499999999534</c:v>
                </c:pt>
                <c:pt idx="31">
                  <c:v>47768.600000000006</c:v>
                </c:pt>
                <c:pt idx="32">
                  <c:v>2047.070000000007</c:v>
                </c:pt>
                <c:pt idx="33">
                  <c:v>25386.78</c:v>
                </c:pt>
                <c:pt idx="34">
                  <c:v>41430.420000000042</c:v>
                </c:pt>
                <c:pt idx="35">
                  <c:v>16203.469999999972</c:v>
                </c:pt>
                <c:pt idx="36">
                  <c:v>157003.38</c:v>
                </c:pt>
                <c:pt idx="37">
                  <c:v>19534.890000000072</c:v>
                </c:pt>
                <c:pt idx="38">
                  <c:v>56969.069999999978</c:v>
                </c:pt>
                <c:pt idx="39">
                  <c:v>120328.97999999998</c:v>
                </c:pt>
                <c:pt idx="40">
                  <c:v>115247.99999999997</c:v>
                </c:pt>
                <c:pt idx="41">
                  <c:v>156219.12000000017</c:v>
                </c:pt>
                <c:pt idx="42">
                  <c:v>53371.330000000016</c:v>
                </c:pt>
                <c:pt idx="43">
                  <c:v>-40054.390000000021</c:v>
                </c:pt>
                <c:pt idx="44">
                  <c:v>-86887.579999999987</c:v>
                </c:pt>
                <c:pt idx="45">
                  <c:v>-43898.559999999939</c:v>
                </c:pt>
                <c:pt idx="46">
                  <c:v>29220.880000000092</c:v>
                </c:pt>
                <c:pt idx="47">
                  <c:v>11779.459999999934</c:v>
                </c:pt>
                <c:pt idx="48">
                  <c:v>102169.78000000009</c:v>
                </c:pt>
                <c:pt idx="49">
                  <c:v>270221.73</c:v>
                </c:pt>
                <c:pt idx="50">
                  <c:v>-31232.350000000035</c:v>
                </c:pt>
                <c:pt idx="51">
                  <c:v>54769.97000000003</c:v>
                </c:pt>
                <c:pt idx="52">
                  <c:v>64809.849999999919</c:v>
                </c:pt>
                <c:pt idx="53">
                  <c:v>46551.110000000015</c:v>
                </c:pt>
                <c:pt idx="54">
                  <c:v>8719.359999999986</c:v>
                </c:pt>
                <c:pt idx="55">
                  <c:v>-13274.210000000021</c:v>
                </c:pt>
                <c:pt idx="56">
                  <c:v>25311.849999999948</c:v>
                </c:pt>
                <c:pt idx="57">
                  <c:v>61294.579999999958</c:v>
                </c:pt>
                <c:pt idx="58">
                  <c:v>33604</c:v>
                </c:pt>
                <c:pt idx="59">
                  <c:v>22458.190000000119</c:v>
                </c:pt>
                <c:pt idx="60">
                  <c:v>42505.420000000042</c:v>
                </c:pt>
                <c:pt idx="61">
                  <c:v>45555.079999999987</c:v>
                </c:pt>
                <c:pt idx="62">
                  <c:v>15771.559999999998</c:v>
                </c:pt>
                <c:pt idx="63">
                  <c:v>-8854.7999999999884</c:v>
                </c:pt>
                <c:pt idx="64">
                  <c:v>48109.02999999997</c:v>
                </c:pt>
                <c:pt idx="65">
                  <c:v>71346.999999999884</c:v>
                </c:pt>
                <c:pt idx="66">
                  <c:v>135488.38999999996</c:v>
                </c:pt>
                <c:pt idx="67">
                  <c:v>21898.54999999993</c:v>
                </c:pt>
                <c:pt idx="68">
                  <c:v>6640.0499999999884</c:v>
                </c:pt>
                <c:pt idx="69">
                  <c:v>31321.560000000056</c:v>
                </c:pt>
                <c:pt idx="70">
                  <c:v>74041.869999999937</c:v>
                </c:pt>
                <c:pt idx="71">
                  <c:v>42585.329999999987</c:v>
                </c:pt>
                <c:pt idx="72">
                  <c:v>514.47999999974854</c:v>
                </c:pt>
                <c:pt idx="73">
                  <c:v>105345.77999999991</c:v>
                </c:pt>
                <c:pt idx="74">
                  <c:v>35025.109999999986</c:v>
                </c:pt>
                <c:pt idx="75">
                  <c:v>60128.210000000021</c:v>
                </c:pt>
                <c:pt idx="76">
                  <c:v>93981.670000000042</c:v>
                </c:pt>
                <c:pt idx="77">
                  <c:v>89698.469999999885</c:v>
                </c:pt>
                <c:pt idx="78">
                  <c:v>58293.590000000055</c:v>
                </c:pt>
                <c:pt idx="79">
                  <c:v>-30150.340000000026</c:v>
                </c:pt>
                <c:pt idx="80">
                  <c:v>48266.859999999957</c:v>
                </c:pt>
                <c:pt idx="81">
                  <c:v>31613.589999999967</c:v>
                </c:pt>
                <c:pt idx="82">
                  <c:v>5819.9800000000978</c:v>
                </c:pt>
                <c:pt idx="83">
                  <c:v>5776.1799999999348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B017-4E78-AAF0-A1E9F94113FA}"/>
            </c:ext>
          </c:extLst>
        </c:ser>
        <c:ser>
          <c:idx val="9"/>
          <c:order val="9"/>
          <c:tx>
            <c:strRef>
              <c:f>Data!$EK$4</c:f>
              <c:strCache>
                <c:ptCount val="1"/>
                <c:pt idx="0">
                  <c:v>MoM Revenue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Data!$EA$5:$EA$88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Data!$EK$5:$EK$88</c:f>
              <c:numCache>
                <c:formatCode>0%</c:formatCode>
                <c:ptCount val="84"/>
                <c:pt idx="0">
                  <c:v>1.1885699999362274</c:v>
                </c:pt>
                <c:pt idx="1">
                  <c:v>1.1130267830827232</c:v>
                </c:pt>
                <c:pt idx="2">
                  <c:v>1.0093717019969883</c:v>
                </c:pt>
                <c:pt idx="3">
                  <c:v>1.1654549283545015</c:v>
                </c:pt>
                <c:pt idx="4">
                  <c:v>0.86251277724935271</c:v>
                </c:pt>
                <c:pt idx="5">
                  <c:v>0.95666495340731716</c:v>
                </c:pt>
                <c:pt idx="6">
                  <c:v>1.0721512800154509</c:v>
                </c:pt>
                <c:pt idx="7">
                  <c:v>0.93423495345242258</c:v>
                </c:pt>
                <c:pt idx="8">
                  <c:v>0.96815626609541916</c:v>
                </c:pt>
                <c:pt idx="9">
                  <c:v>1.4489847185155909</c:v>
                </c:pt>
                <c:pt idx="10">
                  <c:v>0.9231835109676263</c:v>
                </c:pt>
                <c:pt idx="11">
                  <c:v>0.86785078946931715</c:v>
                </c:pt>
                <c:pt idx="12">
                  <c:v>1.0759952177550376</c:v>
                </c:pt>
                <c:pt idx="13">
                  <c:v>0.83859089499515993</c:v>
                </c:pt>
                <c:pt idx="14">
                  <c:v>0.9015448411955107</c:v>
                </c:pt>
                <c:pt idx="15">
                  <c:v>1.1476789841672317</c:v>
                </c:pt>
                <c:pt idx="16">
                  <c:v>1.0975559725623321</c:v>
                </c:pt>
                <c:pt idx="17">
                  <c:v>1.0301397408540662</c:v>
                </c:pt>
                <c:pt idx="18">
                  <c:v>0.9919251876623858</c:v>
                </c:pt>
                <c:pt idx="19">
                  <c:v>0.92545887906442081</c:v>
                </c:pt>
                <c:pt idx="20">
                  <c:v>1.0804936624063501</c:v>
                </c:pt>
                <c:pt idx="21">
                  <c:v>1.3780175583712617</c:v>
                </c:pt>
                <c:pt idx="22">
                  <c:v>1.0197199506004364</c:v>
                </c:pt>
                <c:pt idx="23">
                  <c:v>0.59328512561383961</c:v>
                </c:pt>
                <c:pt idx="24">
                  <c:v>1.7079191546297188</c:v>
                </c:pt>
                <c:pt idx="25">
                  <c:v>0.95547813610751797</c:v>
                </c:pt>
                <c:pt idx="26">
                  <c:v>1.0925625745018093</c:v>
                </c:pt>
                <c:pt idx="27">
                  <c:v>1.1544674679256191</c:v>
                </c:pt>
                <c:pt idx="28">
                  <c:v>0.48695027948003983</c:v>
                </c:pt>
                <c:pt idx="29">
                  <c:v>1.0953541892297947</c:v>
                </c:pt>
                <c:pt idx="30">
                  <c:v>0.8813665925837052</c:v>
                </c:pt>
                <c:pt idx="31">
                  <c:v>1.0847960020672578</c:v>
                </c:pt>
                <c:pt idx="32">
                  <c:v>0.94459076086481386</c:v>
                </c:pt>
                <c:pt idx="33">
                  <c:v>1.1151356189925563</c:v>
                </c:pt>
                <c:pt idx="34">
                  <c:v>1.1871446144460067</c:v>
                </c:pt>
                <c:pt idx="35">
                  <c:v>0.38509260737346368</c:v>
                </c:pt>
                <c:pt idx="36">
                  <c:v>2.3970423971939203</c:v>
                </c:pt>
                <c:pt idx="37">
                  <c:v>0.79895107379929287</c:v>
                </c:pt>
                <c:pt idx="38">
                  <c:v>0.89111611540317481</c:v>
                </c:pt>
                <c:pt idx="39">
                  <c:v>0.99526803938742647</c:v>
                </c:pt>
                <c:pt idx="40">
                  <c:v>0.85769368787558686</c:v>
                </c:pt>
                <c:pt idx="41">
                  <c:v>1.7755698289022044</c:v>
                </c:pt>
                <c:pt idx="42">
                  <c:v>3.9374552527337761</c:v>
                </c:pt>
                <c:pt idx="43">
                  <c:v>3.4856745475903383</c:v>
                </c:pt>
                <c:pt idx="44">
                  <c:v>8.1986748661696834E-2</c:v>
                </c:pt>
                <c:pt idx="45">
                  <c:v>0.62813747473019355</c:v>
                </c:pt>
                <c:pt idx="46">
                  <c:v>1.0185770531453506</c:v>
                </c:pt>
                <c:pt idx="47">
                  <c:v>0.44178639560591382</c:v>
                </c:pt>
                <c:pt idx="48">
                  <c:v>1.1344544384991504</c:v>
                </c:pt>
                <c:pt idx="49">
                  <c:v>2.2035823997487753</c:v>
                </c:pt>
                <c:pt idx="50">
                  <c:v>0.92862674404778545</c:v>
                </c:pt>
                <c:pt idx="51">
                  <c:v>0.7901990042311442</c:v>
                </c:pt>
                <c:pt idx="52">
                  <c:v>1.0373738420579521</c:v>
                </c:pt>
                <c:pt idx="53">
                  <c:v>1.2446820921912463</c:v>
                </c:pt>
                <c:pt idx="54">
                  <c:v>0.95423942142079599</c:v>
                </c:pt>
                <c:pt idx="55">
                  <c:v>0.89983123264423359</c:v>
                </c:pt>
                <c:pt idx="56">
                  <c:v>0.96614324431155185</c:v>
                </c:pt>
                <c:pt idx="57">
                  <c:v>1.1382712719013779</c:v>
                </c:pt>
                <c:pt idx="58">
                  <c:v>0.96697997278043357</c:v>
                </c:pt>
                <c:pt idx="59">
                  <c:v>0.77930826015176491</c:v>
                </c:pt>
                <c:pt idx="60">
                  <c:v>1.2493552657254516</c:v>
                </c:pt>
                <c:pt idx="61">
                  <c:v>1.0539328281229439</c:v>
                </c:pt>
                <c:pt idx="62">
                  <c:v>1.1585755385285132</c:v>
                </c:pt>
                <c:pt idx="63">
                  <c:v>0.77807723265745787</c:v>
                </c:pt>
                <c:pt idx="64">
                  <c:v>0.87170303502254776</c:v>
                </c:pt>
                <c:pt idx="65">
                  <c:v>0.81916376607286134</c:v>
                </c:pt>
                <c:pt idx="66">
                  <c:v>1.2682129618749787</c:v>
                </c:pt>
                <c:pt idx="67">
                  <c:v>1.0915102842883957</c:v>
                </c:pt>
                <c:pt idx="68">
                  <c:v>0.84834741822484483</c:v>
                </c:pt>
                <c:pt idx="69">
                  <c:v>1.0618633920515967</c:v>
                </c:pt>
                <c:pt idx="70">
                  <c:v>1.1211526212638461</c:v>
                </c:pt>
                <c:pt idx="71">
                  <c:v>0.75454213051869357</c:v>
                </c:pt>
                <c:pt idx="72">
                  <c:v>0.88370837537763558</c:v>
                </c:pt>
                <c:pt idx="73">
                  <c:v>1.2407748000269085</c:v>
                </c:pt>
                <c:pt idx="74">
                  <c:v>0.96748230791609702</c:v>
                </c:pt>
                <c:pt idx="75">
                  <c:v>0.90706013720780299</c:v>
                </c:pt>
                <c:pt idx="76">
                  <c:v>0.99308184085827167</c:v>
                </c:pt>
                <c:pt idx="77">
                  <c:v>1.1137954952428266</c:v>
                </c:pt>
                <c:pt idx="78">
                  <c:v>0.99931732193204903</c:v>
                </c:pt>
                <c:pt idx="79">
                  <c:v>1.0185365631783896</c:v>
                </c:pt>
                <c:pt idx="80">
                  <c:v>0.91683965445320592</c:v>
                </c:pt>
                <c:pt idx="81">
                  <c:v>1.0667994512201431</c:v>
                </c:pt>
                <c:pt idx="82">
                  <c:v>0.90066181449508498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B017-4E78-AAF0-A1E9F9411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96304"/>
        <c:axId val="61428810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Data!$ED$4</c15:sqref>
                        </c15:formulaRef>
                      </c:ext>
                    </c:extLst>
                    <c:strCache>
                      <c:ptCount val="1"/>
                      <c:pt idx="0">
                        <c:v>Gross Profit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Data!$ED$5:$ED$88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300962.07</c:v>
                      </c:pt>
                      <c:pt idx="1">
                        <c:v>246042.79999999996</c:v>
                      </c:pt>
                      <c:pt idx="2">
                        <c:v>221491.11999999997</c:v>
                      </c:pt>
                      <c:pt idx="3">
                        <c:v>224026.05999999997</c:v>
                      </c:pt>
                      <c:pt idx="4">
                        <c:v>191039.63</c:v>
                      </c:pt>
                      <c:pt idx="5">
                        <c:v>223641.28000000003</c:v>
                      </c:pt>
                      <c:pt idx="6">
                        <c:v>233284.05</c:v>
                      </c:pt>
                      <c:pt idx="7">
                        <c:v>217507.84999999998</c:v>
                      </c:pt>
                      <c:pt idx="8">
                        <c:v>231765.84</c:v>
                      </c:pt>
                      <c:pt idx="9">
                        <c:v>243076.72000000003</c:v>
                      </c:pt>
                      <c:pt idx="10">
                        <c:v>161515.65</c:v>
                      </c:pt>
                      <c:pt idx="11">
                        <c:v>181838.28000000003</c:v>
                      </c:pt>
                      <c:pt idx="12">
                        <c:v>207601.33000000002</c:v>
                      </c:pt>
                      <c:pt idx="13">
                        <c:v>191806.02000000008</c:v>
                      </c:pt>
                      <c:pt idx="14">
                        <c:v>229827.87</c:v>
                      </c:pt>
                      <c:pt idx="15">
                        <c:v>256607.92000000004</c:v>
                      </c:pt>
                      <c:pt idx="16">
                        <c:v>222295.37999999998</c:v>
                      </c:pt>
                      <c:pt idx="17">
                        <c:v>200504.33000000002</c:v>
                      </c:pt>
                      <c:pt idx="18">
                        <c:v>196098.33000000002</c:v>
                      </c:pt>
                      <c:pt idx="19">
                        <c:v>198276.91000000006</c:v>
                      </c:pt>
                      <c:pt idx="20">
                        <c:v>215507.17000000004</c:v>
                      </c:pt>
                      <c:pt idx="21">
                        <c:v>199508.58</c:v>
                      </c:pt>
                      <c:pt idx="22">
                        <c:v>142855.18000000002</c:v>
                      </c:pt>
                      <c:pt idx="23">
                        <c:v>140250.62000000005</c:v>
                      </c:pt>
                      <c:pt idx="24">
                        <c:v>236927.25</c:v>
                      </c:pt>
                      <c:pt idx="25">
                        <c:v>135158.86000000002</c:v>
                      </c:pt>
                      <c:pt idx="26">
                        <c:v>143361.57</c:v>
                      </c:pt>
                      <c:pt idx="27">
                        <c:v>134949.45000000001</c:v>
                      </c:pt>
                      <c:pt idx="28">
                        <c:v>118614.04000000001</c:v>
                      </c:pt>
                      <c:pt idx="29">
                        <c:v>241100.02000000002</c:v>
                      </c:pt>
                      <c:pt idx="30">
                        <c:v>214903.74</c:v>
                      </c:pt>
                      <c:pt idx="31">
                        <c:v>246380.71</c:v>
                      </c:pt>
                      <c:pt idx="32">
                        <c:v>225966.14</c:v>
                      </c:pt>
                      <c:pt idx="33">
                        <c:v>237390.52000000002</c:v>
                      </c:pt>
                      <c:pt idx="34">
                        <c:v>214936.42000000004</c:v>
                      </c:pt>
                      <c:pt idx="35">
                        <c:v>180345.27999999994</c:v>
                      </c:pt>
                      <c:pt idx="36">
                        <c:v>484586.82999999996</c:v>
                      </c:pt>
                      <c:pt idx="37">
                        <c:v>194467.67</c:v>
                      </c:pt>
                      <c:pt idx="38">
                        <c:v>245878.60999999996</c:v>
                      </c:pt>
                      <c:pt idx="39">
                        <c:v>284727.57</c:v>
                      </c:pt>
                      <c:pt idx="40">
                        <c:v>280175.70999999996</c:v>
                      </c:pt>
                      <c:pt idx="41">
                        <c:v>323178.34000000008</c:v>
                      </c:pt>
                      <c:pt idx="42">
                        <c:v>190259.87000000002</c:v>
                      </c:pt>
                      <c:pt idx="43">
                        <c:v>48925.859999999993</c:v>
                      </c:pt>
                      <c:pt idx="44">
                        <c:v>16082.5</c:v>
                      </c:pt>
                      <c:pt idx="45">
                        <c:v>152631.16</c:v>
                      </c:pt>
                      <c:pt idx="46">
                        <c:v>253727.72000000009</c:v>
                      </c:pt>
                      <c:pt idx="47">
                        <c:v>248046.75</c:v>
                      </c:pt>
                      <c:pt idx="48">
                        <c:v>589501.12</c:v>
                      </c:pt>
                      <c:pt idx="49">
                        <c:v>508254.91000000003</c:v>
                      </c:pt>
                      <c:pt idx="50">
                        <c:v>220378.6</c:v>
                      </c:pt>
                      <c:pt idx="51">
                        <c:v>239394.91000000009</c:v>
                      </c:pt>
                      <c:pt idx="52">
                        <c:v>305936.12999999995</c:v>
                      </c:pt>
                      <c:pt idx="53">
                        <c:v>294961.69</c:v>
                      </c:pt>
                      <c:pt idx="54">
                        <c:v>236234.29000000007</c:v>
                      </c:pt>
                      <c:pt idx="55">
                        <c:v>242215.18999999997</c:v>
                      </c:pt>
                      <c:pt idx="56">
                        <c:v>273625.68999999994</c:v>
                      </c:pt>
                      <c:pt idx="57">
                        <c:v>285099.55</c:v>
                      </c:pt>
                      <c:pt idx="58">
                        <c:v>249340.66999999998</c:v>
                      </c:pt>
                      <c:pt idx="59">
                        <c:v>255088.27000000008</c:v>
                      </c:pt>
                      <c:pt idx="60">
                        <c:v>332371.56</c:v>
                      </c:pt>
                      <c:pt idx="61">
                        <c:v>264906.69999999995</c:v>
                      </c:pt>
                      <c:pt idx="62">
                        <c:v>249869.91999999998</c:v>
                      </c:pt>
                      <c:pt idx="63">
                        <c:v>204484.32999999996</c:v>
                      </c:pt>
                      <c:pt idx="64">
                        <c:v>280523.56999999995</c:v>
                      </c:pt>
                      <c:pt idx="65">
                        <c:v>314835.45999999996</c:v>
                      </c:pt>
                      <c:pt idx="66">
                        <c:v>375335.61</c:v>
                      </c:pt>
                      <c:pt idx="67">
                        <c:v>287976.42999999993</c:v>
                      </c:pt>
                      <c:pt idx="68">
                        <c:v>269193.23</c:v>
                      </c:pt>
                      <c:pt idx="69">
                        <c:v>300902.88</c:v>
                      </c:pt>
                      <c:pt idx="70">
                        <c:v>295676.38999999996</c:v>
                      </c:pt>
                      <c:pt idx="71">
                        <c:v>256916.76999999996</c:v>
                      </c:pt>
                      <c:pt idx="72">
                        <c:v>328858.54999999987</c:v>
                      </c:pt>
                      <c:pt idx="73">
                        <c:v>381403.45999999996</c:v>
                      </c:pt>
                      <c:pt idx="74">
                        <c:v>299035.05999999994</c:v>
                      </c:pt>
                      <c:pt idx="75">
                        <c:v>321122.38</c:v>
                      </c:pt>
                      <c:pt idx="76">
                        <c:v>351994.31</c:v>
                      </c:pt>
                      <c:pt idx="77">
                        <c:v>351490.68999999994</c:v>
                      </c:pt>
                      <c:pt idx="78">
                        <c:v>315086.78000000003</c:v>
                      </c:pt>
                      <c:pt idx="79">
                        <c:v>283140.31</c:v>
                      </c:pt>
                      <c:pt idx="80">
                        <c:v>286975.77999999997</c:v>
                      </c:pt>
                      <c:pt idx="81">
                        <c:v>322853.23999999993</c:v>
                      </c:pt>
                      <c:pt idx="82">
                        <c:v>302781.94000000006</c:v>
                      </c:pt>
                      <c:pt idx="83">
                        <c:v>335462.73999999993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017-4E78-AAF0-A1E9F94113F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Data!$EF$4</c15:sqref>
                        </c15:formulaRef>
                      </c:ext>
                    </c:extLst>
                    <c:strCache>
                      <c:ptCount val="1"/>
                      <c:pt idx="0">
                        <c:v>Operating Profit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Data!$EF$5:$EF$88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61539.600000000006</c:v>
                      </c:pt>
                      <c:pt idx="1">
                        <c:v>30400.559999999969</c:v>
                      </c:pt>
                      <c:pt idx="2">
                        <c:v>17139.829999999958</c:v>
                      </c:pt>
                      <c:pt idx="3">
                        <c:v>40057.960000000021</c:v>
                      </c:pt>
                      <c:pt idx="4">
                        <c:v>-18361.169999999984</c:v>
                      </c:pt>
                      <c:pt idx="5">
                        <c:v>32065.03</c:v>
                      </c:pt>
                      <c:pt idx="6">
                        <c:v>42742.729999999981</c:v>
                      </c:pt>
                      <c:pt idx="7">
                        <c:v>30055.800000000047</c:v>
                      </c:pt>
                      <c:pt idx="8">
                        <c:v>-609.82999999998719</c:v>
                      </c:pt>
                      <c:pt idx="9">
                        <c:v>60093.639999999985</c:v>
                      </c:pt>
                      <c:pt idx="10">
                        <c:v>-20483.589999999997</c:v>
                      </c:pt>
                      <c:pt idx="11">
                        <c:v>10032.200000000041</c:v>
                      </c:pt>
                      <c:pt idx="12">
                        <c:v>8536.8700000000244</c:v>
                      </c:pt>
                      <c:pt idx="13">
                        <c:v>2685.420000000071</c:v>
                      </c:pt>
                      <c:pt idx="14">
                        <c:v>35628.679999999964</c:v>
                      </c:pt>
                      <c:pt idx="15">
                        <c:v>57794.570000000036</c:v>
                      </c:pt>
                      <c:pt idx="16">
                        <c:v>36530.209999999992</c:v>
                      </c:pt>
                      <c:pt idx="17">
                        <c:v>36065.140000000014</c:v>
                      </c:pt>
                      <c:pt idx="18">
                        <c:v>-20761.099999999977</c:v>
                      </c:pt>
                      <c:pt idx="19">
                        <c:v>10829.510000000038</c:v>
                      </c:pt>
                      <c:pt idx="20">
                        <c:v>37155.930000000051</c:v>
                      </c:pt>
                      <c:pt idx="21">
                        <c:v>4762.9000000000233</c:v>
                      </c:pt>
                      <c:pt idx="22">
                        <c:v>-14993.619999999966</c:v>
                      </c:pt>
                      <c:pt idx="23">
                        <c:v>-6314.2099999999045</c:v>
                      </c:pt>
                      <c:pt idx="24">
                        <c:v>27083.630000000063</c:v>
                      </c:pt>
                      <c:pt idx="25">
                        <c:v>-4347.4499999999534</c:v>
                      </c:pt>
                      <c:pt idx="26">
                        <c:v>-14434.219999999943</c:v>
                      </c:pt>
                      <c:pt idx="27">
                        <c:v>7105.1100000000297</c:v>
                      </c:pt>
                      <c:pt idx="28">
                        <c:v>-6222.9199999999837</c:v>
                      </c:pt>
                      <c:pt idx="29">
                        <c:v>78365.180000000022</c:v>
                      </c:pt>
                      <c:pt idx="30">
                        <c:v>8702.4499999999534</c:v>
                      </c:pt>
                      <c:pt idx="31">
                        <c:v>47768.600000000006</c:v>
                      </c:pt>
                      <c:pt idx="32">
                        <c:v>2047.070000000007</c:v>
                      </c:pt>
                      <c:pt idx="33">
                        <c:v>25386.78</c:v>
                      </c:pt>
                      <c:pt idx="34">
                        <c:v>41430.420000000042</c:v>
                      </c:pt>
                      <c:pt idx="35">
                        <c:v>16203.469999999972</c:v>
                      </c:pt>
                      <c:pt idx="36">
                        <c:v>246537.05</c:v>
                      </c:pt>
                      <c:pt idx="37">
                        <c:v>19534.890000000072</c:v>
                      </c:pt>
                      <c:pt idx="38">
                        <c:v>56969.069999999978</c:v>
                      </c:pt>
                      <c:pt idx="39">
                        <c:v>120328.97999999998</c:v>
                      </c:pt>
                      <c:pt idx="40">
                        <c:v>115247.99999999997</c:v>
                      </c:pt>
                      <c:pt idx="41">
                        <c:v>156219.12000000017</c:v>
                      </c:pt>
                      <c:pt idx="42">
                        <c:v>53371.330000000016</c:v>
                      </c:pt>
                      <c:pt idx="43">
                        <c:v>-40054.390000000021</c:v>
                      </c:pt>
                      <c:pt idx="44">
                        <c:v>-86887.579999999987</c:v>
                      </c:pt>
                      <c:pt idx="45">
                        <c:v>-43898.559999999939</c:v>
                      </c:pt>
                      <c:pt idx="46">
                        <c:v>29220.880000000092</c:v>
                      </c:pt>
                      <c:pt idx="47">
                        <c:v>11779.459999999934</c:v>
                      </c:pt>
                      <c:pt idx="48">
                        <c:v>102169.78000000009</c:v>
                      </c:pt>
                      <c:pt idx="49">
                        <c:v>270221.73</c:v>
                      </c:pt>
                      <c:pt idx="50">
                        <c:v>-31232.350000000035</c:v>
                      </c:pt>
                      <c:pt idx="51">
                        <c:v>54769.97000000003</c:v>
                      </c:pt>
                      <c:pt idx="52">
                        <c:v>64809.849999999919</c:v>
                      </c:pt>
                      <c:pt idx="53">
                        <c:v>46551.110000000015</c:v>
                      </c:pt>
                      <c:pt idx="54">
                        <c:v>8719.359999999986</c:v>
                      </c:pt>
                      <c:pt idx="55">
                        <c:v>-13274.210000000021</c:v>
                      </c:pt>
                      <c:pt idx="56">
                        <c:v>25311.849999999948</c:v>
                      </c:pt>
                      <c:pt idx="57">
                        <c:v>61294.579999999958</c:v>
                      </c:pt>
                      <c:pt idx="58">
                        <c:v>33604</c:v>
                      </c:pt>
                      <c:pt idx="59">
                        <c:v>22458.190000000119</c:v>
                      </c:pt>
                      <c:pt idx="60">
                        <c:v>42505.420000000042</c:v>
                      </c:pt>
                      <c:pt idx="61">
                        <c:v>45555.079999999987</c:v>
                      </c:pt>
                      <c:pt idx="62">
                        <c:v>15771.559999999998</c:v>
                      </c:pt>
                      <c:pt idx="63">
                        <c:v>-8854.7999999999884</c:v>
                      </c:pt>
                      <c:pt idx="64">
                        <c:v>48109.02999999997</c:v>
                      </c:pt>
                      <c:pt idx="65">
                        <c:v>71346.999999999884</c:v>
                      </c:pt>
                      <c:pt idx="66">
                        <c:v>135488.38999999996</c:v>
                      </c:pt>
                      <c:pt idx="67">
                        <c:v>21898.54999999993</c:v>
                      </c:pt>
                      <c:pt idx="68">
                        <c:v>6640.0499999999884</c:v>
                      </c:pt>
                      <c:pt idx="69">
                        <c:v>31321.560000000056</c:v>
                      </c:pt>
                      <c:pt idx="70">
                        <c:v>74041.869999999937</c:v>
                      </c:pt>
                      <c:pt idx="71">
                        <c:v>42585.329999999987</c:v>
                      </c:pt>
                      <c:pt idx="72">
                        <c:v>514.47999999974854</c:v>
                      </c:pt>
                      <c:pt idx="73">
                        <c:v>105345.77999999991</c:v>
                      </c:pt>
                      <c:pt idx="74">
                        <c:v>35025.109999999986</c:v>
                      </c:pt>
                      <c:pt idx="75">
                        <c:v>60128.210000000021</c:v>
                      </c:pt>
                      <c:pt idx="76">
                        <c:v>93981.670000000042</c:v>
                      </c:pt>
                      <c:pt idx="77">
                        <c:v>89698.469999999885</c:v>
                      </c:pt>
                      <c:pt idx="78">
                        <c:v>58293.590000000055</c:v>
                      </c:pt>
                      <c:pt idx="79">
                        <c:v>-30150.340000000026</c:v>
                      </c:pt>
                      <c:pt idx="80">
                        <c:v>48266.859999999957</c:v>
                      </c:pt>
                      <c:pt idx="81">
                        <c:v>31613.589999999967</c:v>
                      </c:pt>
                      <c:pt idx="82">
                        <c:v>5819.9800000000978</c:v>
                      </c:pt>
                      <c:pt idx="83">
                        <c:v>5776.1799999999348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017-4E78-AAF0-A1E9F94113F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Data!$EI$4</c15:sqref>
                        </c15:formulaRef>
                      </c:ext>
                    </c:extLst>
                    <c:strCache>
                      <c:ptCount val="1"/>
                      <c:pt idx="0">
                        <c:v>Gross Margin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Data!$EI$5:$EI$88</c15:sqref>
                        </c15:formulaRef>
                      </c:ext>
                    </c:extLst>
                    <c:numCache>
                      <c:formatCode>0%</c:formatCode>
                      <c:ptCount val="84"/>
                      <c:pt idx="0">
                        <c:v>0.93884357141299646</c:v>
                      </c:pt>
                      <c:pt idx="1">
                        <c:v>0.91225635313099396</c:v>
                      </c:pt>
                      <c:pt idx="2">
                        <c:v>0.91404624755972874</c:v>
                      </c:pt>
                      <c:pt idx="3">
                        <c:v>0.9331716079575616</c:v>
                      </c:pt>
                      <c:pt idx="4">
                        <c:v>0.92743168018380895</c:v>
                      </c:pt>
                      <c:pt idx="5">
                        <c:v>0.93643139444070111</c:v>
                      </c:pt>
                      <c:pt idx="6">
                        <c:v>0.93447762393961276</c:v>
                      </c:pt>
                      <c:pt idx="7">
                        <c:v>0.93414622739012865</c:v>
                      </c:pt>
                      <c:pt idx="8">
                        <c:v>0.92991973866607625</c:v>
                      </c:pt>
                      <c:pt idx="9">
                        <c:v>0.94424538031969207</c:v>
                      </c:pt>
                      <c:pt idx="10">
                        <c:v>0.90911728705611095</c:v>
                      </c:pt>
                      <c:pt idx="11">
                        <c:v>0.94488435943337779</c:v>
                      </c:pt>
                      <c:pt idx="12">
                        <c:v>0.93619979097083472</c:v>
                      </c:pt>
                      <c:pt idx="13">
                        <c:v>0.9307027201238155</c:v>
                      </c:pt>
                      <c:pt idx="14">
                        <c:v>0.93519372540760115</c:v>
                      </c:pt>
                      <c:pt idx="15">
                        <c:v>0.94136117211182913</c:v>
                      </c:pt>
                      <c:pt idx="16">
                        <c:v>0.93591647157125157</c:v>
                      </c:pt>
                      <c:pt idx="17">
                        <c:v>0.92652488261691557</c:v>
                      </c:pt>
                      <c:pt idx="18">
                        <c:v>0.93347645491470255</c:v>
                      </c:pt>
                      <c:pt idx="19">
                        <c:v>0.93622564579587864</c:v>
                      </c:pt>
                      <c:pt idx="20">
                        <c:v>0.94173181296701025</c:v>
                      </c:pt>
                      <c:pt idx="21">
                        <c:v>0.94199656533076681</c:v>
                      </c:pt>
                      <c:pt idx="22">
                        <c:v>0.92947665367485222</c:v>
                      </c:pt>
                      <c:pt idx="23">
                        <c:v>0.93052532882065386</c:v>
                      </c:pt>
                      <c:pt idx="24">
                        <c:v>0.93261389797023331</c:v>
                      </c:pt>
                      <c:pt idx="25">
                        <c:v>0.90865432645060196</c:v>
                      </c:pt>
                      <c:pt idx="26">
                        <c:v>0.92088983860323304</c:v>
                      </c:pt>
                      <c:pt idx="27">
                        <c:v>0.94709244242415946</c:v>
                      </c:pt>
                      <c:pt idx="28">
                        <c:v>0.96103465740293548</c:v>
                      </c:pt>
                      <c:pt idx="29">
                        <c:v>0.95122842006732766</c:v>
                      </c:pt>
                      <c:pt idx="30">
                        <c:v>0.92872282263556749</c:v>
                      </c:pt>
                      <c:pt idx="31">
                        <c:v>0.93843766842447063</c:v>
                      </c:pt>
                      <c:pt idx="32">
                        <c:v>0.93366305116893122</c:v>
                      </c:pt>
                      <c:pt idx="33">
                        <c:v>0.92651802028523222</c:v>
                      </c:pt>
                      <c:pt idx="34">
                        <c:v>0.93546640984652474</c:v>
                      </c:pt>
                      <c:pt idx="35">
                        <c:v>0.93180834140904467</c:v>
                      </c:pt>
                      <c:pt idx="36">
                        <c:v>0.9641810725554435</c:v>
                      </c:pt>
                      <c:pt idx="37">
                        <c:v>0.92749189108547847</c:v>
                      </c:pt>
                      <c:pt idx="38">
                        <c:v>0.9369224484237243</c:v>
                      </c:pt>
                      <c:pt idx="39">
                        <c:v>0.96682242421017628</c:v>
                      </c:pt>
                      <c:pt idx="40">
                        <c:v>0.94686427767846992</c:v>
                      </c:pt>
                      <c:pt idx="41">
                        <c:v>0.93676727541296467</c:v>
                      </c:pt>
                      <c:pt idx="42">
                        <c:v>0.9792067925479564</c:v>
                      </c:pt>
                      <c:pt idx="43">
                        <c:v>0.99147398026895062</c:v>
                      </c:pt>
                      <c:pt idx="44">
                        <c:v>1.1360128615092071</c:v>
                      </c:pt>
                      <c:pt idx="45">
                        <c:v>0.88392732010191699</c:v>
                      </c:pt>
                      <c:pt idx="46">
                        <c:v>0.92298782716789407</c:v>
                      </c:pt>
                      <c:pt idx="47">
                        <c:v>0.9190845923499813</c:v>
                      </c:pt>
                      <c:pt idx="48">
                        <c:v>0.96498134372946653</c:v>
                      </c:pt>
                      <c:pt idx="49">
                        <c:v>0.94384987789773978</c:v>
                      </c:pt>
                      <c:pt idx="50">
                        <c:v>0.90182040139569841</c:v>
                      </c:pt>
                      <c:pt idx="51">
                        <c:v>0.90971788987627011</c:v>
                      </c:pt>
                      <c:pt idx="52">
                        <c:v>0.91866901750898278</c:v>
                      </c:pt>
                      <c:pt idx="53">
                        <c:v>0.9188173913541885</c:v>
                      </c:pt>
                      <c:pt idx="54">
                        <c:v>0.91593566908519497</c:v>
                      </c:pt>
                      <c:pt idx="55">
                        <c:v>0.89615011489574103</c:v>
                      </c:pt>
                      <c:pt idx="56">
                        <c:v>0.91095583554090098</c:v>
                      </c:pt>
                      <c:pt idx="57">
                        <c:v>0.91701936264834316</c:v>
                      </c:pt>
                      <c:pt idx="58">
                        <c:v>0.91289508994906821</c:v>
                      </c:pt>
                      <c:pt idx="59">
                        <c:v>0.90309973943790278</c:v>
                      </c:pt>
                      <c:pt idx="60">
                        <c:v>0.91701906221977003</c:v>
                      </c:pt>
                      <c:pt idx="61">
                        <c:v>0.9131316628444679</c:v>
                      </c:pt>
                      <c:pt idx="62">
                        <c:v>0.90775232431097885</c:v>
                      </c:pt>
                      <c:pt idx="63">
                        <c:v>0.86067220830520152</c:v>
                      </c:pt>
                      <c:pt idx="64">
                        <c:v>0.91869173961492334</c:v>
                      </c:pt>
                      <c:pt idx="65">
                        <c:v>0.89877845556666314</c:v>
                      </c:pt>
                      <c:pt idx="66">
                        <c:v>0.87772711805591208</c:v>
                      </c:pt>
                      <c:pt idx="67">
                        <c:v>0.85406097414931381</c:v>
                      </c:pt>
                      <c:pt idx="68">
                        <c:v>0.87141272892801747</c:v>
                      </c:pt>
                      <c:pt idx="69">
                        <c:v>0.82634204944213385</c:v>
                      </c:pt>
                      <c:pt idx="70">
                        <c:v>0.86222141310215206</c:v>
                      </c:pt>
                      <c:pt idx="71">
                        <c:v>0.83996143556876646</c:v>
                      </c:pt>
                      <c:pt idx="72">
                        <c:v>0.81125899534186374</c:v>
                      </c:pt>
                      <c:pt idx="73">
                        <c:v>0.83146502830737778</c:v>
                      </c:pt>
                      <c:pt idx="74">
                        <c:v>0.80886199995028385</c:v>
                      </c:pt>
                      <c:pt idx="75">
                        <c:v>0.84036107728194931</c:v>
                      </c:pt>
                      <c:pt idx="76">
                        <c:v>0.83553968036150217</c:v>
                      </c:pt>
                      <c:pt idx="77">
                        <c:v>0.82857209602657689</c:v>
                      </c:pt>
                      <c:pt idx="78">
                        <c:v>0.82727922099847218</c:v>
                      </c:pt>
                      <c:pt idx="79">
                        <c:v>0.74289434563146506</c:v>
                      </c:pt>
                      <c:pt idx="80">
                        <c:v>0.76691497567685551</c:v>
                      </c:pt>
                      <c:pt idx="81">
                        <c:v>0.79104376423775657</c:v>
                      </c:pt>
                      <c:pt idx="82">
                        <c:v>0.79142198994175439</c:v>
                      </c:pt>
                      <c:pt idx="83">
                        <c:v>0.78974009203389084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B017-4E78-AAF0-A1E9F94113F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Data!$EJ$4</c15:sqref>
                        </c15:formulaRef>
                      </c:ext>
                    </c:extLst>
                    <c:strCache>
                      <c:ptCount val="1"/>
                      <c:pt idx="0">
                        <c:v>Profit Margin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Data!$EJ$5:$EJ$88</c15:sqref>
                        </c15:formulaRef>
                      </c:ext>
                    </c:extLst>
                    <c:numCache>
                      <c:formatCode>0%</c:formatCode>
                      <c:ptCount val="84"/>
                      <c:pt idx="0">
                        <c:v>0.19197122696334207</c:v>
                      </c:pt>
                      <c:pt idx="1">
                        <c:v>0.1127165842639571</c:v>
                      </c:pt>
                      <c:pt idx="2">
                        <c:v>7.0732394577767407E-2</c:v>
                      </c:pt>
                      <c:pt idx="3">
                        <c:v>0.16685983293505993</c:v>
                      </c:pt>
                      <c:pt idx="4">
                        <c:v>-8.9137163546854289E-2</c:v>
                      </c:pt>
                      <c:pt idx="5">
                        <c:v>0.13426278348828494</c:v>
                      </c:pt>
                      <c:pt idx="6">
                        <c:v>0.17121669814585433</c:v>
                      </c:pt>
                      <c:pt idx="7">
                        <c:v>0.12908275347851711</c:v>
                      </c:pt>
                      <c:pt idx="8">
                        <c:v>-2.4468357987127067E-3</c:v>
                      </c:pt>
                      <c:pt idx="9">
                        <c:v>0.2334371714271718</c:v>
                      </c:pt>
                      <c:pt idx="10">
                        <c:v>-0.11529524086346853</c:v>
                      </c:pt>
                      <c:pt idx="11">
                        <c:v>5.2130216314780202E-2</c:v>
                      </c:pt>
                      <c:pt idx="12">
                        <c:v>5.0208578204832361E-3</c:v>
                      </c:pt>
                      <c:pt idx="13">
                        <c:v>1.3030496637566233E-2</c:v>
                      </c:pt>
                      <c:pt idx="14">
                        <c:v>0.14497683845112108</c:v>
                      </c:pt>
                      <c:pt idx="15">
                        <c:v>0.21201825788112533</c:v>
                      </c:pt>
                      <c:pt idx="16">
                        <c:v>0.15380088083232699</c:v>
                      </c:pt>
                      <c:pt idx="17">
                        <c:v>0.16665599992310709</c:v>
                      </c:pt>
                      <c:pt idx="18">
                        <c:v>-9.8827960585536903E-2</c:v>
                      </c:pt>
                      <c:pt idx="19">
                        <c:v>5.1134874925189013E-2</c:v>
                      </c:pt>
                      <c:pt idx="20">
                        <c:v>0.16236546246408121</c:v>
                      </c:pt>
                      <c:pt idx="21">
                        <c:v>2.2488433535108775E-2</c:v>
                      </c:pt>
                      <c:pt idx="22">
                        <c:v>-9.7554878612538268E-2</c:v>
                      </c:pt>
                      <c:pt idx="23">
                        <c:v>-4.189309349571909E-2</c:v>
                      </c:pt>
                      <c:pt idx="24">
                        <c:v>5.8531146567881824E-2</c:v>
                      </c:pt>
                      <c:pt idx="25">
                        <c:v>-2.9227305198694532E-2</c:v>
                      </c:pt>
                      <c:pt idx="26">
                        <c:v>-9.2718896187894043E-2</c:v>
                      </c:pt>
                      <c:pt idx="27">
                        <c:v>4.9864567685102432E-2</c:v>
                      </c:pt>
                      <c:pt idx="28">
                        <c:v>-5.0419341506670365E-2</c:v>
                      </c:pt>
                      <c:pt idx="29">
                        <c:v>0.30917951130693294</c:v>
                      </c:pt>
                      <c:pt idx="30">
                        <c:v>3.7608298151743901E-2</c:v>
                      </c:pt>
                      <c:pt idx="31">
                        <c:v>0.18194546808433651</c:v>
                      </c:pt>
                      <c:pt idx="32">
                        <c:v>8.4582301673887528E-3</c:v>
                      </c:pt>
                      <c:pt idx="33">
                        <c:v>9.9082765171148057E-2</c:v>
                      </c:pt>
                      <c:pt idx="34">
                        <c:v>0.18031735271218197</c:v>
                      </c:pt>
                      <c:pt idx="35">
                        <c:v>8.3720120126078115E-2</c:v>
                      </c:pt>
                      <c:pt idx="36">
                        <c:v>0.31238919003066984</c:v>
                      </c:pt>
                      <c:pt idx="37">
                        <c:v>9.3169481941378071E-2</c:v>
                      </c:pt>
                      <c:pt idx="38">
                        <c:v>0.21708110578965176</c:v>
                      </c:pt>
                      <c:pt idx="39">
                        <c:v>0.40858971312942333</c:v>
                      </c:pt>
                      <c:pt idx="40">
                        <c:v>0.3894849209943585</c:v>
                      </c:pt>
                      <c:pt idx="41">
                        <c:v>0.45281796858604789</c:v>
                      </c:pt>
                      <c:pt idx="42">
                        <c:v>0.27468519169764244</c:v>
                      </c:pt>
                      <c:pt idx="43">
                        <c:v>-0.81169519514924993</c:v>
                      </c:pt>
                      <c:pt idx="44">
                        <c:v>-6.1374418396026815</c:v>
                      </c:pt>
                      <c:pt idx="45">
                        <c:v>-0.25422814382812237</c:v>
                      </c:pt>
                      <c:pt idx="46">
                        <c:v>0.10629708310599192</c:v>
                      </c:pt>
                      <c:pt idx="47">
                        <c:v>4.3646289226538341E-2</c:v>
                      </c:pt>
                      <c:pt idx="48">
                        <c:v>0.16724638554197158</c:v>
                      </c:pt>
                      <c:pt idx="49">
                        <c:v>0.50181265708936473</c:v>
                      </c:pt>
                      <c:pt idx="50">
                        <c:v>-0.12780719368183197</c:v>
                      </c:pt>
                      <c:pt idx="51">
                        <c:v>0.20812982839520949</c:v>
                      </c:pt>
                      <c:pt idx="52">
                        <c:v>0.19461186628857627</c:v>
                      </c:pt>
                      <c:pt idx="53">
                        <c:v>0.1450085584159824</c:v>
                      </c:pt>
                      <c:pt idx="54">
                        <c:v>3.3807000819375842E-2</c:v>
                      </c:pt>
                      <c:pt idx="55">
                        <c:v>-4.9112051216318078E-2</c:v>
                      </c:pt>
                      <c:pt idx="56">
                        <c:v>8.4268320952743545E-2</c:v>
                      </c:pt>
                      <c:pt idx="57">
                        <c:v>0.19715329850712793</c:v>
                      </c:pt>
                      <c:pt idx="58">
                        <c:v>0.12303218164388702</c:v>
                      </c:pt>
                      <c:pt idx="59">
                        <c:v>7.9509675365500007E-2</c:v>
                      </c:pt>
                      <c:pt idx="60">
                        <c:v>0.11727321190675127</c:v>
                      </c:pt>
                      <c:pt idx="61">
                        <c:v>0.15702806290445942</c:v>
                      </c:pt>
                      <c:pt idx="62">
                        <c:v>5.7296493503540005E-2</c:v>
                      </c:pt>
                      <c:pt idx="63">
                        <c:v>-3.7269752015232117E-2</c:v>
                      </c:pt>
                      <c:pt idx="64">
                        <c:v>0.15755313702120116</c:v>
                      </c:pt>
                      <c:pt idx="65">
                        <c:v>0.2036782847437662</c:v>
                      </c:pt>
                      <c:pt idx="66">
                        <c:v>0.31684133057541602</c:v>
                      </c:pt>
                      <c:pt idx="67">
                        <c:v>6.4945235085584613E-2</c:v>
                      </c:pt>
                      <c:pt idx="68">
                        <c:v>2.1494686514658905E-2</c:v>
                      </c:pt>
                      <c:pt idx="69">
                        <c:v>8.6015534587521425E-2</c:v>
                      </c:pt>
                      <c:pt idx="70">
                        <c:v>0.21591336995194574</c:v>
                      </c:pt>
                      <c:pt idx="71">
                        <c:v>0.13922810457631726</c:v>
                      </c:pt>
                      <c:pt idx="72">
                        <c:v>1.2691673302192637E-3</c:v>
                      </c:pt>
                      <c:pt idx="73">
                        <c:v>0.22965531552797849</c:v>
                      </c:pt>
                      <c:pt idx="74">
                        <c:v>9.473966204189796E-2</c:v>
                      </c:pt>
                      <c:pt idx="75">
                        <c:v>0.15735249387051534</c:v>
                      </c:pt>
                      <c:pt idx="76">
                        <c:v>0.22308717010692647</c:v>
                      </c:pt>
                      <c:pt idx="77">
                        <c:v>0.2114469925171473</c:v>
                      </c:pt>
                      <c:pt idx="78">
                        <c:v>0.15305331351700749</c:v>
                      </c:pt>
                      <c:pt idx="79">
                        <c:v>-7.9107482452308558E-2</c:v>
                      </c:pt>
                      <c:pt idx="80">
                        <c:v>0.12898850823891186</c:v>
                      </c:pt>
                      <c:pt idx="81">
                        <c:v>7.7458517172288813E-2</c:v>
                      </c:pt>
                      <c:pt idx="82">
                        <c:v>1.5212466612180661E-2</c:v>
                      </c:pt>
                      <c:pt idx="83">
                        <c:v>1.3598174643193664E-2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B017-4E78-AAF0-A1E9F94113FA}"/>
                  </c:ext>
                </c:extLst>
              </c15:ser>
            </c15:filteredLineSeries>
          </c:ext>
        </c:extLst>
      </c:lineChart>
      <c:dateAx>
        <c:axId val="614296304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88104"/>
        <c:crosses val="autoZero"/>
        <c:auto val="1"/>
        <c:lblOffset val="100"/>
        <c:baseTimeUnit val="months"/>
      </c:dateAx>
      <c:valAx>
        <c:axId val="614288104"/>
        <c:scaling>
          <c:orientation val="minMax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963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08679308991129"/>
          <c:y val="1.398738215274486E-2"/>
          <c:w val="0.436661785937356"/>
          <c:h val="3.9153406288251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45371124624966"/>
          <c:y val="9.1761283937868407E-2"/>
          <c:w val="0.84578287954969489"/>
          <c:h val="0.827830472010670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Data!$EB$4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numRef>
              <c:f>Data!$EA$5:$EA$40</c:f>
              <c:numCache>
                <c:formatCode>d\-mmm\-yy</c:formatCode>
                <c:ptCount val="36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</c:numCache>
            </c:numRef>
          </c:cat>
          <c:val>
            <c:numRef>
              <c:f>Data!$EB$5:$EB$40</c:f>
              <c:numCache>
                <c:formatCode>"$"#,##0.00_);[Red]\("$"#,##0.00\)</c:formatCode>
                <c:ptCount val="36"/>
                <c:pt idx="0">
                  <c:v>320566.78999999998</c:v>
                </c:pt>
                <c:pt idx="1">
                  <c:v>269707.95999999996</c:v>
                </c:pt>
                <c:pt idx="2">
                  <c:v>242319.37999999998</c:v>
                </c:pt>
                <c:pt idx="3">
                  <c:v>240069.51999999996</c:v>
                </c:pt>
                <c:pt idx="4">
                  <c:v>205987.82</c:v>
                </c:pt>
                <c:pt idx="5">
                  <c:v>238822.92</c:v>
                </c:pt>
                <c:pt idx="6">
                  <c:v>249641.13</c:v>
                </c:pt>
                <c:pt idx="7">
                  <c:v>232841.33</c:v>
                </c:pt>
                <c:pt idx="8">
                  <c:v>249232.09</c:v>
                </c:pt>
                <c:pt idx="9">
                  <c:v>257429.61000000002</c:v>
                </c:pt>
                <c:pt idx="10">
                  <c:v>177662.06</c:v>
                </c:pt>
                <c:pt idx="11">
                  <c:v>192445.01000000004</c:v>
                </c:pt>
                <c:pt idx="12">
                  <c:v>221748.96000000002</c:v>
                </c:pt>
                <c:pt idx="13">
                  <c:v>206087.31000000008</c:v>
                </c:pt>
                <c:pt idx="14">
                  <c:v>245754.29</c:v>
                </c:pt>
                <c:pt idx="15">
                  <c:v>272592.42000000004</c:v>
                </c:pt>
                <c:pt idx="16">
                  <c:v>237516.25999999998</c:v>
                </c:pt>
                <c:pt idx="17">
                  <c:v>216404.69</c:v>
                </c:pt>
                <c:pt idx="18">
                  <c:v>210073.14</c:v>
                </c:pt>
                <c:pt idx="19">
                  <c:v>211783.25000000006</c:v>
                </c:pt>
                <c:pt idx="20">
                  <c:v>228841.34000000005</c:v>
                </c:pt>
                <c:pt idx="21">
                  <c:v>211793.31999999998</c:v>
                </c:pt>
                <c:pt idx="22">
                  <c:v>153694.21000000002</c:v>
                </c:pt>
                <c:pt idx="23">
                  <c:v>150721.98000000004</c:v>
                </c:pt>
                <c:pt idx="24">
                  <c:v>254046.45</c:v>
                </c:pt>
                <c:pt idx="25">
                  <c:v>148746.18000000002</c:v>
                </c:pt>
                <c:pt idx="26">
                  <c:v>155677.22</c:v>
                </c:pt>
                <c:pt idx="27">
                  <c:v>142488.15000000002</c:v>
                </c:pt>
                <c:pt idx="28">
                  <c:v>123423.27</c:v>
                </c:pt>
                <c:pt idx="29">
                  <c:v>253461.75000000003</c:v>
                </c:pt>
                <c:pt idx="30">
                  <c:v>231397.07</c:v>
                </c:pt>
                <c:pt idx="31">
                  <c:v>262543.5</c:v>
                </c:pt>
                <c:pt idx="32">
                  <c:v>242021.08000000002</c:v>
                </c:pt>
                <c:pt idx="33">
                  <c:v>256217.92</c:v>
                </c:pt>
                <c:pt idx="34">
                  <c:v>229763.91000000003</c:v>
                </c:pt>
                <c:pt idx="35">
                  <c:v>193543.31999999995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B-45E9-AA19-ACD154C9C008}"/>
            </c:ext>
          </c:extLst>
        </c:ser>
        <c:ser>
          <c:idx val="1"/>
          <c:order val="1"/>
          <c:tx>
            <c:strRef>
              <c:f>Data!$EC$4</c:f>
              <c:strCache>
                <c:ptCount val="1"/>
                <c:pt idx="0">
                  <c:v>Cost Of Sales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Data!$EA$5:$EA$40</c:f>
              <c:numCache>
                <c:formatCode>d\-mmm\-yy</c:formatCode>
                <c:ptCount val="36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</c:numCache>
            </c:numRef>
          </c:cat>
          <c:val>
            <c:numRef>
              <c:f>Data!$EC$5:$EC$40</c:f>
              <c:numCache>
                <c:formatCode>"$"#,##0.00_);[Red]\("$"#,##0.00\)</c:formatCode>
                <c:ptCount val="36"/>
                <c:pt idx="0">
                  <c:v>-19604.719999999998</c:v>
                </c:pt>
                <c:pt idx="1">
                  <c:v>-23665.16</c:v>
                </c:pt>
                <c:pt idx="2">
                  <c:v>-20828.260000000002</c:v>
                </c:pt>
                <c:pt idx="3">
                  <c:v>-16043.460000000001</c:v>
                </c:pt>
                <c:pt idx="4">
                  <c:v>-14948.189999999999</c:v>
                </c:pt>
                <c:pt idx="5">
                  <c:v>-15181.64</c:v>
                </c:pt>
                <c:pt idx="6">
                  <c:v>-16357.080000000002</c:v>
                </c:pt>
                <c:pt idx="7">
                  <c:v>-15333.480000000001</c:v>
                </c:pt>
                <c:pt idx="8">
                  <c:v>-17466.249999999996</c:v>
                </c:pt>
                <c:pt idx="9">
                  <c:v>-14352.89</c:v>
                </c:pt>
                <c:pt idx="10">
                  <c:v>-16146.41</c:v>
                </c:pt>
                <c:pt idx="11">
                  <c:v>-10606.73</c:v>
                </c:pt>
                <c:pt idx="12">
                  <c:v>-14147.630000000001</c:v>
                </c:pt>
                <c:pt idx="13">
                  <c:v>-14281.29</c:v>
                </c:pt>
                <c:pt idx="14">
                  <c:v>-15926.42</c:v>
                </c:pt>
                <c:pt idx="15">
                  <c:v>-15984.5</c:v>
                </c:pt>
                <c:pt idx="16">
                  <c:v>-15220.880000000001</c:v>
                </c:pt>
                <c:pt idx="17">
                  <c:v>-15900.36</c:v>
                </c:pt>
                <c:pt idx="18">
                  <c:v>-13974.810000000001</c:v>
                </c:pt>
                <c:pt idx="19">
                  <c:v>-13506.339999999998</c:v>
                </c:pt>
                <c:pt idx="20">
                  <c:v>-13334.17</c:v>
                </c:pt>
                <c:pt idx="21">
                  <c:v>-12284.74</c:v>
                </c:pt>
                <c:pt idx="22">
                  <c:v>-10839.029999999999</c:v>
                </c:pt>
                <c:pt idx="23">
                  <c:v>-10471.359999999999</c:v>
                </c:pt>
                <c:pt idx="24">
                  <c:v>-17119.2</c:v>
                </c:pt>
                <c:pt idx="25">
                  <c:v>-13587.320000000002</c:v>
                </c:pt>
                <c:pt idx="26">
                  <c:v>-12315.650000000001</c:v>
                </c:pt>
                <c:pt idx="27">
                  <c:v>-7538.7000000000007</c:v>
                </c:pt>
                <c:pt idx="28">
                  <c:v>-4809.2299999999996</c:v>
                </c:pt>
                <c:pt idx="29">
                  <c:v>-12361.73</c:v>
                </c:pt>
                <c:pt idx="30">
                  <c:v>-16493.330000000002</c:v>
                </c:pt>
                <c:pt idx="31">
                  <c:v>-16162.789999999999</c:v>
                </c:pt>
                <c:pt idx="32">
                  <c:v>-16054.94</c:v>
                </c:pt>
                <c:pt idx="33">
                  <c:v>-18827.399999999998</c:v>
                </c:pt>
                <c:pt idx="34">
                  <c:v>-14827.49</c:v>
                </c:pt>
                <c:pt idx="35">
                  <c:v>-13198.04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EB-45E9-AA19-ACD154C9C008}"/>
            </c:ext>
          </c:extLst>
        </c:ser>
        <c:ser>
          <c:idx val="2"/>
          <c:order val="2"/>
          <c:tx>
            <c:strRef>
              <c:f>Data!$EE$4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Data!$EA$5:$EA$40</c:f>
              <c:numCache>
                <c:formatCode>d\-mmm\-yy</c:formatCode>
                <c:ptCount val="36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</c:numCache>
            </c:numRef>
          </c:cat>
          <c:val>
            <c:numRef>
              <c:f>Data!$EE$5:$EE$40</c:f>
              <c:numCache>
                <c:formatCode>"$"#,##0.00_);[Red]\("$"#,##0.00\)</c:formatCode>
                <c:ptCount val="36"/>
                <c:pt idx="0">
                  <c:v>-239422.47</c:v>
                </c:pt>
                <c:pt idx="1">
                  <c:v>-215642.23999999999</c:v>
                </c:pt>
                <c:pt idx="2">
                  <c:v>-204351.29</c:v>
                </c:pt>
                <c:pt idx="3">
                  <c:v>-183968.09999999995</c:v>
                </c:pt>
                <c:pt idx="4">
                  <c:v>-209400.8</c:v>
                </c:pt>
                <c:pt idx="5">
                  <c:v>-191576.25000000003</c:v>
                </c:pt>
                <c:pt idx="6">
                  <c:v>-190541.32</c:v>
                </c:pt>
                <c:pt idx="7">
                  <c:v>-187452.04999999993</c:v>
                </c:pt>
                <c:pt idx="8">
                  <c:v>-232375.66999999998</c:v>
                </c:pt>
                <c:pt idx="9">
                  <c:v>-182983.08000000005</c:v>
                </c:pt>
                <c:pt idx="10">
                  <c:v>-181999.24</c:v>
                </c:pt>
                <c:pt idx="11">
                  <c:v>-171806.07999999999</c:v>
                </c:pt>
                <c:pt idx="12">
                  <c:v>-199064.46</c:v>
                </c:pt>
                <c:pt idx="13">
                  <c:v>-189120.6</c:v>
                </c:pt>
                <c:pt idx="14">
                  <c:v>-194199.19000000003</c:v>
                </c:pt>
                <c:pt idx="15">
                  <c:v>-198813.35</c:v>
                </c:pt>
                <c:pt idx="16">
                  <c:v>-185765.16999999998</c:v>
                </c:pt>
                <c:pt idx="17">
                  <c:v>-164439.19</c:v>
                </c:pt>
                <c:pt idx="18">
                  <c:v>-216859.43</c:v>
                </c:pt>
                <c:pt idx="19">
                  <c:v>-187447.40000000002</c:v>
                </c:pt>
                <c:pt idx="20">
                  <c:v>-178351.24</c:v>
                </c:pt>
                <c:pt idx="21">
                  <c:v>-194745.67999999996</c:v>
                </c:pt>
                <c:pt idx="22">
                  <c:v>-157848.79999999999</c:v>
                </c:pt>
                <c:pt idx="23">
                  <c:v>-146564.82999999996</c:v>
                </c:pt>
                <c:pt idx="24">
                  <c:v>-209843.61999999994</c:v>
                </c:pt>
                <c:pt idx="25">
                  <c:v>-139506.30999999997</c:v>
                </c:pt>
                <c:pt idx="26">
                  <c:v>-157795.78999999995</c:v>
                </c:pt>
                <c:pt idx="27">
                  <c:v>-127844.33999999998</c:v>
                </c:pt>
                <c:pt idx="28">
                  <c:v>-124836.95999999999</c:v>
                </c:pt>
                <c:pt idx="29">
                  <c:v>-162734.84</c:v>
                </c:pt>
                <c:pt idx="30">
                  <c:v>-206201.29000000004</c:v>
                </c:pt>
                <c:pt idx="31">
                  <c:v>-198612.11</c:v>
                </c:pt>
                <c:pt idx="32">
                  <c:v>-223919.07</c:v>
                </c:pt>
                <c:pt idx="33">
                  <c:v>-212003.74000000002</c:v>
                </c:pt>
                <c:pt idx="34">
                  <c:v>-173506</c:v>
                </c:pt>
                <c:pt idx="35">
                  <c:v>-164141.80999999997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B-45E9-AA19-ACD154C9C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14296304"/>
        <c:axId val="614288104"/>
      </c:barChart>
      <c:lineChart>
        <c:grouping val="standard"/>
        <c:varyColors val="0"/>
        <c:ser>
          <c:idx val="3"/>
          <c:order val="3"/>
          <c:tx>
            <c:strRef>
              <c:f>Data!$EF$4</c:f>
              <c:strCache>
                <c:ptCount val="1"/>
                <c:pt idx="0">
                  <c:v>Operating Profit</c:v>
                </c:pt>
              </c:strCache>
            </c:strRef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Data!$EA$5:$EA$40</c:f>
              <c:numCache>
                <c:formatCode>d\-mmm\-yy</c:formatCode>
                <c:ptCount val="36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</c:numCache>
            </c:numRef>
          </c:cat>
          <c:val>
            <c:numRef>
              <c:f>Data!$EF$5:$EF$40</c:f>
              <c:numCache>
                <c:formatCode>"$"#,##0.00_);[Red]\("$"#,##0.00\)</c:formatCode>
                <c:ptCount val="36"/>
                <c:pt idx="0">
                  <c:v>61539.600000000006</c:v>
                </c:pt>
                <c:pt idx="1">
                  <c:v>30400.559999999969</c:v>
                </c:pt>
                <c:pt idx="2">
                  <c:v>17139.829999999958</c:v>
                </c:pt>
                <c:pt idx="3">
                  <c:v>40057.960000000021</c:v>
                </c:pt>
                <c:pt idx="4">
                  <c:v>-18361.169999999984</c:v>
                </c:pt>
                <c:pt idx="5">
                  <c:v>32065.03</c:v>
                </c:pt>
                <c:pt idx="6">
                  <c:v>42742.729999999981</c:v>
                </c:pt>
                <c:pt idx="7">
                  <c:v>30055.800000000047</c:v>
                </c:pt>
                <c:pt idx="8">
                  <c:v>-609.82999999998719</c:v>
                </c:pt>
                <c:pt idx="9">
                  <c:v>60093.639999999985</c:v>
                </c:pt>
                <c:pt idx="10">
                  <c:v>-20483.589999999997</c:v>
                </c:pt>
                <c:pt idx="11">
                  <c:v>10032.200000000041</c:v>
                </c:pt>
                <c:pt idx="12">
                  <c:v>8536.8700000000244</c:v>
                </c:pt>
                <c:pt idx="13">
                  <c:v>2685.420000000071</c:v>
                </c:pt>
                <c:pt idx="14">
                  <c:v>35628.679999999964</c:v>
                </c:pt>
                <c:pt idx="15">
                  <c:v>57794.570000000036</c:v>
                </c:pt>
                <c:pt idx="16">
                  <c:v>36530.209999999992</c:v>
                </c:pt>
                <c:pt idx="17">
                  <c:v>36065.140000000014</c:v>
                </c:pt>
                <c:pt idx="18">
                  <c:v>-20761.099999999977</c:v>
                </c:pt>
                <c:pt idx="19">
                  <c:v>10829.510000000038</c:v>
                </c:pt>
                <c:pt idx="20">
                  <c:v>37155.930000000051</c:v>
                </c:pt>
                <c:pt idx="21">
                  <c:v>4762.9000000000233</c:v>
                </c:pt>
                <c:pt idx="22">
                  <c:v>-14993.619999999966</c:v>
                </c:pt>
                <c:pt idx="23">
                  <c:v>-6314.2099999999045</c:v>
                </c:pt>
                <c:pt idx="24">
                  <c:v>27083.630000000063</c:v>
                </c:pt>
                <c:pt idx="25">
                  <c:v>-4347.4499999999534</c:v>
                </c:pt>
                <c:pt idx="26">
                  <c:v>-14434.219999999943</c:v>
                </c:pt>
                <c:pt idx="27">
                  <c:v>7105.1100000000297</c:v>
                </c:pt>
                <c:pt idx="28">
                  <c:v>-6222.9199999999837</c:v>
                </c:pt>
                <c:pt idx="29">
                  <c:v>78365.180000000022</c:v>
                </c:pt>
                <c:pt idx="30">
                  <c:v>8702.4499999999534</c:v>
                </c:pt>
                <c:pt idx="31">
                  <c:v>47768.600000000006</c:v>
                </c:pt>
                <c:pt idx="32">
                  <c:v>2047.070000000007</c:v>
                </c:pt>
                <c:pt idx="33">
                  <c:v>25386.78</c:v>
                </c:pt>
                <c:pt idx="34">
                  <c:v>41430.420000000042</c:v>
                </c:pt>
                <c:pt idx="35">
                  <c:v>16203.469999999972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EB-45E9-AA19-ACD154C9C008}"/>
            </c:ext>
          </c:extLst>
        </c:ser>
        <c:ser>
          <c:idx val="4"/>
          <c:order val="4"/>
          <c:tx>
            <c:strRef>
              <c:f>Data!$EG$4</c:f>
              <c:strCache>
                <c:ptCount val="1"/>
                <c:pt idx="0">
                  <c:v>Expenses - Tax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Data!$EA$5:$EA$40</c:f>
              <c:numCache>
                <c:formatCode>d\-mmm\-yy</c:formatCode>
                <c:ptCount val="36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</c:numCache>
            </c:numRef>
          </c:cat>
          <c:val>
            <c:numRef>
              <c:f>Data!$EG$5:$EG$40</c:f>
              <c:numCache>
                <c:formatCode>"$"#,##0.00_);[Red]\("$"#,##0.00\)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-7423.5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-12214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EB-45E9-AA19-ACD154C9C008}"/>
            </c:ext>
          </c:extLst>
        </c:ser>
        <c:ser>
          <c:idx val="5"/>
          <c:order val="5"/>
          <c:tx>
            <c:strRef>
              <c:f>Data!$EH$4</c:f>
              <c:strCache>
                <c:ptCount val="1"/>
                <c:pt idx="0">
                  <c:v>Net Profit/(Loss)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Data!$EA$5:$EA$40</c:f>
              <c:numCache>
                <c:formatCode>d\-mmm\-yy</c:formatCode>
                <c:ptCount val="36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</c:numCache>
            </c:numRef>
          </c:cat>
          <c:val>
            <c:numRef>
              <c:f>Data!$EH$5:$EH$40</c:f>
              <c:numCache>
                <c:formatCode>"$"#,##0.00_);[Red]\("$"#,##0.00\)</c:formatCode>
                <c:ptCount val="36"/>
                <c:pt idx="0">
                  <c:v>61539.600000000006</c:v>
                </c:pt>
                <c:pt idx="1">
                  <c:v>30400.559999999969</c:v>
                </c:pt>
                <c:pt idx="2">
                  <c:v>17139.829999999958</c:v>
                </c:pt>
                <c:pt idx="3">
                  <c:v>40057.960000000021</c:v>
                </c:pt>
                <c:pt idx="4">
                  <c:v>-18361.169999999984</c:v>
                </c:pt>
                <c:pt idx="5">
                  <c:v>32065.03</c:v>
                </c:pt>
                <c:pt idx="6">
                  <c:v>42742.729999999981</c:v>
                </c:pt>
                <c:pt idx="7">
                  <c:v>30055.800000000047</c:v>
                </c:pt>
                <c:pt idx="8">
                  <c:v>-609.82999999998719</c:v>
                </c:pt>
                <c:pt idx="9">
                  <c:v>60093.639999999985</c:v>
                </c:pt>
                <c:pt idx="10">
                  <c:v>-20483.589999999997</c:v>
                </c:pt>
                <c:pt idx="11">
                  <c:v>10032.200000000041</c:v>
                </c:pt>
                <c:pt idx="12">
                  <c:v>1113.3700000000244</c:v>
                </c:pt>
                <c:pt idx="13">
                  <c:v>2685.420000000071</c:v>
                </c:pt>
                <c:pt idx="14">
                  <c:v>35628.679999999964</c:v>
                </c:pt>
                <c:pt idx="15">
                  <c:v>57794.570000000036</c:v>
                </c:pt>
                <c:pt idx="16">
                  <c:v>36530.209999999992</c:v>
                </c:pt>
                <c:pt idx="17">
                  <c:v>36065.140000000014</c:v>
                </c:pt>
                <c:pt idx="18">
                  <c:v>-20761.099999999977</c:v>
                </c:pt>
                <c:pt idx="19">
                  <c:v>10829.510000000038</c:v>
                </c:pt>
                <c:pt idx="20">
                  <c:v>37155.930000000051</c:v>
                </c:pt>
                <c:pt idx="21">
                  <c:v>4762.9000000000233</c:v>
                </c:pt>
                <c:pt idx="22">
                  <c:v>-14993.619999999966</c:v>
                </c:pt>
                <c:pt idx="23">
                  <c:v>-6314.2099999999045</c:v>
                </c:pt>
                <c:pt idx="24">
                  <c:v>14869.630000000063</c:v>
                </c:pt>
                <c:pt idx="25">
                  <c:v>-4347.4499999999534</c:v>
                </c:pt>
                <c:pt idx="26">
                  <c:v>-14434.219999999943</c:v>
                </c:pt>
                <c:pt idx="27">
                  <c:v>7105.1100000000297</c:v>
                </c:pt>
                <c:pt idx="28">
                  <c:v>-6222.9199999999837</c:v>
                </c:pt>
                <c:pt idx="29">
                  <c:v>78365.180000000022</c:v>
                </c:pt>
                <c:pt idx="30">
                  <c:v>8702.4499999999534</c:v>
                </c:pt>
                <c:pt idx="31">
                  <c:v>47768.600000000006</c:v>
                </c:pt>
                <c:pt idx="32">
                  <c:v>2047.070000000007</c:v>
                </c:pt>
                <c:pt idx="33">
                  <c:v>25386.78</c:v>
                </c:pt>
                <c:pt idx="34">
                  <c:v>41430.420000000042</c:v>
                </c:pt>
                <c:pt idx="35">
                  <c:v>16203.469999999972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EB-45E9-AA19-ACD154C9C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96304"/>
        <c:axId val="614288104"/>
      </c:lineChart>
      <c:dateAx>
        <c:axId val="614296304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88104"/>
        <c:crosses val="autoZero"/>
        <c:auto val="1"/>
        <c:lblOffset val="100"/>
        <c:baseTimeUnit val="months"/>
      </c:dateAx>
      <c:valAx>
        <c:axId val="614288104"/>
        <c:scaling>
          <c:orientation val="minMax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963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08679308991129"/>
          <c:y val="1.398738215274486E-2"/>
          <c:w val="0.4887190986692333"/>
          <c:h val="3.9153406288251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Margins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6173328"/>
        <c:axId val="1205824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Data!$EB$4</c15:sqref>
                        </c15:formulaRef>
                      </c:ext>
                    </c:extLst>
                    <c:strCache>
                      <c:ptCount val="1"/>
                      <c:pt idx="0">
                        <c:v>Income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Data!$EB$5:$EB$88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320566.78999999998</c:v>
                      </c:pt>
                      <c:pt idx="1">
                        <c:v>269707.95999999996</c:v>
                      </c:pt>
                      <c:pt idx="2">
                        <c:v>242319.37999999998</c:v>
                      </c:pt>
                      <c:pt idx="3">
                        <c:v>240069.51999999996</c:v>
                      </c:pt>
                      <c:pt idx="4">
                        <c:v>205987.82</c:v>
                      </c:pt>
                      <c:pt idx="5">
                        <c:v>238822.92</c:v>
                      </c:pt>
                      <c:pt idx="6">
                        <c:v>249641.13</c:v>
                      </c:pt>
                      <c:pt idx="7">
                        <c:v>232841.33</c:v>
                      </c:pt>
                      <c:pt idx="8">
                        <c:v>249232.09</c:v>
                      </c:pt>
                      <c:pt idx="9">
                        <c:v>257429.61000000002</c:v>
                      </c:pt>
                      <c:pt idx="10">
                        <c:v>177662.06</c:v>
                      </c:pt>
                      <c:pt idx="11">
                        <c:v>192445.01000000004</c:v>
                      </c:pt>
                      <c:pt idx="12">
                        <c:v>221748.96000000002</c:v>
                      </c:pt>
                      <c:pt idx="13">
                        <c:v>206087.31000000008</c:v>
                      </c:pt>
                      <c:pt idx="14">
                        <c:v>245754.29</c:v>
                      </c:pt>
                      <c:pt idx="15">
                        <c:v>272592.42000000004</c:v>
                      </c:pt>
                      <c:pt idx="16">
                        <c:v>237516.25999999998</c:v>
                      </c:pt>
                      <c:pt idx="17">
                        <c:v>216404.69</c:v>
                      </c:pt>
                      <c:pt idx="18">
                        <c:v>210073.14</c:v>
                      </c:pt>
                      <c:pt idx="19">
                        <c:v>211783.25000000006</c:v>
                      </c:pt>
                      <c:pt idx="20">
                        <c:v>228841.34000000005</c:v>
                      </c:pt>
                      <c:pt idx="21">
                        <c:v>211793.31999999998</c:v>
                      </c:pt>
                      <c:pt idx="22">
                        <c:v>153694.21000000002</c:v>
                      </c:pt>
                      <c:pt idx="23">
                        <c:v>150721.98000000004</c:v>
                      </c:pt>
                      <c:pt idx="24">
                        <c:v>254046.45</c:v>
                      </c:pt>
                      <c:pt idx="25">
                        <c:v>148746.18000000002</c:v>
                      </c:pt>
                      <c:pt idx="26">
                        <c:v>155677.22</c:v>
                      </c:pt>
                      <c:pt idx="27">
                        <c:v>142488.15000000002</c:v>
                      </c:pt>
                      <c:pt idx="28">
                        <c:v>123423.27</c:v>
                      </c:pt>
                      <c:pt idx="29">
                        <c:v>253461.75000000003</c:v>
                      </c:pt>
                      <c:pt idx="30">
                        <c:v>231397.07</c:v>
                      </c:pt>
                      <c:pt idx="31">
                        <c:v>262543.5</c:v>
                      </c:pt>
                      <c:pt idx="32">
                        <c:v>242021.08000000002</c:v>
                      </c:pt>
                      <c:pt idx="33">
                        <c:v>256217.92</c:v>
                      </c:pt>
                      <c:pt idx="34">
                        <c:v>229763.91000000003</c:v>
                      </c:pt>
                      <c:pt idx="35">
                        <c:v>193543.31999999995</c:v>
                      </c:pt>
                      <c:pt idx="36">
                        <c:v>502589.02999999997</c:v>
                      </c:pt>
                      <c:pt idx="37">
                        <c:v>209670.48</c:v>
                      </c:pt>
                      <c:pt idx="38">
                        <c:v>262432.18999999994</c:v>
                      </c:pt>
                      <c:pt idx="39">
                        <c:v>294498.31</c:v>
                      </c:pt>
                      <c:pt idx="40">
                        <c:v>295898.49</c:v>
                      </c:pt>
                      <c:pt idx="41">
                        <c:v>344993.20000000007</c:v>
                      </c:pt>
                      <c:pt idx="42">
                        <c:v>194299.99000000002</c:v>
                      </c:pt>
                      <c:pt idx="43">
                        <c:v>49346.59</c:v>
                      </c:pt>
                      <c:pt idx="44">
                        <c:v>14156.970000000001</c:v>
                      </c:pt>
                      <c:pt idx="45">
                        <c:v>172673.88</c:v>
                      </c:pt>
                      <c:pt idx="46">
                        <c:v>274898.2300000001</c:v>
                      </c:pt>
                      <c:pt idx="47">
                        <c:v>269884.57</c:v>
                      </c:pt>
                      <c:pt idx="48">
                        <c:v>610893.80000000005</c:v>
                      </c:pt>
                      <c:pt idx="49">
                        <c:v>538491.26</c:v>
                      </c:pt>
                      <c:pt idx="50">
                        <c:v>244370.83000000002</c:v>
                      </c:pt>
                      <c:pt idx="51">
                        <c:v>263152.91000000009</c:v>
                      </c:pt>
                      <c:pt idx="52">
                        <c:v>333021.05999999994</c:v>
                      </c:pt>
                      <c:pt idx="53">
                        <c:v>321023.19</c:v>
                      </c:pt>
                      <c:pt idx="54">
                        <c:v>257915.81000000006</c:v>
                      </c:pt>
                      <c:pt idx="55">
                        <c:v>270284.17</c:v>
                      </c:pt>
                      <c:pt idx="56">
                        <c:v>300372.06999999995</c:v>
                      </c:pt>
                      <c:pt idx="57">
                        <c:v>310898.07</c:v>
                      </c:pt>
                      <c:pt idx="58">
                        <c:v>273131.78999999998</c:v>
                      </c:pt>
                      <c:pt idx="59">
                        <c:v>282458.58000000007</c:v>
                      </c:pt>
                      <c:pt idx="60">
                        <c:v>362447.82</c:v>
                      </c:pt>
                      <c:pt idx="61">
                        <c:v>290107.88999999996</c:v>
                      </c:pt>
                      <c:pt idx="62">
                        <c:v>275262.21999999997</c:v>
                      </c:pt>
                      <c:pt idx="63">
                        <c:v>237586.76999999996</c:v>
                      </c:pt>
                      <c:pt idx="64">
                        <c:v>305351.13999999996</c:v>
                      </c:pt>
                      <c:pt idx="65">
                        <c:v>350292.61999999994</c:v>
                      </c:pt>
                      <c:pt idx="66">
                        <c:v>427622.20999999996</c:v>
                      </c:pt>
                      <c:pt idx="67">
                        <c:v>337184.85999999993</c:v>
                      </c:pt>
                      <c:pt idx="68">
                        <c:v>308915.88</c:v>
                      </c:pt>
                      <c:pt idx="69">
                        <c:v>364138.41</c:v>
                      </c:pt>
                      <c:pt idx="70">
                        <c:v>342923.97</c:v>
                      </c:pt>
                      <c:pt idx="71">
                        <c:v>305867.33999999997</c:v>
                      </c:pt>
                      <c:pt idx="72">
                        <c:v>405368.1399999999</c:v>
                      </c:pt>
                      <c:pt idx="73">
                        <c:v>458712.56999999995</c:v>
                      </c:pt>
                      <c:pt idx="74">
                        <c:v>369698.48999999993</c:v>
                      </c:pt>
                      <c:pt idx="75">
                        <c:v>382124.29</c:v>
                      </c:pt>
                      <c:pt idx="76">
                        <c:v>421277.79</c:v>
                      </c:pt>
                      <c:pt idx="77">
                        <c:v>424212.55999999994</c:v>
                      </c:pt>
                      <c:pt idx="78">
                        <c:v>380871.14</c:v>
                      </c:pt>
                      <c:pt idx="79">
                        <c:v>381131.33</c:v>
                      </c:pt>
                      <c:pt idx="80">
                        <c:v>374195.04</c:v>
                      </c:pt>
                      <c:pt idx="81">
                        <c:v>408135.74999999994</c:v>
                      </c:pt>
                      <c:pt idx="82">
                        <c:v>382579.64000000007</c:v>
                      </c:pt>
                      <c:pt idx="83">
                        <c:v>424776.12999999995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74F-4FF8-86A4-833B1963105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Data!$EC$4</c15:sqref>
                        </c15:formulaRef>
                      </c:ext>
                    </c:extLst>
                    <c:strCache>
                      <c:ptCount val="1"/>
                      <c:pt idx="0">
                        <c:v>Cost Of Sales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Data!$EC$5:$EC$88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-19604.719999999998</c:v>
                      </c:pt>
                      <c:pt idx="1">
                        <c:v>-23665.16</c:v>
                      </c:pt>
                      <c:pt idx="2">
                        <c:v>-20828.260000000002</c:v>
                      </c:pt>
                      <c:pt idx="3">
                        <c:v>-16043.460000000001</c:v>
                      </c:pt>
                      <c:pt idx="4">
                        <c:v>-14948.189999999999</c:v>
                      </c:pt>
                      <c:pt idx="5">
                        <c:v>-15181.64</c:v>
                      </c:pt>
                      <c:pt idx="6">
                        <c:v>-16357.080000000002</c:v>
                      </c:pt>
                      <c:pt idx="7">
                        <c:v>-15333.480000000001</c:v>
                      </c:pt>
                      <c:pt idx="8">
                        <c:v>-17466.249999999996</c:v>
                      </c:pt>
                      <c:pt idx="9">
                        <c:v>-14352.89</c:v>
                      </c:pt>
                      <c:pt idx="10">
                        <c:v>-16146.41</c:v>
                      </c:pt>
                      <c:pt idx="11">
                        <c:v>-10606.73</c:v>
                      </c:pt>
                      <c:pt idx="12">
                        <c:v>-14147.630000000001</c:v>
                      </c:pt>
                      <c:pt idx="13">
                        <c:v>-14281.29</c:v>
                      </c:pt>
                      <c:pt idx="14">
                        <c:v>-15926.42</c:v>
                      </c:pt>
                      <c:pt idx="15">
                        <c:v>-15984.5</c:v>
                      </c:pt>
                      <c:pt idx="16">
                        <c:v>-15220.880000000001</c:v>
                      </c:pt>
                      <c:pt idx="17">
                        <c:v>-15900.36</c:v>
                      </c:pt>
                      <c:pt idx="18">
                        <c:v>-13974.810000000001</c:v>
                      </c:pt>
                      <c:pt idx="19">
                        <c:v>-13506.339999999998</c:v>
                      </c:pt>
                      <c:pt idx="20">
                        <c:v>-13334.17</c:v>
                      </c:pt>
                      <c:pt idx="21">
                        <c:v>-12284.74</c:v>
                      </c:pt>
                      <c:pt idx="22">
                        <c:v>-10839.029999999999</c:v>
                      </c:pt>
                      <c:pt idx="23">
                        <c:v>-10471.359999999999</c:v>
                      </c:pt>
                      <c:pt idx="24">
                        <c:v>-17119.2</c:v>
                      </c:pt>
                      <c:pt idx="25">
                        <c:v>-13587.320000000002</c:v>
                      </c:pt>
                      <c:pt idx="26">
                        <c:v>-12315.650000000001</c:v>
                      </c:pt>
                      <c:pt idx="27">
                        <c:v>-7538.7000000000007</c:v>
                      </c:pt>
                      <c:pt idx="28">
                        <c:v>-4809.2299999999996</c:v>
                      </c:pt>
                      <c:pt idx="29">
                        <c:v>-12361.73</c:v>
                      </c:pt>
                      <c:pt idx="30">
                        <c:v>-16493.330000000002</c:v>
                      </c:pt>
                      <c:pt idx="31">
                        <c:v>-16162.789999999999</c:v>
                      </c:pt>
                      <c:pt idx="32">
                        <c:v>-16054.94</c:v>
                      </c:pt>
                      <c:pt idx="33">
                        <c:v>-18827.399999999998</c:v>
                      </c:pt>
                      <c:pt idx="34">
                        <c:v>-14827.49</c:v>
                      </c:pt>
                      <c:pt idx="35">
                        <c:v>-13198.04</c:v>
                      </c:pt>
                      <c:pt idx="36">
                        <c:v>-18002.199999999997</c:v>
                      </c:pt>
                      <c:pt idx="37">
                        <c:v>-15202.81</c:v>
                      </c:pt>
                      <c:pt idx="38">
                        <c:v>-16553.579999999998</c:v>
                      </c:pt>
                      <c:pt idx="39">
                        <c:v>-9770.7400000000016</c:v>
                      </c:pt>
                      <c:pt idx="40">
                        <c:v>-15722.78</c:v>
                      </c:pt>
                      <c:pt idx="41">
                        <c:v>-21814.86</c:v>
                      </c:pt>
                      <c:pt idx="42">
                        <c:v>-4040.12</c:v>
                      </c:pt>
                      <c:pt idx="43">
                        <c:v>-420.73</c:v>
                      </c:pt>
                      <c:pt idx="44">
                        <c:v>1925.5299999999997</c:v>
                      </c:pt>
                      <c:pt idx="45">
                        <c:v>-20042.72</c:v>
                      </c:pt>
                      <c:pt idx="46">
                        <c:v>-21170.51</c:v>
                      </c:pt>
                      <c:pt idx="47">
                        <c:v>-21837.82</c:v>
                      </c:pt>
                      <c:pt idx="48">
                        <c:v>-21392.68</c:v>
                      </c:pt>
                      <c:pt idx="49">
                        <c:v>-30236.35</c:v>
                      </c:pt>
                      <c:pt idx="50">
                        <c:v>-23992.23</c:v>
                      </c:pt>
                      <c:pt idx="51">
                        <c:v>-23757.999999999996</c:v>
                      </c:pt>
                      <c:pt idx="52">
                        <c:v>-27084.929999999997</c:v>
                      </c:pt>
                      <c:pt idx="53">
                        <c:v>-26061.5</c:v>
                      </c:pt>
                      <c:pt idx="54">
                        <c:v>-21681.52</c:v>
                      </c:pt>
                      <c:pt idx="55">
                        <c:v>-28068.98</c:v>
                      </c:pt>
                      <c:pt idx="56">
                        <c:v>-26746.38</c:v>
                      </c:pt>
                      <c:pt idx="57">
                        <c:v>-25798.519999999997</c:v>
                      </c:pt>
                      <c:pt idx="58">
                        <c:v>-23791.119999999999</c:v>
                      </c:pt>
                      <c:pt idx="59">
                        <c:v>-27370.31</c:v>
                      </c:pt>
                      <c:pt idx="60">
                        <c:v>-30076.260000000002</c:v>
                      </c:pt>
                      <c:pt idx="61">
                        <c:v>-25201.19</c:v>
                      </c:pt>
                      <c:pt idx="62">
                        <c:v>-25392.299999999996</c:v>
                      </c:pt>
                      <c:pt idx="63">
                        <c:v>-33102.44</c:v>
                      </c:pt>
                      <c:pt idx="64">
                        <c:v>-24827.57</c:v>
                      </c:pt>
                      <c:pt idx="65">
                        <c:v>-35457.159999999996</c:v>
                      </c:pt>
                      <c:pt idx="66">
                        <c:v>-52286.600000000006</c:v>
                      </c:pt>
                      <c:pt idx="67">
                        <c:v>-49208.43</c:v>
                      </c:pt>
                      <c:pt idx="68">
                        <c:v>-39722.650000000009</c:v>
                      </c:pt>
                      <c:pt idx="69">
                        <c:v>-63235.53</c:v>
                      </c:pt>
                      <c:pt idx="70">
                        <c:v>-47247.579999999994</c:v>
                      </c:pt>
                      <c:pt idx="71">
                        <c:v>-48950.569999999992</c:v>
                      </c:pt>
                      <c:pt idx="72">
                        <c:v>-76509.590000000011</c:v>
                      </c:pt>
                      <c:pt idx="73">
                        <c:v>-77309.109999999986</c:v>
                      </c:pt>
                      <c:pt idx="74">
                        <c:v>-70663.430000000008</c:v>
                      </c:pt>
                      <c:pt idx="75">
                        <c:v>-61001.91</c:v>
                      </c:pt>
                      <c:pt idx="76">
                        <c:v>-69283.48</c:v>
                      </c:pt>
                      <c:pt idx="77">
                        <c:v>-72721.87</c:v>
                      </c:pt>
                      <c:pt idx="78">
                        <c:v>-65784.36</c:v>
                      </c:pt>
                      <c:pt idx="79">
                        <c:v>-97991.02</c:v>
                      </c:pt>
                      <c:pt idx="80">
                        <c:v>-87219.26</c:v>
                      </c:pt>
                      <c:pt idx="81">
                        <c:v>-85282.510000000009</c:v>
                      </c:pt>
                      <c:pt idx="82">
                        <c:v>-79797.699999999983</c:v>
                      </c:pt>
                      <c:pt idx="83">
                        <c:v>-89313.39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74F-4FF8-86A4-833B1963105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Data!$ED$4</c15:sqref>
                        </c15:formulaRef>
                      </c:ext>
                    </c:extLst>
                    <c:strCache>
                      <c:ptCount val="1"/>
                      <c:pt idx="0">
                        <c:v>Gross Profit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Data!$ED$5:$ED$88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300962.07</c:v>
                      </c:pt>
                      <c:pt idx="1">
                        <c:v>246042.79999999996</c:v>
                      </c:pt>
                      <c:pt idx="2">
                        <c:v>221491.11999999997</c:v>
                      </c:pt>
                      <c:pt idx="3">
                        <c:v>224026.05999999997</c:v>
                      </c:pt>
                      <c:pt idx="4">
                        <c:v>191039.63</c:v>
                      </c:pt>
                      <c:pt idx="5">
                        <c:v>223641.28000000003</c:v>
                      </c:pt>
                      <c:pt idx="6">
                        <c:v>233284.05</c:v>
                      </c:pt>
                      <c:pt idx="7">
                        <c:v>217507.84999999998</c:v>
                      </c:pt>
                      <c:pt idx="8">
                        <c:v>231765.84</c:v>
                      </c:pt>
                      <c:pt idx="9">
                        <c:v>243076.72000000003</c:v>
                      </c:pt>
                      <c:pt idx="10">
                        <c:v>161515.65</c:v>
                      </c:pt>
                      <c:pt idx="11">
                        <c:v>181838.28000000003</c:v>
                      </c:pt>
                      <c:pt idx="12">
                        <c:v>207601.33000000002</c:v>
                      </c:pt>
                      <c:pt idx="13">
                        <c:v>191806.02000000008</c:v>
                      </c:pt>
                      <c:pt idx="14">
                        <c:v>229827.87</c:v>
                      </c:pt>
                      <c:pt idx="15">
                        <c:v>256607.92000000004</c:v>
                      </c:pt>
                      <c:pt idx="16">
                        <c:v>222295.37999999998</c:v>
                      </c:pt>
                      <c:pt idx="17">
                        <c:v>200504.33000000002</c:v>
                      </c:pt>
                      <c:pt idx="18">
                        <c:v>196098.33000000002</c:v>
                      </c:pt>
                      <c:pt idx="19">
                        <c:v>198276.91000000006</c:v>
                      </c:pt>
                      <c:pt idx="20">
                        <c:v>215507.17000000004</c:v>
                      </c:pt>
                      <c:pt idx="21">
                        <c:v>199508.58</c:v>
                      </c:pt>
                      <c:pt idx="22">
                        <c:v>142855.18000000002</c:v>
                      </c:pt>
                      <c:pt idx="23">
                        <c:v>140250.62000000005</c:v>
                      </c:pt>
                      <c:pt idx="24">
                        <c:v>236927.25</c:v>
                      </c:pt>
                      <c:pt idx="25">
                        <c:v>135158.86000000002</c:v>
                      </c:pt>
                      <c:pt idx="26">
                        <c:v>143361.57</c:v>
                      </c:pt>
                      <c:pt idx="27">
                        <c:v>134949.45000000001</c:v>
                      </c:pt>
                      <c:pt idx="28">
                        <c:v>118614.04000000001</c:v>
                      </c:pt>
                      <c:pt idx="29">
                        <c:v>241100.02000000002</c:v>
                      </c:pt>
                      <c:pt idx="30">
                        <c:v>214903.74</c:v>
                      </c:pt>
                      <c:pt idx="31">
                        <c:v>246380.71</c:v>
                      </c:pt>
                      <c:pt idx="32">
                        <c:v>225966.14</c:v>
                      </c:pt>
                      <c:pt idx="33">
                        <c:v>237390.52000000002</c:v>
                      </c:pt>
                      <c:pt idx="34">
                        <c:v>214936.42000000004</c:v>
                      </c:pt>
                      <c:pt idx="35">
                        <c:v>180345.27999999994</c:v>
                      </c:pt>
                      <c:pt idx="36">
                        <c:v>484586.82999999996</c:v>
                      </c:pt>
                      <c:pt idx="37">
                        <c:v>194467.67</c:v>
                      </c:pt>
                      <c:pt idx="38">
                        <c:v>245878.60999999996</c:v>
                      </c:pt>
                      <c:pt idx="39">
                        <c:v>284727.57</c:v>
                      </c:pt>
                      <c:pt idx="40">
                        <c:v>280175.70999999996</c:v>
                      </c:pt>
                      <c:pt idx="41">
                        <c:v>323178.34000000008</c:v>
                      </c:pt>
                      <c:pt idx="42">
                        <c:v>190259.87000000002</c:v>
                      </c:pt>
                      <c:pt idx="43">
                        <c:v>48925.859999999993</c:v>
                      </c:pt>
                      <c:pt idx="44">
                        <c:v>16082.5</c:v>
                      </c:pt>
                      <c:pt idx="45">
                        <c:v>152631.16</c:v>
                      </c:pt>
                      <c:pt idx="46">
                        <c:v>253727.72000000009</c:v>
                      </c:pt>
                      <c:pt idx="47">
                        <c:v>248046.75</c:v>
                      </c:pt>
                      <c:pt idx="48">
                        <c:v>589501.12</c:v>
                      </c:pt>
                      <c:pt idx="49">
                        <c:v>508254.91000000003</c:v>
                      </c:pt>
                      <c:pt idx="50">
                        <c:v>220378.6</c:v>
                      </c:pt>
                      <c:pt idx="51">
                        <c:v>239394.91000000009</c:v>
                      </c:pt>
                      <c:pt idx="52">
                        <c:v>305936.12999999995</c:v>
                      </c:pt>
                      <c:pt idx="53">
                        <c:v>294961.69</c:v>
                      </c:pt>
                      <c:pt idx="54">
                        <c:v>236234.29000000007</c:v>
                      </c:pt>
                      <c:pt idx="55">
                        <c:v>242215.18999999997</c:v>
                      </c:pt>
                      <c:pt idx="56">
                        <c:v>273625.68999999994</c:v>
                      </c:pt>
                      <c:pt idx="57">
                        <c:v>285099.55</c:v>
                      </c:pt>
                      <c:pt idx="58">
                        <c:v>249340.66999999998</c:v>
                      </c:pt>
                      <c:pt idx="59">
                        <c:v>255088.27000000008</c:v>
                      </c:pt>
                      <c:pt idx="60">
                        <c:v>332371.56</c:v>
                      </c:pt>
                      <c:pt idx="61">
                        <c:v>264906.69999999995</c:v>
                      </c:pt>
                      <c:pt idx="62">
                        <c:v>249869.91999999998</c:v>
                      </c:pt>
                      <c:pt idx="63">
                        <c:v>204484.32999999996</c:v>
                      </c:pt>
                      <c:pt idx="64">
                        <c:v>280523.56999999995</c:v>
                      </c:pt>
                      <c:pt idx="65">
                        <c:v>314835.45999999996</c:v>
                      </c:pt>
                      <c:pt idx="66">
                        <c:v>375335.61</c:v>
                      </c:pt>
                      <c:pt idx="67">
                        <c:v>287976.42999999993</c:v>
                      </c:pt>
                      <c:pt idx="68">
                        <c:v>269193.23</c:v>
                      </c:pt>
                      <c:pt idx="69">
                        <c:v>300902.88</c:v>
                      </c:pt>
                      <c:pt idx="70">
                        <c:v>295676.38999999996</c:v>
                      </c:pt>
                      <c:pt idx="71">
                        <c:v>256916.76999999996</c:v>
                      </c:pt>
                      <c:pt idx="72">
                        <c:v>328858.54999999987</c:v>
                      </c:pt>
                      <c:pt idx="73">
                        <c:v>381403.45999999996</c:v>
                      </c:pt>
                      <c:pt idx="74">
                        <c:v>299035.05999999994</c:v>
                      </c:pt>
                      <c:pt idx="75">
                        <c:v>321122.38</c:v>
                      </c:pt>
                      <c:pt idx="76">
                        <c:v>351994.31</c:v>
                      </c:pt>
                      <c:pt idx="77">
                        <c:v>351490.68999999994</c:v>
                      </c:pt>
                      <c:pt idx="78">
                        <c:v>315086.78000000003</c:v>
                      </c:pt>
                      <c:pt idx="79">
                        <c:v>283140.31</c:v>
                      </c:pt>
                      <c:pt idx="80">
                        <c:v>286975.77999999997</c:v>
                      </c:pt>
                      <c:pt idx="81">
                        <c:v>322853.23999999993</c:v>
                      </c:pt>
                      <c:pt idx="82">
                        <c:v>302781.94000000006</c:v>
                      </c:pt>
                      <c:pt idx="83">
                        <c:v>335462.73999999993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74F-4FF8-86A4-833B1963105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Data!$EE$4</c15:sqref>
                        </c15:formulaRef>
                      </c:ext>
                    </c:extLst>
                    <c:strCache>
                      <c:ptCount val="1"/>
                      <c:pt idx="0">
                        <c:v>Expenses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Data!$EE$5:$EE$88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-239422.47</c:v>
                      </c:pt>
                      <c:pt idx="1">
                        <c:v>-215642.23999999999</c:v>
                      </c:pt>
                      <c:pt idx="2">
                        <c:v>-204351.29</c:v>
                      </c:pt>
                      <c:pt idx="3">
                        <c:v>-183968.09999999995</c:v>
                      </c:pt>
                      <c:pt idx="4">
                        <c:v>-209400.8</c:v>
                      </c:pt>
                      <c:pt idx="5">
                        <c:v>-191576.25000000003</c:v>
                      </c:pt>
                      <c:pt idx="6">
                        <c:v>-190541.32</c:v>
                      </c:pt>
                      <c:pt idx="7">
                        <c:v>-187452.04999999993</c:v>
                      </c:pt>
                      <c:pt idx="8">
                        <c:v>-232375.66999999998</c:v>
                      </c:pt>
                      <c:pt idx="9">
                        <c:v>-182983.08000000005</c:v>
                      </c:pt>
                      <c:pt idx="10">
                        <c:v>-181999.24</c:v>
                      </c:pt>
                      <c:pt idx="11">
                        <c:v>-171806.07999999999</c:v>
                      </c:pt>
                      <c:pt idx="12">
                        <c:v>-199064.46</c:v>
                      </c:pt>
                      <c:pt idx="13">
                        <c:v>-189120.6</c:v>
                      </c:pt>
                      <c:pt idx="14">
                        <c:v>-194199.19000000003</c:v>
                      </c:pt>
                      <c:pt idx="15">
                        <c:v>-198813.35</c:v>
                      </c:pt>
                      <c:pt idx="16">
                        <c:v>-185765.16999999998</c:v>
                      </c:pt>
                      <c:pt idx="17">
                        <c:v>-164439.19</c:v>
                      </c:pt>
                      <c:pt idx="18">
                        <c:v>-216859.43</c:v>
                      </c:pt>
                      <c:pt idx="19">
                        <c:v>-187447.40000000002</c:v>
                      </c:pt>
                      <c:pt idx="20">
                        <c:v>-178351.24</c:v>
                      </c:pt>
                      <c:pt idx="21">
                        <c:v>-194745.67999999996</c:v>
                      </c:pt>
                      <c:pt idx="22">
                        <c:v>-157848.79999999999</c:v>
                      </c:pt>
                      <c:pt idx="23">
                        <c:v>-146564.82999999996</c:v>
                      </c:pt>
                      <c:pt idx="24">
                        <c:v>-209843.61999999994</c:v>
                      </c:pt>
                      <c:pt idx="25">
                        <c:v>-139506.30999999997</c:v>
                      </c:pt>
                      <c:pt idx="26">
                        <c:v>-157795.78999999995</c:v>
                      </c:pt>
                      <c:pt idx="27">
                        <c:v>-127844.33999999998</c:v>
                      </c:pt>
                      <c:pt idx="28">
                        <c:v>-124836.95999999999</c:v>
                      </c:pt>
                      <c:pt idx="29">
                        <c:v>-162734.84</c:v>
                      </c:pt>
                      <c:pt idx="30">
                        <c:v>-206201.29000000004</c:v>
                      </c:pt>
                      <c:pt idx="31">
                        <c:v>-198612.11</c:v>
                      </c:pt>
                      <c:pt idx="32">
                        <c:v>-223919.07</c:v>
                      </c:pt>
                      <c:pt idx="33">
                        <c:v>-212003.74000000002</c:v>
                      </c:pt>
                      <c:pt idx="34">
                        <c:v>-173506</c:v>
                      </c:pt>
                      <c:pt idx="35">
                        <c:v>-164141.80999999997</c:v>
                      </c:pt>
                      <c:pt idx="36">
                        <c:v>-238049.77999999997</c:v>
                      </c:pt>
                      <c:pt idx="37">
                        <c:v>-174932.77999999994</c:v>
                      </c:pt>
                      <c:pt idx="38">
                        <c:v>-188909.53999999998</c:v>
                      </c:pt>
                      <c:pt idx="39">
                        <c:v>-164398.59000000003</c:v>
                      </c:pt>
                      <c:pt idx="40">
                        <c:v>-164927.71</c:v>
                      </c:pt>
                      <c:pt idx="41">
                        <c:v>-166959.21999999991</c:v>
                      </c:pt>
                      <c:pt idx="42">
                        <c:v>-136888.54</c:v>
                      </c:pt>
                      <c:pt idx="43">
                        <c:v>-88980.250000000015</c:v>
                      </c:pt>
                      <c:pt idx="44">
                        <c:v>-102970.07999999999</c:v>
                      </c:pt>
                      <c:pt idx="45">
                        <c:v>-196529.71999999994</c:v>
                      </c:pt>
                      <c:pt idx="46">
                        <c:v>-224506.84</c:v>
                      </c:pt>
                      <c:pt idx="47">
                        <c:v>-236267.29000000007</c:v>
                      </c:pt>
                      <c:pt idx="48">
                        <c:v>-487331.33999999991</c:v>
                      </c:pt>
                      <c:pt idx="49">
                        <c:v>-238033.18000000002</c:v>
                      </c:pt>
                      <c:pt idx="50">
                        <c:v>-251610.95000000004</c:v>
                      </c:pt>
                      <c:pt idx="51">
                        <c:v>-184624.94000000006</c:v>
                      </c:pt>
                      <c:pt idx="52">
                        <c:v>-241126.28000000003</c:v>
                      </c:pt>
                      <c:pt idx="53">
                        <c:v>-248410.58</c:v>
                      </c:pt>
                      <c:pt idx="54">
                        <c:v>-227514.93000000008</c:v>
                      </c:pt>
                      <c:pt idx="55">
                        <c:v>-255489.4</c:v>
                      </c:pt>
                      <c:pt idx="56">
                        <c:v>-248313.84</c:v>
                      </c:pt>
                      <c:pt idx="57">
                        <c:v>-223804.97000000003</c:v>
                      </c:pt>
                      <c:pt idx="58">
                        <c:v>-215736.66999999998</c:v>
                      </c:pt>
                      <c:pt idx="59">
                        <c:v>-232630.07999999996</c:v>
                      </c:pt>
                      <c:pt idx="60">
                        <c:v>-289866.13999999996</c:v>
                      </c:pt>
                      <c:pt idx="61">
                        <c:v>-219351.61999999997</c:v>
                      </c:pt>
                      <c:pt idx="62">
                        <c:v>-234098.36</c:v>
                      </c:pt>
                      <c:pt idx="63">
                        <c:v>-213339.12999999995</c:v>
                      </c:pt>
                      <c:pt idx="64">
                        <c:v>-232414.53999999998</c:v>
                      </c:pt>
                      <c:pt idx="65">
                        <c:v>-243488.46000000008</c:v>
                      </c:pt>
                      <c:pt idx="66">
                        <c:v>-239847.22000000003</c:v>
                      </c:pt>
                      <c:pt idx="67">
                        <c:v>-266077.88</c:v>
                      </c:pt>
                      <c:pt idx="68">
                        <c:v>-262553.18</c:v>
                      </c:pt>
                      <c:pt idx="69">
                        <c:v>-269581.31999999995</c:v>
                      </c:pt>
                      <c:pt idx="70">
                        <c:v>-221634.52000000002</c:v>
                      </c:pt>
                      <c:pt idx="71">
                        <c:v>-214331.43999999997</c:v>
                      </c:pt>
                      <c:pt idx="72">
                        <c:v>-328344.07000000012</c:v>
                      </c:pt>
                      <c:pt idx="73">
                        <c:v>-276057.68000000005</c:v>
                      </c:pt>
                      <c:pt idx="74">
                        <c:v>-264009.94999999995</c:v>
                      </c:pt>
                      <c:pt idx="75">
                        <c:v>-260994.16999999998</c:v>
                      </c:pt>
                      <c:pt idx="76">
                        <c:v>-258012.63999999996</c:v>
                      </c:pt>
                      <c:pt idx="77">
                        <c:v>-261792.22000000006</c:v>
                      </c:pt>
                      <c:pt idx="78">
                        <c:v>-256793.18999999997</c:v>
                      </c:pt>
                      <c:pt idx="79">
                        <c:v>-313290.65000000002</c:v>
                      </c:pt>
                      <c:pt idx="80">
                        <c:v>-238708.92</c:v>
                      </c:pt>
                      <c:pt idx="81">
                        <c:v>-291239.64999999997</c:v>
                      </c:pt>
                      <c:pt idx="82">
                        <c:v>-296961.95999999996</c:v>
                      </c:pt>
                      <c:pt idx="83">
                        <c:v>-329686.56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74F-4FF8-86A4-833B1963105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Data!$EF$4</c15:sqref>
                        </c15:formulaRef>
                      </c:ext>
                    </c:extLst>
                    <c:strCache>
                      <c:ptCount val="1"/>
                      <c:pt idx="0">
                        <c:v>Operating Profit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Data!$EF$5:$EF$88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61539.600000000006</c:v>
                      </c:pt>
                      <c:pt idx="1">
                        <c:v>30400.559999999969</c:v>
                      </c:pt>
                      <c:pt idx="2">
                        <c:v>17139.829999999958</c:v>
                      </c:pt>
                      <c:pt idx="3">
                        <c:v>40057.960000000021</c:v>
                      </c:pt>
                      <c:pt idx="4">
                        <c:v>-18361.169999999984</c:v>
                      </c:pt>
                      <c:pt idx="5">
                        <c:v>32065.03</c:v>
                      </c:pt>
                      <c:pt idx="6">
                        <c:v>42742.729999999981</c:v>
                      </c:pt>
                      <c:pt idx="7">
                        <c:v>30055.800000000047</c:v>
                      </c:pt>
                      <c:pt idx="8">
                        <c:v>-609.82999999998719</c:v>
                      </c:pt>
                      <c:pt idx="9">
                        <c:v>60093.639999999985</c:v>
                      </c:pt>
                      <c:pt idx="10">
                        <c:v>-20483.589999999997</c:v>
                      </c:pt>
                      <c:pt idx="11">
                        <c:v>10032.200000000041</c:v>
                      </c:pt>
                      <c:pt idx="12">
                        <c:v>8536.8700000000244</c:v>
                      </c:pt>
                      <c:pt idx="13">
                        <c:v>2685.420000000071</c:v>
                      </c:pt>
                      <c:pt idx="14">
                        <c:v>35628.679999999964</c:v>
                      </c:pt>
                      <c:pt idx="15">
                        <c:v>57794.570000000036</c:v>
                      </c:pt>
                      <c:pt idx="16">
                        <c:v>36530.209999999992</c:v>
                      </c:pt>
                      <c:pt idx="17">
                        <c:v>36065.140000000014</c:v>
                      </c:pt>
                      <c:pt idx="18">
                        <c:v>-20761.099999999977</c:v>
                      </c:pt>
                      <c:pt idx="19">
                        <c:v>10829.510000000038</c:v>
                      </c:pt>
                      <c:pt idx="20">
                        <c:v>37155.930000000051</c:v>
                      </c:pt>
                      <c:pt idx="21">
                        <c:v>4762.9000000000233</c:v>
                      </c:pt>
                      <c:pt idx="22">
                        <c:v>-14993.619999999966</c:v>
                      </c:pt>
                      <c:pt idx="23">
                        <c:v>-6314.2099999999045</c:v>
                      </c:pt>
                      <c:pt idx="24">
                        <c:v>27083.630000000063</c:v>
                      </c:pt>
                      <c:pt idx="25">
                        <c:v>-4347.4499999999534</c:v>
                      </c:pt>
                      <c:pt idx="26">
                        <c:v>-14434.219999999943</c:v>
                      </c:pt>
                      <c:pt idx="27">
                        <c:v>7105.1100000000297</c:v>
                      </c:pt>
                      <c:pt idx="28">
                        <c:v>-6222.9199999999837</c:v>
                      </c:pt>
                      <c:pt idx="29">
                        <c:v>78365.180000000022</c:v>
                      </c:pt>
                      <c:pt idx="30">
                        <c:v>8702.4499999999534</c:v>
                      </c:pt>
                      <c:pt idx="31">
                        <c:v>47768.600000000006</c:v>
                      </c:pt>
                      <c:pt idx="32">
                        <c:v>2047.070000000007</c:v>
                      </c:pt>
                      <c:pt idx="33">
                        <c:v>25386.78</c:v>
                      </c:pt>
                      <c:pt idx="34">
                        <c:v>41430.420000000042</c:v>
                      </c:pt>
                      <c:pt idx="35">
                        <c:v>16203.469999999972</c:v>
                      </c:pt>
                      <c:pt idx="36">
                        <c:v>246537.05</c:v>
                      </c:pt>
                      <c:pt idx="37">
                        <c:v>19534.890000000072</c:v>
                      </c:pt>
                      <c:pt idx="38">
                        <c:v>56969.069999999978</c:v>
                      </c:pt>
                      <c:pt idx="39">
                        <c:v>120328.97999999998</c:v>
                      </c:pt>
                      <c:pt idx="40">
                        <c:v>115247.99999999997</c:v>
                      </c:pt>
                      <c:pt idx="41">
                        <c:v>156219.12000000017</c:v>
                      </c:pt>
                      <c:pt idx="42">
                        <c:v>53371.330000000016</c:v>
                      </c:pt>
                      <c:pt idx="43">
                        <c:v>-40054.390000000021</c:v>
                      </c:pt>
                      <c:pt idx="44">
                        <c:v>-86887.579999999987</c:v>
                      </c:pt>
                      <c:pt idx="45">
                        <c:v>-43898.559999999939</c:v>
                      </c:pt>
                      <c:pt idx="46">
                        <c:v>29220.880000000092</c:v>
                      </c:pt>
                      <c:pt idx="47">
                        <c:v>11779.459999999934</c:v>
                      </c:pt>
                      <c:pt idx="48">
                        <c:v>102169.78000000009</c:v>
                      </c:pt>
                      <c:pt idx="49">
                        <c:v>270221.73</c:v>
                      </c:pt>
                      <c:pt idx="50">
                        <c:v>-31232.350000000035</c:v>
                      </c:pt>
                      <c:pt idx="51">
                        <c:v>54769.97000000003</c:v>
                      </c:pt>
                      <c:pt idx="52">
                        <c:v>64809.849999999919</c:v>
                      </c:pt>
                      <c:pt idx="53">
                        <c:v>46551.110000000015</c:v>
                      </c:pt>
                      <c:pt idx="54">
                        <c:v>8719.359999999986</c:v>
                      </c:pt>
                      <c:pt idx="55">
                        <c:v>-13274.210000000021</c:v>
                      </c:pt>
                      <c:pt idx="56">
                        <c:v>25311.849999999948</c:v>
                      </c:pt>
                      <c:pt idx="57">
                        <c:v>61294.579999999958</c:v>
                      </c:pt>
                      <c:pt idx="58">
                        <c:v>33604</c:v>
                      </c:pt>
                      <c:pt idx="59">
                        <c:v>22458.190000000119</c:v>
                      </c:pt>
                      <c:pt idx="60">
                        <c:v>42505.420000000042</c:v>
                      </c:pt>
                      <c:pt idx="61">
                        <c:v>45555.079999999987</c:v>
                      </c:pt>
                      <c:pt idx="62">
                        <c:v>15771.559999999998</c:v>
                      </c:pt>
                      <c:pt idx="63">
                        <c:v>-8854.7999999999884</c:v>
                      </c:pt>
                      <c:pt idx="64">
                        <c:v>48109.02999999997</c:v>
                      </c:pt>
                      <c:pt idx="65">
                        <c:v>71346.999999999884</c:v>
                      </c:pt>
                      <c:pt idx="66">
                        <c:v>135488.38999999996</c:v>
                      </c:pt>
                      <c:pt idx="67">
                        <c:v>21898.54999999993</c:v>
                      </c:pt>
                      <c:pt idx="68">
                        <c:v>6640.0499999999884</c:v>
                      </c:pt>
                      <c:pt idx="69">
                        <c:v>31321.560000000056</c:v>
                      </c:pt>
                      <c:pt idx="70">
                        <c:v>74041.869999999937</c:v>
                      </c:pt>
                      <c:pt idx="71">
                        <c:v>42585.329999999987</c:v>
                      </c:pt>
                      <c:pt idx="72">
                        <c:v>514.47999999974854</c:v>
                      </c:pt>
                      <c:pt idx="73">
                        <c:v>105345.77999999991</c:v>
                      </c:pt>
                      <c:pt idx="74">
                        <c:v>35025.109999999986</c:v>
                      </c:pt>
                      <c:pt idx="75">
                        <c:v>60128.210000000021</c:v>
                      </c:pt>
                      <c:pt idx="76">
                        <c:v>93981.670000000042</c:v>
                      </c:pt>
                      <c:pt idx="77">
                        <c:v>89698.469999999885</c:v>
                      </c:pt>
                      <c:pt idx="78">
                        <c:v>58293.590000000055</c:v>
                      </c:pt>
                      <c:pt idx="79">
                        <c:v>-30150.340000000026</c:v>
                      </c:pt>
                      <c:pt idx="80">
                        <c:v>48266.859999999957</c:v>
                      </c:pt>
                      <c:pt idx="81">
                        <c:v>31613.589999999967</c:v>
                      </c:pt>
                      <c:pt idx="82">
                        <c:v>5819.9800000000978</c:v>
                      </c:pt>
                      <c:pt idx="83">
                        <c:v>5776.1799999999348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74F-4FF8-86A4-833B1963105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7"/>
          <c:order val="6"/>
          <c:tx>
            <c:strRef>
              <c:f>Data!$EI$4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Data!$EA$5:$EA$88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Data!$EI$5:$EI$88</c:f>
              <c:numCache>
                <c:formatCode>0%</c:formatCode>
                <c:ptCount val="84"/>
                <c:pt idx="0">
                  <c:v>0.93884357141299646</c:v>
                </c:pt>
                <c:pt idx="1">
                  <c:v>0.91225635313099396</c:v>
                </c:pt>
                <c:pt idx="2">
                  <c:v>0.91404624755972874</c:v>
                </c:pt>
                <c:pt idx="3">
                  <c:v>0.9331716079575616</c:v>
                </c:pt>
                <c:pt idx="4">
                  <c:v>0.92743168018380895</c:v>
                </c:pt>
                <c:pt idx="5">
                  <c:v>0.93643139444070111</c:v>
                </c:pt>
                <c:pt idx="6">
                  <c:v>0.93447762393961276</c:v>
                </c:pt>
                <c:pt idx="7">
                  <c:v>0.93414622739012865</c:v>
                </c:pt>
                <c:pt idx="8">
                  <c:v>0.92991973866607625</c:v>
                </c:pt>
                <c:pt idx="9">
                  <c:v>0.94424538031969207</c:v>
                </c:pt>
                <c:pt idx="10">
                  <c:v>0.90911728705611095</c:v>
                </c:pt>
                <c:pt idx="11">
                  <c:v>0.94488435943337779</c:v>
                </c:pt>
                <c:pt idx="12">
                  <c:v>0.93619979097083472</c:v>
                </c:pt>
                <c:pt idx="13">
                  <c:v>0.9307027201238155</c:v>
                </c:pt>
                <c:pt idx="14">
                  <c:v>0.93519372540760115</c:v>
                </c:pt>
                <c:pt idx="15">
                  <c:v>0.94136117211182913</c:v>
                </c:pt>
                <c:pt idx="16">
                  <c:v>0.93591647157125157</c:v>
                </c:pt>
                <c:pt idx="17">
                  <c:v>0.92652488261691557</c:v>
                </c:pt>
                <c:pt idx="18">
                  <c:v>0.93347645491470255</c:v>
                </c:pt>
                <c:pt idx="19">
                  <c:v>0.93622564579587864</c:v>
                </c:pt>
                <c:pt idx="20">
                  <c:v>0.94173181296701025</c:v>
                </c:pt>
                <c:pt idx="21">
                  <c:v>0.94199656533076681</c:v>
                </c:pt>
                <c:pt idx="22">
                  <c:v>0.92947665367485222</c:v>
                </c:pt>
                <c:pt idx="23">
                  <c:v>0.93052532882065386</c:v>
                </c:pt>
                <c:pt idx="24">
                  <c:v>0.93261389797023331</c:v>
                </c:pt>
                <c:pt idx="25">
                  <c:v>0.90865432645060196</c:v>
                </c:pt>
                <c:pt idx="26">
                  <c:v>0.92088983860323304</c:v>
                </c:pt>
                <c:pt idx="27">
                  <c:v>0.94709244242415946</c:v>
                </c:pt>
                <c:pt idx="28">
                  <c:v>0.96103465740293548</c:v>
                </c:pt>
                <c:pt idx="29">
                  <c:v>0.95122842006732766</c:v>
                </c:pt>
                <c:pt idx="30">
                  <c:v>0.92872282263556749</c:v>
                </c:pt>
                <c:pt idx="31">
                  <c:v>0.93843766842447063</c:v>
                </c:pt>
                <c:pt idx="32">
                  <c:v>0.93366305116893122</c:v>
                </c:pt>
                <c:pt idx="33">
                  <c:v>0.92651802028523222</c:v>
                </c:pt>
                <c:pt idx="34">
                  <c:v>0.93546640984652474</c:v>
                </c:pt>
                <c:pt idx="35">
                  <c:v>0.93180834140904467</c:v>
                </c:pt>
                <c:pt idx="36">
                  <c:v>0.9641810725554435</c:v>
                </c:pt>
                <c:pt idx="37">
                  <c:v>0.92749189108547847</c:v>
                </c:pt>
                <c:pt idx="38">
                  <c:v>0.9369224484237243</c:v>
                </c:pt>
                <c:pt idx="39">
                  <c:v>0.96682242421017628</c:v>
                </c:pt>
                <c:pt idx="40">
                  <c:v>0.94686427767846992</c:v>
                </c:pt>
                <c:pt idx="41">
                  <c:v>0.93676727541296467</c:v>
                </c:pt>
                <c:pt idx="42">
                  <c:v>0.9792067925479564</c:v>
                </c:pt>
                <c:pt idx="43">
                  <c:v>0.99147398026895062</c:v>
                </c:pt>
                <c:pt idx="44">
                  <c:v>1.1360128615092071</c:v>
                </c:pt>
                <c:pt idx="45">
                  <c:v>0.88392732010191699</c:v>
                </c:pt>
                <c:pt idx="46">
                  <c:v>0.92298782716789407</c:v>
                </c:pt>
                <c:pt idx="47">
                  <c:v>0.9190845923499813</c:v>
                </c:pt>
                <c:pt idx="48">
                  <c:v>0.96498134372946653</c:v>
                </c:pt>
                <c:pt idx="49">
                  <c:v>0.94384987789773978</c:v>
                </c:pt>
                <c:pt idx="50">
                  <c:v>0.90182040139569841</c:v>
                </c:pt>
                <c:pt idx="51">
                  <c:v>0.90971788987627011</c:v>
                </c:pt>
                <c:pt idx="52">
                  <c:v>0.91866901750898278</c:v>
                </c:pt>
                <c:pt idx="53">
                  <c:v>0.9188173913541885</c:v>
                </c:pt>
                <c:pt idx="54">
                  <c:v>0.91593566908519497</c:v>
                </c:pt>
                <c:pt idx="55">
                  <c:v>0.89615011489574103</c:v>
                </c:pt>
                <c:pt idx="56">
                  <c:v>0.91095583554090098</c:v>
                </c:pt>
                <c:pt idx="57">
                  <c:v>0.91701936264834316</c:v>
                </c:pt>
                <c:pt idx="58">
                  <c:v>0.91289508994906821</c:v>
                </c:pt>
                <c:pt idx="59">
                  <c:v>0.90309973943790278</c:v>
                </c:pt>
                <c:pt idx="60">
                  <c:v>0.91701906221977003</c:v>
                </c:pt>
                <c:pt idx="61">
                  <c:v>0.9131316628444679</c:v>
                </c:pt>
                <c:pt idx="62">
                  <c:v>0.90775232431097885</c:v>
                </c:pt>
                <c:pt idx="63">
                  <c:v>0.86067220830520152</c:v>
                </c:pt>
                <c:pt idx="64">
                  <c:v>0.91869173961492334</c:v>
                </c:pt>
                <c:pt idx="65">
                  <c:v>0.89877845556666314</c:v>
                </c:pt>
                <c:pt idx="66">
                  <c:v>0.87772711805591208</c:v>
                </c:pt>
                <c:pt idx="67">
                  <c:v>0.85406097414931381</c:v>
                </c:pt>
                <c:pt idx="68">
                  <c:v>0.87141272892801747</c:v>
                </c:pt>
                <c:pt idx="69">
                  <c:v>0.82634204944213385</c:v>
                </c:pt>
                <c:pt idx="70">
                  <c:v>0.86222141310215206</c:v>
                </c:pt>
                <c:pt idx="71">
                  <c:v>0.83996143556876646</c:v>
                </c:pt>
                <c:pt idx="72">
                  <c:v>0.81125899534186374</c:v>
                </c:pt>
                <c:pt idx="73">
                  <c:v>0.83146502830737778</c:v>
                </c:pt>
                <c:pt idx="74">
                  <c:v>0.80886199995028385</c:v>
                </c:pt>
                <c:pt idx="75">
                  <c:v>0.84036107728194931</c:v>
                </c:pt>
                <c:pt idx="76">
                  <c:v>0.83553968036150217</c:v>
                </c:pt>
                <c:pt idx="77">
                  <c:v>0.82857209602657689</c:v>
                </c:pt>
                <c:pt idx="78">
                  <c:v>0.82727922099847218</c:v>
                </c:pt>
                <c:pt idx="79">
                  <c:v>0.74289434563146506</c:v>
                </c:pt>
                <c:pt idx="80">
                  <c:v>0.76691497567685551</c:v>
                </c:pt>
                <c:pt idx="81">
                  <c:v>0.79104376423775657</c:v>
                </c:pt>
                <c:pt idx="82">
                  <c:v>0.79142198994175439</c:v>
                </c:pt>
                <c:pt idx="83">
                  <c:v>0.78974009203389084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4F-4FF8-86A4-833B19631057}"/>
            </c:ext>
          </c:extLst>
        </c:ser>
        <c:ser>
          <c:idx val="8"/>
          <c:order val="7"/>
          <c:tx>
            <c:strRef>
              <c:f>Data!$EJ$4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Data!$EA$5:$EA$88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Data!$EJ$5:$EJ$88</c:f>
              <c:numCache>
                <c:formatCode>0%</c:formatCode>
                <c:ptCount val="84"/>
                <c:pt idx="0">
                  <c:v>0.19197122696334207</c:v>
                </c:pt>
                <c:pt idx="1">
                  <c:v>0.1127165842639571</c:v>
                </c:pt>
                <c:pt idx="2">
                  <c:v>7.0732394577767407E-2</c:v>
                </c:pt>
                <c:pt idx="3">
                  <c:v>0.16685983293505993</c:v>
                </c:pt>
                <c:pt idx="4">
                  <c:v>-8.9137163546854289E-2</c:v>
                </c:pt>
                <c:pt idx="5">
                  <c:v>0.13426278348828494</c:v>
                </c:pt>
                <c:pt idx="6">
                  <c:v>0.17121669814585433</c:v>
                </c:pt>
                <c:pt idx="7">
                  <c:v>0.12908275347851711</c:v>
                </c:pt>
                <c:pt idx="8">
                  <c:v>-2.4468357987127067E-3</c:v>
                </c:pt>
                <c:pt idx="9">
                  <c:v>0.2334371714271718</c:v>
                </c:pt>
                <c:pt idx="10">
                  <c:v>-0.11529524086346853</c:v>
                </c:pt>
                <c:pt idx="11">
                  <c:v>5.2130216314780202E-2</c:v>
                </c:pt>
                <c:pt idx="12">
                  <c:v>5.0208578204832361E-3</c:v>
                </c:pt>
                <c:pt idx="13">
                  <c:v>1.3030496637566233E-2</c:v>
                </c:pt>
                <c:pt idx="14">
                  <c:v>0.14497683845112108</c:v>
                </c:pt>
                <c:pt idx="15">
                  <c:v>0.21201825788112533</c:v>
                </c:pt>
                <c:pt idx="16">
                  <c:v>0.15380088083232699</c:v>
                </c:pt>
                <c:pt idx="17">
                  <c:v>0.16665599992310709</c:v>
                </c:pt>
                <c:pt idx="18">
                  <c:v>-9.8827960585536903E-2</c:v>
                </c:pt>
                <c:pt idx="19">
                  <c:v>5.1134874925189013E-2</c:v>
                </c:pt>
                <c:pt idx="20">
                  <c:v>0.16236546246408121</c:v>
                </c:pt>
                <c:pt idx="21">
                  <c:v>2.2488433535108775E-2</c:v>
                </c:pt>
                <c:pt idx="22">
                  <c:v>-9.7554878612538268E-2</c:v>
                </c:pt>
                <c:pt idx="23">
                  <c:v>-4.189309349571909E-2</c:v>
                </c:pt>
                <c:pt idx="24">
                  <c:v>5.8531146567881824E-2</c:v>
                </c:pt>
                <c:pt idx="25">
                  <c:v>-2.9227305198694532E-2</c:v>
                </c:pt>
                <c:pt idx="26">
                  <c:v>-9.2718896187894043E-2</c:v>
                </c:pt>
                <c:pt idx="27">
                  <c:v>4.9864567685102432E-2</c:v>
                </c:pt>
                <c:pt idx="28">
                  <c:v>-5.0419341506670365E-2</c:v>
                </c:pt>
                <c:pt idx="29">
                  <c:v>0.30917951130693294</c:v>
                </c:pt>
                <c:pt idx="30">
                  <c:v>3.7608298151743901E-2</c:v>
                </c:pt>
                <c:pt idx="31">
                  <c:v>0.18194546808433651</c:v>
                </c:pt>
                <c:pt idx="32">
                  <c:v>8.4582301673887528E-3</c:v>
                </c:pt>
                <c:pt idx="33">
                  <c:v>9.9082765171148057E-2</c:v>
                </c:pt>
                <c:pt idx="34">
                  <c:v>0.18031735271218197</c:v>
                </c:pt>
                <c:pt idx="35">
                  <c:v>8.3720120126078115E-2</c:v>
                </c:pt>
                <c:pt idx="36">
                  <c:v>0.31238919003066984</c:v>
                </c:pt>
                <c:pt idx="37">
                  <c:v>9.3169481941378071E-2</c:v>
                </c:pt>
                <c:pt idx="38">
                  <c:v>0.21708110578965176</c:v>
                </c:pt>
                <c:pt idx="39">
                  <c:v>0.40858971312942333</c:v>
                </c:pt>
                <c:pt idx="40">
                  <c:v>0.3894849209943585</c:v>
                </c:pt>
                <c:pt idx="41">
                  <c:v>0.45281796858604789</c:v>
                </c:pt>
                <c:pt idx="42">
                  <c:v>0.27468519169764244</c:v>
                </c:pt>
                <c:pt idx="43">
                  <c:v>-0.81169519514924993</c:v>
                </c:pt>
                <c:pt idx="44">
                  <c:v>-6.1374418396026815</c:v>
                </c:pt>
                <c:pt idx="45">
                  <c:v>-0.25422814382812237</c:v>
                </c:pt>
                <c:pt idx="46">
                  <c:v>0.10629708310599192</c:v>
                </c:pt>
                <c:pt idx="47">
                  <c:v>4.3646289226538341E-2</c:v>
                </c:pt>
                <c:pt idx="48">
                  <c:v>0.16724638554197158</c:v>
                </c:pt>
                <c:pt idx="49">
                  <c:v>0.50181265708936473</c:v>
                </c:pt>
                <c:pt idx="50">
                  <c:v>-0.12780719368183197</c:v>
                </c:pt>
                <c:pt idx="51">
                  <c:v>0.20812982839520949</c:v>
                </c:pt>
                <c:pt idx="52">
                  <c:v>0.19461186628857627</c:v>
                </c:pt>
                <c:pt idx="53">
                  <c:v>0.1450085584159824</c:v>
                </c:pt>
                <c:pt idx="54">
                  <c:v>3.3807000819375842E-2</c:v>
                </c:pt>
                <c:pt idx="55">
                  <c:v>-4.9112051216318078E-2</c:v>
                </c:pt>
                <c:pt idx="56">
                  <c:v>8.4268320952743545E-2</c:v>
                </c:pt>
                <c:pt idx="57">
                  <c:v>0.19715329850712793</c:v>
                </c:pt>
                <c:pt idx="58">
                  <c:v>0.12303218164388702</c:v>
                </c:pt>
                <c:pt idx="59">
                  <c:v>7.9509675365500007E-2</c:v>
                </c:pt>
                <c:pt idx="60">
                  <c:v>0.11727321190675127</c:v>
                </c:pt>
                <c:pt idx="61">
                  <c:v>0.15702806290445942</c:v>
                </c:pt>
                <c:pt idx="62">
                  <c:v>5.7296493503540005E-2</c:v>
                </c:pt>
                <c:pt idx="63">
                  <c:v>-3.7269752015232117E-2</c:v>
                </c:pt>
                <c:pt idx="64">
                  <c:v>0.15755313702120116</c:v>
                </c:pt>
                <c:pt idx="65">
                  <c:v>0.2036782847437662</c:v>
                </c:pt>
                <c:pt idx="66">
                  <c:v>0.31684133057541602</c:v>
                </c:pt>
                <c:pt idx="67">
                  <c:v>6.4945235085584613E-2</c:v>
                </c:pt>
                <c:pt idx="68">
                  <c:v>2.1494686514658905E-2</c:v>
                </c:pt>
                <c:pt idx="69">
                  <c:v>8.6015534587521425E-2</c:v>
                </c:pt>
                <c:pt idx="70">
                  <c:v>0.21591336995194574</c:v>
                </c:pt>
                <c:pt idx="71">
                  <c:v>0.13922810457631726</c:v>
                </c:pt>
                <c:pt idx="72">
                  <c:v>1.2691673302192637E-3</c:v>
                </c:pt>
                <c:pt idx="73">
                  <c:v>0.22965531552797849</c:v>
                </c:pt>
                <c:pt idx="74">
                  <c:v>9.473966204189796E-2</c:v>
                </c:pt>
                <c:pt idx="75">
                  <c:v>0.15735249387051534</c:v>
                </c:pt>
                <c:pt idx="76">
                  <c:v>0.22308717010692647</c:v>
                </c:pt>
                <c:pt idx="77">
                  <c:v>0.2114469925171473</c:v>
                </c:pt>
                <c:pt idx="78">
                  <c:v>0.15305331351700749</c:v>
                </c:pt>
                <c:pt idx="79">
                  <c:v>-7.9107482452308558E-2</c:v>
                </c:pt>
                <c:pt idx="80">
                  <c:v>0.12898850823891186</c:v>
                </c:pt>
                <c:pt idx="81">
                  <c:v>7.7458517172288813E-2</c:v>
                </c:pt>
                <c:pt idx="82">
                  <c:v>1.5212466612180661E-2</c:v>
                </c:pt>
                <c:pt idx="83">
                  <c:v>1.3598174643193664E-2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4F-4FF8-86A4-833B19631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173328"/>
        <c:axId val="12058249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Data!$EG$4</c15:sqref>
                        </c15:formulaRef>
                      </c:ext>
                    </c:extLst>
                    <c:strCache>
                      <c:ptCount val="1"/>
                      <c:pt idx="0">
                        <c:v>Expenses - Tax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Data!$EG$5:$EG$88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-7423.5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-12214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-89533.67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74F-4FF8-86A4-833B19631057}"/>
                  </c:ext>
                </c:extLst>
              </c15:ser>
            </c15:filteredLineSeries>
          </c:ext>
        </c:extLst>
      </c:lineChart>
      <c:dateAx>
        <c:axId val="64617332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2496"/>
        <c:crosses val="autoZero"/>
        <c:auto val="1"/>
        <c:lblOffset val="100"/>
        <c:baseTimeUnit val="months"/>
      </c:dateAx>
      <c:valAx>
        <c:axId val="1205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7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Data!$EH$4</c:f>
              <c:strCache>
                <c:ptCount val="1"/>
                <c:pt idx="0">
                  <c:v>Net Profit/(Loss)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Data!$EB$5:$EB$88</c:f>
              <c:numCache>
                <c:formatCode>"$"#,##0.00_);[Red]\("$"#,##0.00\)</c:formatCode>
                <c:ptCount val="84"/>
                <c:pt idx="0">
                  <c:v>320566.78999999998</c:v>
                </c:pt>
                <c:pt idx="1">
                  <c:v>269707.95999999996</c:v>
                </c:pt>
                <c:pt idx="2">
                  <c:v>242319.37999999998</c:v>
                </c:pt>
                <c:pt idx="3">
                  <c:v>240069.51999999996</c:v>
                </c:pt>
                <c:pt idx="4">
                  <c:v>205987.82</c:v>
                </c:pt>
                <c:pt idx="5">
                  <c:v>238822.92</c:v>
                </c:pt>
                <c:pt idx="6">
                  <c:v>249641.13</c:v>
                </c:pt>
                <c:pt idx="7">
                  <c:v>232841.33</c:v>
                </c:pt>
                <c:pt idx="8">
                  <c:v>249232.09</c:v>
                </c:pt>
                <c:pt idx="9">
                  <c:v>257429.61000000002</c:v>
                </c:pt>
                <c:pt idx="10">
                  <c:v>177662.06</c:v>
                </c:pt>
                <c:pt idx="11">
                  <c:v>192445.01000000004</c:v>
                </c:pt>
                <c:pt idx="12">
                  <c:v>221748.96000000002</c:v>
                </c:pt>
                <c:pt idx="13">
                  <c:v>206087.31000000008</c:v>
                </c:pt>
                <c:pt idx="14">
                  <c:v>245754.29</c:v>
                </c:pt>
                <c:pt idx="15">
                  <c:v>272592.42000000004</c:v>
                </c:pt>
                <c:pt idx="16">
                  <c:v>237516.25999999998</c:v>
                </c:pt>
                <c:pt idx="17">
                  <c:v>216404.69</c:v>
                </c:pt>
                <c:pt idx="18">
                  <c:v>210073.14</c:v>
                </c:pt>
                <c:pt idx="19">
                  <c:v>211783.25000000006</c:v>
                </c:pt>
                <c:pt idx="20">
                  <c:v>228841.34000000005</c:v>
                </c:pt>
                <c:pt idx="21">
                  <c:v>211793.31999999998</c:v>
                </c:pt>
                <c:pt idx="22">
                  <c:v>153694.21000000002</c:v>
                </c:pt>
                <c:pt idx="23">
                  <c:v>150721.98000000004</c:v>
                </c:pt>
                <c:pt idx="24">
                  <c:v>254046.45</c:v>
                </c:pt>
                <c:pt idx="25">
                  <c:v>148746.18000000002</c:v>
                </c:pt>
                <c:pt idx="26">
                  <c:v>155677.22</c:v>
                </c:pt>
                <c:pt idx="27">
                  <c:v>142488.15000000002</c:v>
                </c:pt>
                <c:pt idx="28">
                  <c:v>123423.27</c:v>
                </c:pt>
                <c:pt idx="29">
                  <c:v>253461.75000000003</c:v>
                </c:pt>
                <c:pt idx="30">
                  <c:v>231397.07</c:v>
                </c:pt>
                <c:pt idx="31">
                  <c:v>262543.5</c:v>
                </c:pt>
                <c:pt idx="32">
                  <c:v>242021.08000000002</c:v>
                </c:pt>
                <c:pt idx="33">
                  <c:v>256217.92</c:v>
                </c:pt>
                <c:pt idx="34">
                  <c:v>229763.91000000003</c:v>
                </c:pt>
                <c:pt idx="35">
                  <c:v>193543.31999999995</c:v>
                </c:pt>
                <c:pt idx="36">
                  <c:v>502589.02999999997</c:v>
                </c:pt>
                <c:pt idx="37">
                  <c:v>209670.48</c:v>
                </c:pt>
                <c:pt idx="38">
                  <c:v>262432.18999999994</c:v>
                </c:pt>
                <c:pt idx="39">
                  <c:v>294498.31</c:v>
                </c:pt>
                <c:pt idx="40">
                  <c:v>295898.49</c:v>
                </c:pt>
                <c:pt idx="41">
                  <c:v>344993.20000000007</c:v>
                </c:pt>
                <c:pt idx="42">
                  <c:v>194299.99000000002</c:v>
                </c:pt>
                <c:pt idx="43">
                  <c:v>49346.59</c:v>
                </c:pt>
                <c:pt idx="44">
                  <c:v>14156.970000000001</c:v>
                </c:pt>
                <c:pt idx="45">
                  <c:v>172673.88</c:v>
                </c:pt>
                <c:pt idx="46">
                  <c:v>274898.2300000001</c:v>
                </c:pt>
                <c:pt idx="47">
                  <c:v>269884.57</c:v>
                </c:pt>
                <c:pt idx="48">
                  <c:v>610893.80000000005</c:v>
                </c:pt>
                <c:pt idx="49">
                  <c:v>538491.26</c:v>
                </c:pt>
                <c:pt idx="50">
                  <c:v>244370.83000000002</c:v>
                </c:pt>
                <c:pt idx="51">
                  <c:v>263152.91000000009</c:v>
                </c:pt>
                <c:pt idx="52">
                  <c:v>333021.05999999994</c:v>
                </c:pt>
                <c:pt idx="53">
                  <c:v>321023.19</c:v>
                </c:pt>
                <c:pt idx="54">
                  <c:v>257915.81000000006</c:v>
                </c:pt>
                <c:pt idx="55">
                  <c:v>270284.17</c:v>
                </c:pt>
                <c:pt idx="56">
                  <c:v>300372.06999999995</c:v>
                </c:pt>
                <c:pt idx="57">
                  <c:v>310898.07</c:v>
                </c:pt>
                <c:pt idx="58">
                  <c:v>273131.78999999998</c:v>
                </c:pt>
                <c:pt idx="59">
                  <c:v>282458.58000000007</c:v>
                </c:pt>
                <c:pt idx="60">
                  <c:v>362447.82</c:v>
                </c:pt>
                <c:pt idx="61">
                  <c:v>290107.88999999996</c:v>
                </c:pt>
                <c:pt idx="62">
                  <c:v>275262.21999999997</c:v>
                </c:pt>
                <c:pt idx="63">
                  <c:v>237586.76999999996</c:v>
                </c:pt>
                <c:pt idx="64">
                  <c:v>305351.13999999996</c:v>
                </c:pt>
                <c:pt idx="65">
                  <c:v>350292.61999999994</c:v>
                </c:pt>
                <c:pt idx="66">
                  <c:v>427622.20999999996</c:v>
                </c:pt>
                <c:pt idx="67">
                  <c:v>337184.85999999993</c:v>
                </c:pt>
                <c:pt idx="68">
                  <c:v>308915.88</c:v>
                </c:pt>
                <c:pt idx="69">
                  <c:v>364138.41</c:v>
                </c:pt>
                <c:pt idx="70">
                  <c:v>342923.97</c:v>
                </c:pt>
                <c:pt idx="71">
                  <c:v>305867.33999999997</c:v>
                </c:pt>
                <c:pt idx="72">
                  <c:v>405368.1399999999</c:v>
                </c:pt>
                <c:pt idx="73">
                  <c:v>458712.56999999995</c:v>
                </c:pt>
                <c:pt idx="74">
                  <c:v>369698.48999999993</c:v>
                </c:pt>
                <c:pt idx="75">
                  <c:v>382124.29</c:v>
                </c:pt>
                <c:pt idx="76">
                  <c:v>421277.79</c:v>
                </c:pt>
                <c:pt idx="77">
                  <c:v>424212.55999999994</c:v>
                </c:pt>
                <c:pt idx="78">
                  <c:v>380871.14</c:v>
                </c:pt>
                <c:pt idx="79">
                  <c:v>381131.33</c:v>
                </c:pt>
                <c:pt idx="80">
                  <c:v>374195.04</c:v>
                </c:pt>
                <c:pt idx="81">
                  <c:v>408135.74999999994</c:v>
                </c:pt>
                <c:pt idx="82">
                  <c:v>382579.64000000007</c:v>
                </c:pt>
                <c:pt idx="83">
                  <c:v>424776.12999999995</c:v>
                </c:pt>
              </c:numCache>
            </c:numRef>
          </c:xVal>
          <c:yVal>
            <c:numRef>
              <c:f>Data!$EH$5:$EH$88</c:f>
              <c:numCache>
                <c:formatCode>"$"#,##0.00_);[Red]\("$"#,##0.00\)</c:formatCode>
                <c:ptCount val="84"/>
                <c:pt idx="0">
                  <c:v>61539.600000000006</c:v>
                </c:pt>
                <c:pt idx="1">
                  <c:v>30400.559999999969</c:v>
                </c:pt>
                <c:pt idx="2">
                  <c:v>17139.829999999958</c:v>
                </c:pt>
                <c:pt idx="3">
                  <c:v>40057.960000000021</c:v>
                </c:pt>
                <c:pt idx="4">
                  <c:v>-18361.169999999984</c:v>
                </c:pt>
                <c:pt idx="5">
                  <c:v>32065.03</c:v>
                </c:pt>
                <c:pt idx="6">
                  <c:v>42742.729999999981</c:v>
                </c:pt>
                <c:pt idx="7">
                  <c:v>30055.800000000047</c:v>
                </c:pt>
                <c:pt idx="8">
                  <c:v>-609.82999999998719</c:v>
                </c:pt>
                <c:pt idx="9">
                  <c:v>60093.639999999985</c:v>
                </c:pt>
                <c:pt idx="10">
                  <c:v>-20483.589999999997</c:v>
                </c:pt>
                <c:pt idx="11">
                  <c:v>10032.200000000041</c:v>
                </c:pt>
                <c:pt idx="12">
                  <c:v>1113.3700000000244</c:v>
                </c:pt>
                <c:pt idx="13">
                  <c:v>2685.420000000071</c:v>
                </c:pt>
                <c:pt idx="14">
                  <c:v>35628.679999999964</c:v>
                </c:pt>
                <c:pt idx="15">
                  <c:v>57794.570000000036</c:v>
                </c:pt>
                <c:pt idx="16">
                  <c:v>36530.209999999992</c:v>
                </c:pt>
                <c:pt idx="17">
                  <c:v>36065.140000000014</c:v>
                </c:pt>
                <c:pt idx="18">
                  <c:v>-20761.099999999977</c:v>
                </c:pt>
                <c:pt idx="19">
                  <c:v>10829.510000000038</c:v>
                </c:pt>
                <c:pt idx="20">
                  <c:v>37155.930000000051</c:v>
                </c:pt>
                <c:pt idx="21">
                  <c:v>4762.9000000000233</c:v>
                </c:pt>
                <c:pt idx="22">
                  <c:v>-14993.619999999966</c:v>
                </c:pt>
                <c:pt idx="23">
                  <c:v>-6314.2099999999045</c:v>
                </c:pt>
                <c:pt idx="24">
                  <c:v>14869.630000000063</c:v>
                </c:pt>
                <c:pt idx="25">
                  <c:v>-4347.4499999999534</c:v>
                </c:pt>
                <c:pt idx="26">
                  <c:v>-14434.219999999943</c:v>
                </c:pt>
                <c:pt idx="27">
                  <c:v>7105.1100000000297</c:v>
                </c:pt>
                <c:pt idx="28">
                  <c:v>-6222.9199999999837</c:v>
                </c:pt>
                <c:pt idx="29">
                  <c:v>78365.180000000022</c:v>
                </c:pt>
                <c:pt idx="30">
                  <c:v>8702.4499999999534</c:v>
                </c:pt>
                <c:pt idx="31">
                  <c:v>47768.600000000006</c:v>
                </c:pt>
                <c:pt idx="32">
                  <c:v>2047.070000000007</c:v>
                </c:pt>
                <c:pt idx="33">
                  <c:v>25386.78</c:v>
                </c:pt>
                <c:pt idx="34">
                  <c:v>41430.420000000042</c:v>
                </c:pt>
                <c:pt idx="35">
                  <c:v>16203.469999999972</c:v>
                </c:pt>
                <c:pt idx="36">
                  <c:v>157003.38</c:v>
                </c:pt>
                <c:pt idx="37">
                  <c:v>19534.890000000072</c:v>
                </c:pt>
                <c:pt idx="38">
                  <c:v>56969.069999999978</c:v>
                </c:pt>
                <c:pt idx="39">
                  <c:v>120328.97999999998</c:v>
                </c:pt>
                <c:pt idx="40">
                  <c:v>115247.99999999997</c:v>
                </c:pt>
                <c:pt idx="41">
                  <c:v>156219.12000000017</c:v>
                </c:pt>
                <c:pt idx="42">
                  <c:v>53371.330000000016</c:v>
                </c:pt>
                <c:pt idx="43">
                  <c:v>-40054.390000000021</c:v>
                </c:pt>
                <c:pt idx="44">
                  <c:v>-86887.579999999987</c:v>
                </c:pt>
                <c:pt idx="45">
                  <c:v>-43898.559999999939</c:v>
                </c:pt>
                <c:pt idx="46">
                  <c:v>29220.880000000092</c:v>
                </c:pt>
                <c:pt idx="47">
                  <c:v>11779.459999999934</c:v>
                </c:pt>
                <c:pt idx="48">
                  <c:v>102169.78000000009</c:v>
                </c:pt>
                <c:pt idx="49">
                  <c:v>270221.73</c:v>
                </c:pt>
                <c:pt idx="50">
                  <c:v>-31232.350000000035</c:v>
                </c:pt>
                <c:pt idx="51">
                  <c:v>54769.97000000003</c:v>
                </c:pt>
                <c:pt idx="52">
                  <c:v>64809.849999999919</c:v>
                </c:pt>
                <c:pt idx="53">
                  <c:v>46551.110000000015</c:v>
                </c:pt>
                <c:pt idx="54">
                  <c:v>8719.359999999986</c:v>
                </c:pt>
                <c:pt idx="55">
                  <c:v>-13274.210000000021</c:v>
                </c:pt>
                <c:pt idx="56">
                  <c:v>25311.849999999948</c:v>
                </c:pt>
                <c:pt idx="57">
                  <c:v>61294.579999999958</c:v>
                </c:pt>
                <c:pt idx="58">
                  <c:v>33604</c:v>
                </c:pt>
                <c:pt idx="59">
                  <c:v>22458.190000000119</c:v>
                </c:pt>
                <c:pt idx="60">
                  <c:v>42505.420000000042</c:v>
                </c:pt>
                <c:pt idx="61">
                  <c:v>45555.079999999987</c:v>
                </c:pt>
                <c:pt idx="62">
                  <c:v>15771.559999999998</c:v>
                </c:pt>
                <c:pt idx="63">
                  <c:v>-8854.7999999999884</c:v>
                </c:pt>
                <c:pt idx="64">
                  <c:v>48109.02999999997</c:v>
                </c:pt>
                <c:pt idx="65">
                  <c:v>71346.999999999884</c:v>
                </c:pt>
                <c:pt idx="66">
                  <c:v>135488.38999999996</c:v>
                </c:pt>
                <c:pt idx="67">
                  <c:v>21898.54999999993</c:v>
                </c:pt>
                <c:pt idx="68">
                  <c:v>6640.0499999999884</c:v>
                </c:pt>
                <c:pt idx="69">
                  <c:v>31321.560000000056</c:v>
                </c:pt>
                <c:pt idx="70">
                  <c:v>74041.869999999937</c:v>
                </c:pt>
                <c:pt idx="71">
                  <c:v>42585.329999999987</c:v>
                </c:pt>
                <c:pt idx="72">
                  <c:v>514.47999999974854</c:v>
                </c:pt>
                <c:pt idx="73">
                  <c:v>105345.77999999991</c:v>
                </c:pt>
                <c:pt idx="74">
                  <c:v>35025.109999999986</c:v>
                </c:pt>
                <c:pt idx="75">
                  <c:v>60128.210000000021</c:v>
                </c:pt>
                <c:pt idx="76">
                  <c:v>93981.670000000042</c:v>
                </c:pt>
                <c:pt idx="77">
                  <c:v>89698.469999999885</c:v>
                </c:pt>
                <c:pt idx="78">
                  <c:v>58293.590000000055</c:v>
                </c:pt>
                <c:pt idx="79">
                  <c:v>-30150.340000000026</c:v>
                </c:pt>
                <c:pt idx="80">
                  <c:v>48266.859999999957</c:v>
                </c:pt>
                <c:pt idx="81">
                  <c:v>31613.589999999967</c:v>
                </c:pt>
                <c:pt idx="82">
                  <c:v>5819.9800000000978</c:v>
                </c:pt>
                <c:pt idx="83">
                  <c:v>5776.1799999999348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42-418A-8D40-08D55D529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31856"/>
        <c:axId val="1050859168"/>
      </c:scatterChart>
      <c:valAx>
        <c:axId val="42553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59168"/>
        <c:crosses val="autoZero"/>
        <c:crossBetween val="midCat"/>
      </c:valAx>
      <c:valAx>
        <c:axId val="10508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3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Income Sources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Data!$EN$4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Data!$EN$5:$EN$88</c:f>
              <c:numCache>
                <c:formatCode>General</c:formatCode>
                <c:ptCount val="84"/>
                <c:pt idx="0">
                  <c:v>55541.2</c:v>
                </c:pt>
                <c:pt idx="1">
                  <c:v>48646.16</c:v>
                </c:pt>
                <c:pt idx="2">
                  <c:v>39844.01</c:v>
                </c:pt>
                <c:pt idx="3">
                  <c:v>39312.620000000003</c:v>
                </c:pt>
                <c:pt idx="4">
                  <c:v>35736</c:v>
                </c:pt>
                <c:pt idx="5">
                  <c:v>39440</c:v>
                </c:pt>
                <c:pt idx="6">
                  <c:v>33774.18</c:v>
                </c:pt>
                <c:pt idx="7">
                  <c:v>36667.049999999996</c:v>
                </c:pt>
                <c:pt idx="8">
                  <c:v>39566.340000000004</c:v>
                </c:pt>
                <c:pt idx="9">
                  <c:v>39912.449999999997</c:v>
                </c:pt>
                <c:pt idx="10">
                  <c:v>32603.82</c:v>
                </c:pt>
                <c:pt idx="11">
                  <c:v>27202.92</c:v>
                </c:pt>
                <c:pt idx="12">
                  <c:v>41357.5</c:v>
                </c:pt>
                <c:pt idx="13">
                  <c:v>30087.37</c:v>
                </c:pt>
                <c:pt idx="14">
                  <c:v>37334.29</c:v>
                </c:pt>
                <c:pt idx="15">
                  <c:v>36037.410000000003</c:v>
                </c:pt>
                <c:pt idx="16">
                  <c:v>35441.840000000004</c:v>
                </c:pt>
                <c:pt idx="17">
                  <c:v>39390.07</c:v>
                </c:pt>
                <c:pt idx="18">
                  <c:v>34587.64</c:v>
                </c:pt>
                <c:pt idx="19">
                  <c:v>31892.14</c:v>
                </c:pt>
                <c:pt idx="20">
                  <c:v>32723.420000000002</c:v>
                </c:pt>
                <c:pt idx="21">
                  <c:v>30455.14</c:v>
                </c:pt>
                <c:pt idx="22">
                  <c:v>21579.409999999996</c:v>
                </c:pt>
                <c:pt idx="23">
                  <c:v>21817.78</c:v>
                </c:pt>
                <c:pt idx="24">
                  <c:v>39645.759999999995</c:v>
                </c:pt>
                <c:pt idx="25">
                  <c:v>30710.65</c:v>
                </c:pt>
                <c:pt idx="26">
                  <c:v>21830.89</c:v>
                </c:pt>
                <c:pt idx="27">
                  <c:v>16565.669999999998</c:v>
                </c:pt>
                <c:pt idx="28">
                  <c:v>12135.11</c:v>
                </c:pt>
                <c:pt idx="29">
                  <c:v>28813.599999999999</c:v>
                </c:pt>
                <c:pt idx="30">
                  <c:v>36392.15</c:v>
                </c:pt>
                <c:pt idx="31">
                  <c:v>41066.659999999996</c:v>
                </c:pt>
                <c:pt idx="32">
                  <c:v>38929.089999999997</c:v>
                </c:pt>
                <c:pt idx="33">
                  <c:v>38088.81</c:v>
                </c:pt>
                <c:pt idx="34">
                  <c:v>33690.32</c:v>
                </c:pt>
                <c:pt idx="35">
                  <c:v>30050.600000000002</c:v>
                </c:pt>
                <c:pt idx="36">
                  <c:v>43348.03</c:v>
                </c:pt>
                <c:pt idx="37">
                  <c:v>35484.549999999996</c:v>
                </c:pt>
                <c:pt idx="38">
                  <c:v>36106.47</c:v>
                </c:pt>
                <c:pt idx="39">
                  <c:v>33741.29</c:v>
                </c:pt>
                <c:pt idx="40">
                  <c:v>35733.410000000003</c:v>
                </c:pt>
                <c:pt idx="41">
                  <c:v>35908.58</c:v>
                </c:pt>
                <c:pt idx="42">
                  <c:v>19943.920000000002</c:v>
                </c:pt>
                <c:pt idx="43">
                  <c:v>0</c:v>
                </c:pt>
                <c:pt idx="44">
                  <c:v>0</c:v>
                </c:pt>
                <c:pt idx="45">
                  <c:v>36319.79</c:v>
                </c:pt>
                <c:pt idx="46">
                  <c:v>53769.14</c:v>
                </c:pt>
                <c:pt idx="47">
                  <c:v>48296.56</c:v>
                </c:pt>
                <c:pt idx="48">
                  <c:v>86833.16</c:v>
                </c:pt>
                <c:pt idx="49">
                  <c:v>61494.55</c:v>
                </c:pt>
                <c:pt idx="50">
                  <c:v>58181.840000000004</c:v>
                </c:pt>
                <c:pt idx="51">
                  <c:v>57670.51</c:v>
                </c:pt>
                <c:pt idx="52">
                  <c:v>61872.14</c:v>
                </c:pt>
                <c:pt idx="53">
                  <c:v>58103.530000000006</c:v>
                </c:pt>
                <c:pt idx="54">
                  <c:v>52900.840000000004</c:v>
                </c:pt>
                <c:pt idx="55">
                  <c:v>66784.92</c:v>
                </c:pt>
                <c:pt idx="56">
                  <c:v>60031.37</c:v>
                </c:pt>
                <c:pt idx="57">
                  <c:v>64444.91</c:v>
                </c:pt>
                <c:pt idx="58">
                  <c:v>60047</c:v>
                </c:pt>
                <c:pt idx="59">
                  <c:v>54054.42</c:v>
                </c:pt>
                <c:pt idx="60">
                  <c:v>75206.290000000008</c:v>
                </c:pt>
                <c:pt idx="61">
                  <c:v>60869.700000000004</c:v>
                </c:pt>
                <c:pt idx="62">
                  <c:v>61023.68</c:v>
                </c:pt>
                <c:pt idx="63">
                  <c:v>71269.2</c:v>
                </c:pt>
                <c:pt idx="64">
                  <c:v>66272.710000000006</c:v>
                </c:pt>
                <c:pt idx="65">
                  <c:v>90403.93</c:v>
                </c:pt>
                <c:pt idx="66">
                  <c:v>107610.31</c:v>
                </c:pt>
                <c:pt idx="67">
                  <c:v>106835.23000000001</c:v>
                </c:pt>
                <c:pt idx="68">
                  <c:v>104006.21</c:v>
                </c:pt>
                <c:pt idx="69">
                  <c:v>120045.40000000001</c:v>
                </c:pt>
                <c:pt idx="70">
                  <c:v>110907.5</c:v>
                </c:pt>
                <c:pt idx="71">
                  <c:v>94352.69</c:v>
                </c:pt>
                <c:pt idx="72">
                  <c:v>169480.13999999998</c:v>
                </c:pt>
                <c:pt idx="73">
                  <c:v>174850.02</c:v>
                </c:pt>
                <c:pt idx="74">
                  <c:v>138750.75</c:v>
                </c:pt>
                <c:pt idx="75">
                  <c:v>141591.06</c:v>
                </c:pt>
                <c:pt idx="76">
                  <c:v>131628.91999999998</c:v>
                </c:pt>
                <c:pt idx="77">
                  <c:v>141513.79999999999</c:v>
                </c:pt>
                <c:pt idx="78">
                  <c:v>156050.09000000003</c:v>
                </c:pt>
                <c:pt idx="79">
                  <c:v>167748.71</c:v>
                </c:pt>
                <c:pt idx="80">
                  <c:v>145356.63</c:v>
                </c:pt>
                <c:pt idx="81">
                  <c:v>160447.79999999999</c:v>
                </c:pt>
                <c:pt idx="82">
                  <c:v>155401.33000000002</c:v>
                </c:pt>
                <c:pt idx="83">
                  <c:v>171633.97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3-41B7-BBD4-06D3C3CE8D0F}"/>
            </c:ext>
          </c:extLst>
        </c:ser>
        <c:ser>
          <c:idx val="1"/>
          <c:order val="1"/>
          <c:tx>
            <c:strRef>
              <c:f>Data!$EO$4</c:f>
              <c:strCache>
                <c:ptCount val="1"/>
                <c:pt idx="0">
                  <c:v>Gaming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Data!$EO$5:$EO$88</c:f>
              <c:numCache>
                <c:formatCode>General</c:formatCode>
                <c:ptCount val="84"/>
                <c:pt idx="0">
                  <c:v>215071.54</c:v>
                </c:pt>
                <c:pt idx="1">
                  <c:v>198312.87</c:v>
                </c:pt>
                <c:pt idx="2">
                  <c:v>186488.75</c:v>
                </c:pt>
                <c:pt idx="3">
                  <c:v>182049.94999999998</c:v>
                </c:pt>
                <c:pt idx="4">
                  <c:v>153024.32000000001</c:v>
                </c:pt>
                <c:pt idx="5">
                  <c:v>178590.85</c:v>
                </c:pt>
                <c:pt idx="6">
                  <c:v>179077.96000000002</c:v>
                </c:pt>
                <c:pt idx="7">
                  <c:v>180397.62</c:v>
                </c:pt>
                <c:pt idx="8">
                  <c:v>190708.36000000002</c:v>
                </c:pt>
                <c:pt idx="9">
                  <c:v>198272.12</c:v>
                </c:pt>
                <c:pt idx="10">
                  <c:v>130655.93999999999</c:v>
                </c:pt>
                <c:pt idx="11">
                  <c:v>148027.76</c:v>
                </c:pt>
                <c:pt idx="12">
                  <c:v>150736.95000000001</c:v>
                </c:pt>
                <c:pt idx="13">
                  <c:v>157141.14000000004</c:v>
                </c:pt>
                <c:pt idx="14">
                  <c:v>188102.65</c:v>
                </c:pt>
                <c:pt idx="15">
                  <c:v>187785.63</c:v>
                </c:pt>
                <c:pt idx="16">
                  <c:v>183324.93000000002</c:v>
                </c:pt>
                <c:pt idx="17">
                  <c:v>158091.04</c:v>
                </c:pt>
                <c:pt idx="18">
                  <c:v>159352.10999999999</c:v>
                </c:pt>
                <c:pt idx="19">
                  <c:v>163703.32</c:v>
                </c:pt>
                <c:pt idx="20">
                  <c:v>176746.83000000002</c:v>
                </c:pt>
                <c:pt idx="21">
                  <c:v>166181.76000000001</c:v>
                </c:pt>
                <c:pt idx="22">
                  <c:v>119967.04999999999</c:v>
                </c:pt>
                <c:pt idx="23">
                  <c:v>115829.15</c:v>
                </c:pt>
                <c:pt idx="24">
                  <c:v>155649.96</c:v>
                </c:pt>
                <c:pt idx="25">
                  <c:v>101664.86999999998</c:v>
                </c:pt>
                <c:pt idx="26">
                  <c:v>121056.1</c:v>
                </c:pt>
                <c:pt idx="27">
                  <c:v>119398.73000000001</c:v>
                </c:pt>
                <c:pt idx="28">
                  <c:v>100706.16</c:v>
                </c:pt>
                <c:pt idx="29">
                  <c:v>217847.9</c:v>
                </c:pt>
                <c:pt idx="30">
                  <c:v>178594.08000000002</c:v>
                </c:pt>
                <c:pt idx="31">
                  <c:v>193690.63</c:v>
                </c:pt>
                <c:pt idx="32">
                  <c:v>192258.66</c:v>
                </c:pt>
                <c:pt idx="33">
                  <c:v>196795.7</c:v>
                </c:pt>
                <c:pt idx="34">
                  <c:v>177784.90000000002</c:v>
                </c:pt>
                <c:pt idx="35">
                  <c:v>144160.53999999998</c:v>
                </c:pt>
                <c:pt idx="36">
                  <c:v>130460.84</c:v>
                </c:pt>
                <c:pt idx="37">
                  <c:v>153794.55000000002</c:v>
                </c:pt>
                <c:pt idx="38">
                  <c:v>168650.88999999998</c:v>
                </c:pt>
                <c:pt idx="39">
                  <c:v>175785.83000000002</c:v>
                </c:pt>
                <c:pt idx="40">
                  <c:v>187717.00999999998</c:v>
                </c:pt>
                <c:pt idx="41">
                  <c:v>265760.48000000004</c:v>
                </c:pt>
                <c:pt idx="42">
                  <c:v>128225.71</c:v>
                </c:pt>
                <c:pt idx="43">
                  <c:v>1431.67</c:v>
                </c:pt>
                <c:pt idx="44">
                  <c:v>1477.99</c:v>
                </c:pt>
                <c:pt idx="45">
                  <c:v>117027.51</c:v>
                </c:pt>
                <c:pt idx="46">
                  <c:v>189115.44000000003</c:v>
                </c:pt>
                <c:pt idx="47">
                  <c:v>171097.38</c:v>
                </c:pt>
                <c:pt idx="48">
                  <c:v>199817.12000000002</c:v>
                </c:pt>
                <c:pt idx="49">
                  <c:v>222817.4</c:v>
                </c:pt>
                <c:pt idx="50">
                  <c:v>156424.17000000001</c:v>
                </c:pt>
                <c:pt idx="51">
                  <c:v>175280.15000000002</c:v>
                </c:pt>
                <c:pt idx="52">
                  <c:v>238238.72</c:v>
                </c:pt>
                <c:pt idx="53">
                  <c:v>229366.06999999998</c:v>
                </c:pt>
                <c:pt idx="54">
                  <c:v>169661.67</c:v>
                </c:pt>
                <c:pt idx="55">
                  <c:v>170909.73</c:v>
                </c:pt>
                <c:pt idx="56">
                  <c:v>202638.59000000003</c:v>
                </c:pt>
                <c:pt idx="57">
                  <c:v>207256.72</c:v>
                </c:pt>
                <c:pt idx="58">
                  <c:v>179981.54</c:v>
                </c:pt>
                <c:pt idx="59">
                  <c:v>181065.44000000003</c:v>
                </c:pt>
                <c:pt idx="60">
                  <c:v>239490.58</c:v>
                </c:pt>
                <c:pt idx="61">
                  <c:v>186473.51</c:v>
                </c:pt>
                <c:pt idx="62">
                  <c:v>183631.77000000002</c:v>
                </c:pt>
                <c:pt idx="63">
                  <c:v>169683.5</c:v>
                </c:pt>
                <c:pt idx="64">
                  <c:v>210697.68</c:v>
                </c:pt>
                <c:pt idx="65">
                  <c:v>232037.88999999998</c:v>
                </c:pt>
                <c:pt idx="66">
                  <c:v>201399.55000000002</c:v>
                </c:pt>
                <c:pt idx="67">
                  <c:v>193289.73</c:v>
                </c:pt>
                <c:pt idx="68">
                  <c:v>176051.93000000002</c:v>
                </c:pt>
                <c:pt idx="69">
                  <c:v>209971.93000000002</c:v>
                </c:pt>
                <c:pt idx="70">
                  <c:v>201081.51</c:v>
                </c:pt>
                <c:pt idx="71">
                  <c:v>166232.78</c:v>
                </c:pt>
                <c:pt idx="72">
                  <c:v>197112.73</c:v>
                </c:pt>
                <c:pt idx="73">
                  <c:v>222054.01</c:v>
                </c:pt>
                <c:pt idx="74">
                  <c:v>196656.03</c:v>
                </c:pt>
                <c:pt idx="75">
                  <c:v>207786.49000000002</c:v>
                </c:pt>
                <c:pt idx="76">
                  <c:v>257418.71999999997</c:v>
                </c:pt>
                <c:pt idx="77">
                  <c:v>245032.01</c:v>
                </c:pt>
                <c:pt idx="78">
                  <c:v>188545.94</c:v>
                </c:pt>
                <c:pt idx="79">
                  <c:v>173303.34</c:v>
                </c:pt>
                <c:pt idx="80">
                  <c:v>183544.38000000003</c:v>
                </c:pt>
                <c:pt idx="81">
                  <c:v>205934.24000000002</c:v>
                </c:pt>
                <c:pt idx="82">
                  <c:v>186455.34000000003</c:v>
                </c:pt>
                <c:pt idx="83">
                  <c:v>191423.98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3-41B7-BBD4-06D3C3CE8D0F}"/>
            </c:ext>
          </c:extLst>
        </c:ser>
        <c:ser>
          <c:idx val="2"/>
          <c:order val="2"/>
          <c:tx>
            <c:strRef>
              <c:f>Data!$EP$4</c:f>
              <c:strCache>
                <c:ptCount val="1"/>
                <c:pt idx="0">
                  <c:v>Members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Data!$EP$5:$EP$88</c:f>
              <c:numCache>
                <c:formatCode>General</c:formatCode>
                <c:ptCount val="84"/>
                <c:pt idx="0">
                  <c:v>34082.229999999996</c:v>
                </c:pt>
                <c:pt idx="1">
                  <c:v>13421.810000000001</c:v>
                </c:pt>
                <c:pt idx="2">
                  <c:v>12493.689999999999</c:v>
                </c:pt>
                <c:pt idx="3">
                  <c:v>12923.220000000001</c:v>
                </c:pt>
                <c:pt idx="4">
                  <c:v>12319.080000000002</c:v>
                </c:pt>
                <c:pt idx="5">
                  <c:v>14396.09</c:v>
                </c:pt>
                <c:pt idx="6">
                  <c:v>14185.19</c:v>
                </c:pt>
                <c:pt idx="7">
                  <c:v>12236.849999999999</c:v>
                </c:pt>
                <c:pt idx="8">
                  <c:v>15228.880000000001</c:v>
                </c:pt>
                <c:pt idx="9">
                  <c:v>16362.37</c:v>
                </c:pt>
                <c:pt idx="10">
                  <c:v>14299.919999999998</c:v>
                </c:pt>
                <c:pt idx="11">
                  <c:v>14104.09</c:v>
                </c:pt>
                <c:pt idx="12">
                  <c:v>26819.81</c:v>
                </c:pt>
                <c:pt idx="13">
                  <c:v>13281.84</c:v>
                </c:pt>
                <c:pt idx="14">
                  <c:v>14814.58</c:v>
                </c:pt>
                <c:pt idx="15">
                  <c:v>12712.470000000001</c:v>
                </c:pt>
                <c:pt idx="16">
                  <c:v>14613.369999999999</c:v>
                </c:pt>
                <c:pt idx="17">
                  <c:v>14829.98</c:v>
                </c:pt>
                <c:pt idx="18">
                  <c:v>12565.81</c:v>
                </c:pt>
                <c:pt idx="19">
                  <c:v>13243.91</c:v>
                </c:pt>
                <c:pt idx="20">
                  <c:v>16559.530000000002</c:v>
                </c:pt>
                <c:pt idx="21">
                  <c:v>12132.739999999998</c:v>
                </c:pt>
                <c:pt idx="22">
                  <c:v>10378.470000000001</c:v>
                </c:pt>
                <c:pt idx="23">
                  <c:v>10908.189999999999</c:v>
                </c:pt>
                <c:pt idx="24">
                  <c:v>29297.18</c:v>
                </c:pt>
                <c:pt idx="25">
                  <c:v>14461.79</c:v>
                </c:pt>
                <c:pt idx="26">
                  <c:v>9594.99</c:v>
                </c:pt>
                <c:pt idx="27">
                  <c:v>4405.2700000000004</c:v>
                </c:pt>
                <c:pt idx="28">
                  <c:v>4324.09</c:v>
                </c:pt>
                <c:pt idx="29">
                  <c:v>3156.63</c:v>
                </c:pt>
                <c:pt idx="30">
                  <c:v>13419.47</c:v>
                </c:pt>
                <c:pt idx="31">
                  <c:v>15030.47</c:v>
                </c:pt>
                <c:pt idx="32">
                  <c:v>13868.619999999999</c:v>
                </c:pt>
                <c:pt idx="33">
                  <c:v>16475.900000000001</c:v>
                </c:pt>
                <c:pt idx="34">
                  <c:v>13184.55</c:v>
                </c:pt>
                <c:pt idx="35">
                  <c:v>13800.899999999998</c:v>
                </c:pt>
                <c:pt idx="36">
                  <c:v>19765.940000000002</c:v>
                </c:pt>
                <c:pt idx="37">
                  <c:v>16983.11</c:v>
                </c:pt>
                <c:pt idx="38">
                  <c:v>13527.380000000001</c:v>
                </c:pt>
                <c:pt idx="39">
                  <c:v>11615.82</c:v>
                </c:pt>
                <c:pt idx="40">
                  <c:v>7594.09</c:v>
                </c:pt>
                <c:pt idx="41">
                  <c:v>1745.64</c:v>
                </c:pt>
                <c:pt idx="42">
                  <c:v>1023.65</c:v>
                </c:pt>
                <c:pt idx="43">
                  <c:v>0</c:v>
                </c:pt>
                <c:pt idx="44">
                  <c:v>0</c:v>
                </c:pt>
                <c:pt idx="45">
                  <c:v>15085.73</c:v>
                </c:pt>
                <c:pt idx="46">
                  <c:v>25210.010000000002</c:v>
                </c:pt>
                <c:pt idx="47">
                  <c:v>41578.339999999997</c:v>
                </c:pt>
                <c:pt idx="48">
                  <c:v>79601.36</c:v>
                </c:pt>
                <c:pt idx="49">
                  <c:v>36055.759999999995</c:v>
                </c:pt>
                <c:pt idx="50">
                  <c:v>21860.21</c:v>
                </c:pt>
                <c:pt idx="51">
                  <c:v>24054.399999999998</c:v>
                </c:pt>
                <c:pt idx="52">
                  <c:v>24611.4</c:v>
                </c:pt>
                <c:pt idx="53">
                  <c:v>23991.4</c:v>
                </c:pt>
                <c:pt idx="54">
                  <c:v>27724.01</c:v>
                </c:pt>
                <c:pt idx="55">
                  <c:v>25893.18</c:v>
                </c:pt>
                <c:pt idx="56">
                  <c:v>26054.01</c:v>
                </c:pt>
                <c:pt idx="57">
                  <c:v>29883.390000000003</c:v>
                </c:pt>
                <c:pt idx="58">
                  <c:v>25329.940000000002</c:v>
                </c:pt>
                <c:pt idx="59">
                  <c:v>38520.449999999997</c:v>
                </c:pt>
                <c:pt idx="60">
                  <c:v>40435.979999999996</c:v>
                </c:pt>
                <c:pt idx="61">
                  <c:v>26725.91</c:v>
                </c:pt>
                <c:pt idx="62">
                  <c:v>21311.55</c:v>
                </c:pt>
                <c:pt idx="63">
                  <c:v>23118.45</c:v>
                </c:pt>
                <c:pt idx="64">
                  <c:v>21717.13</c:v>
                </c:pt>
                <c:pt idx="65">
                  <c:v>22409.279999999999</c:v>
                </c:pt>
                <c:pt idx="66">
                  <c:v>19281.87</c:v>
                </c:pt>
                <c:pt idx="67">
                  <c:v>21456.13</c:v>
                </c:pt>
                <c:pt idx="68">
                  <c:v>23125.18</c:v>
                </c:pt>
                <c:pt idx="69">
                  <c:v>25295.190000000002</c:v>
                </c:pt>
                <c:pt idx="70">
                  <c:v>26209.08</c:v>
                </c:pt>
                <c:pt idx="71">
                  <c:v>38688.160000000003</c:v>
                </c:pt>
                <c:pt idx="72">
                  <c:v>33371.270000000004</c:v>
                </c:pt>
                <c:pt idx="73">
                  <c:v>30742.89</c:v>
                </c:pt>
                <c:pt idx="74">
                  <c:v>26184.82</c:v>
                </c:pt>
                <c:pt idx="75">
                  <c:v>25689.91</c:v>
                </c:pt>
                <c:pt idx="76">
                  <c:v>25688.2</c:v>
                </c:pt>
                <c:pt idx="77">
                  <c:v>30560.209999999995</c:v>
                </c:pt>
                <c:pt idx="78">
                  <c:v>29526.870000000003</c:v>
                </c:pt>
                <c:pt idx="79">
                  <c:v>33137.440000000002</c:v>
                </c:pt>
                <c:pt idx="80">
                  <c:v>32877.56</c:v>
                </c:pt>
                <c:pt idx="81">
                  <c:v>35660.959999999999</c:v>
                </c:pt>
                <c:pt idx="82">
                  <c:v>32751.91</c:v>
                </c:pt>
                <c:pt idx="83">
                  <c:v>52121.090000000004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C3-41B7-BBD4-06D3C3CE8D0F}"/>
            </c:ext>
          </c:extLst>
        </c:ser>
        <c:ser>
          <c:idx val="3"/>
          <c:order val="3"/>
          <c:tx>
            <c:strRef>
              <c:f>Data!$EQ$4</c:f>
              <c:strCache>
                <c:ptCount val="1"/>
                <c:pt idx="0">
                  <c:v>Investment Income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Data!$EQ$5:$EQ$88</c:f>
              <c:numCache>
                <c:formatCode>General</c:formatCode>
                <c:ptCount val="84"/>
                <c:pt idx="0">
                  <c:v>5048.79</c:v>
                </c:pt>
                <c:pt idx="1">
                  <c:v>5609.48</c:v>
                </c:pt>
                <c:pt idx="2">
                  <c:v>76.97</c:v>
                </c:pt>
                <c:pt idx="3">
                  <c:v>885.36</c:v>
                </c:pt>
                <c:pt idx="4">
                  <c:v>84.51</c:v>
                </c:pt>
                <c:pt idx="5">
                  <c:v>80.95</c:v>
                </c:pt>
                <c:pt idx="6">
                  <c:v>83.07</c:v>
                </c:pt>
                <c:pt idx="7">
                  <c:v>79.59</c:v>
                </c:pt>
                <c:pt idx="8">
                  <c:v>81.38</c:v>
                </c:pt>
                <c:pt idx="9">
                  <c:v>72.67</c:v>
                </c:pt>
                <c:pt idx="10">
                  <c:v>79.540000000000006</c:v>
                </c:pt>
                <c:pt idx="11">
                  <c:v>78.709999999999994</c:v>
                </c:pt>
                <c:pt idx="12">
                  <c:v>75.52</c:v>
                </c:pt>
                <c:pt idx="13">
                  <c:v>77.13</c:v>
                </c:pt>
                <c:pt idx="14">
                  <c:v>73.34</c:v>
                </c:pt>
                <c:pt idx="15">
                  <c:v>852.67</c:v>
                </c:pt>
                <c:pt idx="16">
                  <c:v>31.96</c:v>
                </c:pt>
                <c:pt idx="17">
                  <c:v>15.11</c:v>
                </c:pt>
                <c:pt idx="18">
                  <c:v>8.89</c:v>
                </c:pt>
                <c:pt idx="19">
                  <c:v>6.92</c:v>
                </c:pt>
                <c:pt idx="20">
                  <c:v>7.08</c:v>
                </c:pt>
                <c:pt idx="21">
                  <c:v>6.36</c:v>
                </c:pt>
                <c:pt idx="22">
                  <c:v>7</c:v>
                </c:pt>
                <c:pt idx="23">
                  <c:v>42.94</c:v>
                </c:pt>
                <c:pt idx="24">
                  <c:v>6.67</c:v>
                </c:pt>
                <c:pt idx="25">
                  <c:v>6.82</c:v>
                </c:pt>
                <c:pt idx="26">
                  <c:v>6.49</c:v>
                </c:pt>
                <c:pt idx="27">
                  <c:v>806.69</c:v>
                </c:pt>
                <c:pt idx="28">
                  <c:v>7.48</c:v>
                </c:pt>
                <c:pt idx="29">
                  <c:v>12.7</c:v>
                </c:pt>
                <c:pt idx="30">
                  <c:v>12.99</c:v>
                </c:pt>
                <c:pt idx="31">
                  <c:v>12.43</c:v>
                </c:pt>
                <c:pt idx="32">
                  <c:v>12.7</c:v>
                </c:pt>
                <c:pt idx="33">
                  <c:v>11.4</c:v>
                </c:pt>
                <c:pt idx="34">
                  <c:v>12.5</c:v>
                </c:pt>
                <c:pt idx="35">
                  <c:v>12.26</c:v>
                </c:pt>
                <c:pt idx="36">
                  <c:v>11.73</c:v>
                </c:pt>
                <c:pt idx="37">
                  <c:v>11.9</c:v>
                </c:pt>
                <c:pt idx="38">
                  <c:v>11.36</c:v>
                </c:pt>
                <c:pt idx="39">
                  <c:v>811.58</c:v>
                </c:pt>
                <c:pt idx="40">
                  <c:v>11.42</c:v>
                </c:pt>
                <c:pt idx="41">
                  <c:v>10.89</c:v>
                </c:pt>
                <c:pt idx="42">
                  <c:v>11.2</c:v>
                </c:pt>
                <c:pt idx="43">
                  <c:v>10.83</c:v>
                </c:pt>
                <c:pt idx="44">
                  <c:v>23.27</c:v>
                </c:pt>
                <c:pt idx="45">
                  <c:v>28.09</c:v>
                </c:pt>
                <c:pt idx="46">
                  <c:v>29.33</c:v>
                </c:pt>
                <c:pt idx="47">
                  <c:v>32.33</c:v>
                </c:pt>
                <c:pt idx="48">
                  <c:v>29.5</c:v>
                </c:pt>
                <c:pt idx="49">
                  <c:v>29.31</c:v>
                </c:pt>
                <c:pt idx="50">
                  <c:v>28.31</c:v>
                </c:pt>
                <c:pt idx="51">
                  <c:v>832.14</c:v>
                </c:pt>
                <c:pt idx="52">
                  <c:v>25.05</c:v>
                </c:pt>
                <c:pt idx="53">
                  <c:v>42.41</c:v>
                </c:pt>
                <c:pt idx="54">
                  <c:v>37.450000000000003</c:v>
                </c:pt>
                <c:pt idx="55">
                  <c:v>33.61</c:v>
                </c:pt>
                <c:pt idx="56">
                  <c:v>52.92</c:v>
                </c:pt>
                <c:pt idx="57">
                  <c:v>22.73</c:v>
                </c:pt>
                <c:pt idx="58">
                  <c:v>23.54</c:v>
                </c:pt>
                <c:pt idx="59">
                  <c:v>24.84</c:v>
                </c:pt>
                <c:pt idx="60">
                  <c:v>842.97</c:v>
                </c:pt>
                <c:pt idx="61">
                  <c:v>51.45</c:v>
                </c:pt>
                <c:pt idx="62">
                  <c:v>37.01</c:v>
                </c:pt>
                <c:pt idx="63">
                  <c:v>38.83</c:v>
                </c:pt>
                <c:pt idx="64">
                  <c:v>28.99</c:v>
                </c:pt>
                <c:pt idx="65">
                  <c:v>20.100000000000001</c:v>
                </c:pt>
                <c:pt idx="66">
                  <c:v>19.38</c:v>
                </c:pt>
                <c:pt idx="67">
                  <c:v>18.25</c:v>
                </c:pt>
                <c:pt idx="68">
                  <c:v>28.23</c:v>
                </c:pt>
                <c:pt idx="69">
                  <c:v>15.67</c:v>
                </c:pt>
                <c:pt idx="70">
                  <c:v>33.97</c:v>
                </c:pt>
                <c:pt idx="71">
                  <c:v>16.89</c:v>
                </c:pt>
                <c:pt idx="72">
                  <c:v>12.27</c:v>
                </c:pt>
                <c:pt idx="73">
                  <c:v>11.72</c:v>
                </c:pt>
                <c:pt idx="74">
                  <c:v>14.16</c:v>
                </c:pt>
                <c:pt idx="75">
                  <c:v>1111.77</c:v>
                </c:pt>
                <c:pt idx="76">
                  <c:v>7.68</c:v>
                </c:pt>
                <c:pt idx="77">
                  <c:v>6.12</c:v>
                </c:pt>
                <c:pt idx="78">
                  <c:v>4.79</c:v>
                </c:pt>
                <c:pt idx="79">
                  <c:v>3.36</c:v>
                </c:pt>
                <c:pt idx="80">
                  <c:v>5.12</c:v>
                </c:pt>
                <c:pt idx="81">
                  <c:v>5.3</c:v>
                </c:pt>
                <c:pt idx="82">
                  <c:v>4.57</c:v>
                </c:pt>
                <c:pt idx="83">
                  <c:v>17.75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C3-41B7-BBD4-06D3C3CE8D0F}"/>
            </c:ext>
          </c:extLst>
        </c:ser>
        <c:ser>
          <c:idx val="4"/>
          <c:order val="4"/>
          <c:tx>
            <c:strRef>
              <c:f>Data!$ER$4</c:f>
              <c:strCache>
                <c:ptCount val="1"/>
                <c:pt idx="0">
                  <c:v>Other Income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Data!$ER$5:$ER$88</c:f>
              <c:numCache>
                <c:formatCode>General</c:formatCode>
                <c:ptCount val="84"/>
                <c:pt idx="0">
                  <c:v>10823.029999999999</c:v>
                </c:pt>
                <c:pt idx="1">
                  <c:v>3717.64</c:v>
                </c:pt>
                <c:pt idx="2">
                  <c:v>3415.96</c:v>
                </c:pt>
                <c:pt idx="3">
                  <c:v>4898.37</c:v>
                </c:pt>
                <c:pt idx="4">
                  <c:v>4823.91</c:v>
                </c:pt>
                <c:pt idx="5">
                  <c:v>6315.0300000000007</c:v>
                </c:pt>
                <c:pt idx="6">
                  <c:v>22520.73</c:v>
                </c:pt>
                <c:pt idx="7">
                  <c:v>3460.22</c:v>
                </c:pt>
                <c:pt idx="8">
                  <c:v>3647.13</c:v>
                </c:pt>
                <c:pt idx="9">
                  <c:v>2810</c:v>
                </c:pt>
                <c:pt idx="10">
                  <c:v>22.839999999999975</c:v>
                </c:pt>
                <c:pt idx="11">
                  <c:v>3031.53</c:v>
                </c:pt>
                <c:pt idx="12">
                  <c:v>2759.18</c:v>
                </c:pt>
                <c:pt idx="13">
                  <c:v>5499.8300000000008</c:v>
                </c:pt>
                <c:pt idx="14">
                  <c:v>5429.43</c:v>
                </c:pt>
                <c:pt idx="15">
                  <c:v>35204.240000000005</c:v>
                </c:pt>
                <c:pt idx="16">
                  <c:v>4104.16</c:v>
                </c:pt>
                <c:pt idx="17">
                  <c:v>4078.49</c:v>
                </c:pt>
                <c:pt idx="18">
                  <c:v>3558.69</c:v>
                </c:pt>
                <c:pt idx="19">
                  <c:v>2936.96</c:v>
                </c:pt>
                <c:pt idx="20">
                  <c:v>2804.48</c:v>
                </c:pt>
                <c:pt idx="21">
                  <c:v>3017.32</c:v>
                </c:pt>
                <c:pt idx="22">
                  <c:v>1762.28</c:v>
                </c:pt>
                <c:pt idx="23">
                  <c:v>2123.92</c:v>
                </c:pt>
                <c:pt idx="24">
                  <c:v>29446.880000000001</c:v>
                </c:pt>
                <c:pt idx="25">
                  <c:v>1902.05</c:v>
                </c:pt>
                <c:pt idx="26">
                  <c:v>3188.75</c:v>
                </c:pt>
                <c:pt idx="27">
                  <c:v>1311.79</c:v>
                </c:pt>
                <c:pt idx="28">
                  <c:v>6250.43</c:v>
                </c:pt>
                <c:pt idx="29">
                  <c:v>3630.92</c:v>
                </c:pt>
                <c:pt idx="30">
                  <c:v>2978.3799999999997</c:v>
                </c:pt>
                <c:pt idx="31">
                  <c:v>12743.31</c:v>
                </c:pt>
                <c:pt idx="32">
                  <c:v>-3047.99</c:v>
                </c:pt>
                <c:pt idx="33">
                  <c:v>4846.1099999999997</c:v>
                </c:pt>
                <c:pt idx="34">
                  <c:v>5091.6399999999994</c:v>
                </c:pt>
                <c:pt idx="35">
                  <c:v>5519.02</c:v>
                </c:pt>
                <c:pt idx="36">
                  <c:v>309002.49</c:v>
                </c:pt>
                <c:pt idx="37">
                  <c:v>3396.37</c:v>
                </c:pt>
                <c:pt idx="38">
                  <c:v>44136.09</c:v>
                </c:pt>
                <c:pt idx="39">
                  <c:v>72543.790000000008</c:v>
                </c:pt>
                <c:pt idx="40">
                  <c:v>64842.559999999998</c:v>
                </c:pt>
                <c:pt idx="41">
                  <c:v>41567.61</c:v>
                </c:pt>
                <c:pt idx="42">
                  <c:v>45095.51</c:v>
                </c:pt>
                <c:pt idx="43">
                  <c:v>47904.09</c:v>
                </c:pt>
                <c:pt idx="44">
                  <c:v>12655.710000000001</c:v>
                </c:pt>
                <c:pt idx="45">
                  <c:v>4212.76</c:v>
                </c:pt>
                <c:pt idx="46">
                  <c:v>6774.3100000000013</c:v>
                </c:pt>
                <c:pt idx="47">
                  <c:v>8879.9600000000009</c:v>
                </c:pt>
                <c:pt idx="48">
                  <c:v>244612.66000000003</c:v>
                </c:pt>
                <c:pt idx="49">
                  <c:v>218094.24000000002</c:v>
                </c:pt>
                <c:pt idx="50">
                  <c:v>7876.2999999999947</c:v>
                </c:pt>
                <c:pt idx="51">
                  <c:v>5315.7099999999991</c:v>
                </c:pt>
                <c:pt idx="52">
                  <c:v>8273.75</c:v>
                </c:pt>
                <c:pt idx="53">
                  <c:v>9519.7799999999988</c:v>
                </c:pt>
                <c:pt idx="54">
                  <c:v>7591.84</c:v>
                </c:pt>
                <c:pt idx="55">
                  <c:v>6662.7300000000005</c:v>
                </c:pt>
                <c:pt idx="56">
                  <c:v>11595.18</c:v>
                </c:pt>
                <c:pt idx="57">
                  <c:v>9290.32</c:v>
                </c:pt>
                <c:pt idx="58">
                  <c:v>7749.77</c:v>
                </c:pt>
                <c:pt idx="59">
                  <c:v>8793.43</c:v>
                </c:pt>
                <c:pt idx="60">
                  <c:v>6472</c:v>
                </c:pt>
                <c:pt idx="61">
                  <c:v>15987.32</c:v>
                </c:pt>
                <c:pt idx="62">
                  <c:v>9258.2100000000009</c:v>
                </c:pt>
                <c:pt idx="63">
                  <c:v>-26523.21</c:v>
                </c:pt>
                <c:pt idx="64">
                  <c:v>6634.630000000001</c:v>
                </c:pt>
                <c:pt idx="65">
                  <c:v>5421.42</c:v>
                </c:pt>
                <c:pt idx="66">
                  <c:v>99311.1</c:v>
                </c:pt>
                <c:pt idx="67">
                  <c:v>15585.52</c:v>
                </c:pt>
                <c:pt idx="68">
                  <c:v>5704.33</c:v>
                </c:pt>
                <c:pt idx="69">
                  <c:v>8810.2199999999993</c:v>
                </c:pt>
                <c:pt idx="70">
                  <c:v>4691.9100000000008</c:v>
                </c:pt>
                <c:pt idx="71">
                  <c:v>6576.82</c:v>
                </c:pt>
                <c:pt idx="72">
                  <c:v>5391.73</c:v>
                </c:pt>
                <c:pt idx="73">
                  <c:v>31053.93</c:v>
                </c:pt>
                <c:pt idx="74">
                  <c:v>8092.73</c:v>
                </c:pt>
                <c:pt idx="75">
                  <c:v>5945.0599999999995</c:v>
                </c:pt>
                <c:pt idx="76">
                  <c:v>6534.2699999999995</c:v>
                </c:pt>
                <c:pt idx="77">
                  <c:v>7100.42</c:v>
                </c:pt>
                <c:pt idx="78">
                  <c:v>6743.45</c:v>
                </c:pt>
                <c:pt idx="79">
                  <c:v>6938.48</c:v>
                </c:pt>
                <c:pt idx="80">
                  <c:v>12411.35</c:v>
                </c:pt>
                <c:pt idx="81">
                  <c:v>6087.4500000000007</c:v>
                </c:pt>
                <c:pt idx="82">
                  <c:v>7966.49</c:v>
                </c:pt>
                <c:pt idx="83">
                  <c:v>9579.34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C3-41B7-BBD4-06D3C3CE8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319872"/>
        <c:axId val="1050862144"/>
      </c:barChart>
      <c:dateAx>
        <c:axId val="12331987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62144"/>
        <c:crosses val="autoZero"/>
        <c:auto val="1"/>
        <c:lblOffset val="100"/>
        <c:baseTimeUnit val="months"/>
      </c:dateAx>
      <c:valAx>
        <c:axId val="10508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1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61872"/>
        <c:axId val="1297184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Data!$EB$4</c15:sqref>
                        </c15:formulaRef>
                      </c:ext>
                    </c:extLst>
                    <c:strCache>
                      <c:ptCount val="1"/>
                      <c:pt idx="0">
                        <c:v>Income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Data!$EB$5:$EB$88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320566.78999999998</c:v>
                      </c:pt>
                      <c:pt idx="1">
                        <c:v>269707.95999999996</c:v>
                      </c:pt>
                      <c:pt idx="2">
                        <c:v>242319.37999999998</c:v>
                      </c:pt>
                      <c:pt idx="3">
                        <c:v>240069.51999999996</c:v>
                      </c:pt>
                      <c:pt idx="4">
                        <c:v>205987.82</c:v>
                      </c:pt>
                      <c:pt idx="5">
                        <c:v>238822.92</c:v>
                      </c:pt>
                      <c:pt idx="6">
                        <c:v>249641.13</c:v>
                      </c:pt>
                      <c:pt idx="7">
                        <c:v>232841.33</c:v>
                      </c:pt>
                      <c:pt idx="8">
                        <c:v>249232.09</c:v>
                      </c:pt>
                      <c:pt idx="9">
                        <c:v>257429.61000000002</c:v>
                      </c:pt>
                      <c:pt idx="10">
                        <c:v>177662.06</c:v>
                      </c:pt>
                      <c:pt idx="11">
                        <c:v>192445.01000000004</c:v>
                      </c:pt>
                      <c:pt idx="12">
                        <c:v>221748.96000000002</c:v>
                      </c:pt>
                      <c:pt idx="13">
                        <c:v>206087.31000000008</c:v>
                      </c:pt>
                      <c:pt idx="14">
                        <c:v>245754.29</c:v>
                      </c:pt>
                      <c:pt idx="15">
                        <c:v>272592.42000000004</c:v>
                      </c:pt>
                      <c:pt idx="16">
                        <c:v>237516.25999999998</c:v>
                      </c:pt>
                      <c:pt idx="17">
                        <c:v>216404.69</c:v>
                      </c:pt>
                      <c:pt idx="18">
                        <c:v>210073.14</c:v>
                      </c:pt>
                      <c:pt idx="19">
                        <c:v>211783.25000000006</c:v>
                      </c:pt>
                      <c:pt idx="20">
                        <c:v>228841.34000000005</c:v>
                      </c:pt>
                      <c:pt idx="21">
                        <c:v>211793.31999999998</c:v>
                      </c:pt>
                      <c:pt idx="22">
                        <c:v>153694.21000000002</c:v>
                      </c:pt>
                      <c:pt idx="23">
                        <c:v>150721.98000000004</c:v>
                      </c:pt>
                      <c:pt idx="24">
                        <c:v>254046.45</c:v>
                      </c:pt>
                      <c:pt idx="25">
                        <c:v>148746.18000000002</c:v>
                      </c:pt>
                      <c:pt idx="26">
                        <c:v>155677.22</c:v>
                      </c:pt>
                      <c:pt idx="27">
                        <c:v>142488.15000000002</c:v>
                      </c:pt>
                      <c:pt idx="28">
                        <c:v>123423.27</c:v>
                      </c:pt>
                      <c:pt idx="29">
                        <c:v>253461.75000000003</c:v>
                      </c:pt>
                      <c:pt idx="30">
                        <c:v>231397.07</c:v>
                      </c:pt>
                      <c:pt idx="31">
                        <c:v>262543.5</c:v>
                      </c:pt>
                      <c:pt idx="32">
                        <c:v>242021.08000000002</c:v>
                      </c:pt>
                      <c:pt idx="33">
                        <c:v>256217.92</c:v>
                      </c:pt>
                      <c:pt idx="34">
                        <c:v>229763.91000000003</c:v>
                      </c:pt>
                      <c:pt idx="35">
                        <c:v>193543.31999999995</c:v>
                      </c:pt>
                      <c:pt idx="36">
                        <c:v>502589.02999999997</c:v>
                      </c:pt>
                      <c:pt idx="37">
                        <c:v>209670.48</c:v>
                      </c:pt>
                      <c:pt idx="38">
                        <c:v>262432.18999999994</c:v>
                      </c:pt>
                      <c:pt idx="39">
                        <c:v>294498.31</c:v>
                      </c:pt>
                      <c:pt idx="40">
                        <c:v>295898.49</c:v>
                      </c:pt>
                      <c:pt idx="41">
                        <c:v>344993.20000000007</c:v>
                      </c:pt>
                      <c:pt idx="42">
                        <c:v>194299.99000000002</c:v>
                      </c:pt>
                      <c:pt idx="43">
                        <c:v>49346.59</c:v>
                      </c:pt>
                      <c:pt idx="44">
                        <c:v>14156.970000000001</c:v>
                      </c:pt>
                      <c:pt idx="45">
                        <c:v>172673.88</c:v>
                      </c:pt>
                      <c:pt idx="46">
                        <c:v>274898.2300000001</c:v>
                      </c:pt>
                      <c:pt idx="47">
                        <c:v>269884.57</c:v>
                      </c:pt>
                      <c:pt idx="48">
                        <c:v>610893.80000000005</c:v>
                      </c:pt>
                      <c:pt idx="49">
                        <c:v>538491.26</c:v>
                      </c:pt>
                      <c:pt idx="50">
                        <c:v>244370.83000000002</c:v>
                      </c:pt>
                      <c:pt idx="51">
                        <c:v>263152.91000000009</c:v>
                      </c:pt>
                      <c:pt idx="52">
                        <c:v>333021.05999999994</c:v>
                      </c:pt>
                      <c:pt idx="53">
                        <c:v>321023.19</c:v>
                      </c:pt>
                      <c:pt idx="54">
                        <c:v>257915.81000000006</c:v>
                      </c:pt>
                      <c:pt idx="55">
                        <c:v>270284.17</c:v>
                      </c:pt>
                      <c:pt idx="56">
                        <c:v>300372.06999999995</c:v>
                      </c:pt>
                      <c:pt idx="57">
                        <c:v>310898.07</c:v>
                      </c:pt>
                      <c:pt idx="58">
                        <c:v>273131.78999999998</c:v>
                      </c:pt>
                      <c:pt idx="59">
                        <c:v>282458.58000000007</c:v>
                      </c:pt>
                      <c:pt idx="60">
                        <c:v>362447.82</c:v>
                      </c:pt>
                      <c:pt idx="61">
                        <c:v>290107.88999999996</c:v>
                      </c:pt>
                      <c:pt idx="62">
                        <c:v>275262.21999999997</c:v>
                      </c:pt>
                      <c:pt idx="63">
                        <c:v>237586.76999999996</c:v>
                      </c:pt>
                      <c:pt idx="64">
                        <c:v>305351.13999999996</c:v>
                      </c:pt>
                      <c:pt idx="65">
                        <c:v>350292.61999999994</c:v>
                      </c:pt>
                      <c:pt idx="66">
                        <c:v>427622.20999999996</c:v>
                      </c:pt>
                      <c:pt idx="67">
                        <c:v>337184.85999999993</c:v>
                      </c:pt>
                      <c:pt idx="68">
                        <c:v>308915.88</c:v>
                      </c:pt>
                      <c:pt idx="69">
                        <c:v>364138.41</c:v>
                      </c:pt>
                      <c:pt idx="70">
                        <c:v>342923.97</c:v>
                      </c:pt>
                      <c:pt idx="71">
                        <c:v>305867.33999999997</c:v>
                      </c:pt>
                      <c:pt idx="72">
                        <c:v>405368.1399999999</c:v>
                      </c:pt>
                      <c:pt idx="73">
                        <c:v>458712.56999999995</c:v>
                      </c:pt>
                      <c:pt idx="74">
                        <c:v>369698.48999999993</c:v>
                      </c:pt>
                      <c:pt idx="75">
                        <c:v>382124.29</c:v>
                      </c:pt>
                      <c:pt idx="76">
                        <c:v>421277.79</c:v>
                      </c:pt>
                      <c:pt idx="77">
                        <c:v>424212.55999999994</c:v>
                      </c:pt>
                      <c:pt idx="78">
                        <c:v>380871.14</c:v>
                      </c:pt>
                      <c:pt idx="79">
                        <c:v>381131.33</c:v>
                      </c:pt>
                      <c:pt idx="80">
                        <c:v>374195.04</c:v>
                      </c:pt>
                      <c:pt idx="81">
                        <c:v>408135.74999999994</c:v>
                      </c:pt>
                      <c:pt idx="82">
                        <c:v>382579.64000000007</c:v>
                      </c:pt>
                      <c:pt idx="83">
                        <c:v>424776.12999999995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90B-4EF9-80EE-1E58BEF5FF0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Data!$EC$4</c15:sqref>
                        </c15:formulaRef>
                      </c:ext>
                    </c:extLst>
                    <c:strCache>
                      <c:ptCount val="1"/>
                      <c:pt idx="0">
                        <c:v>Cost Of Sales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Data!$EC$5:$EC$88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-19604.719999999998</c:v>
                      </c:pt>
                      <c:pt idx="1">
                        <c:v>-23665.16</c:v>
                      </c:pt>
                      <c:pt idx="2">
                        <c:v>-20828.260000000002</c:v>
                      </c:pt>
                      <c:pt idx="3">
                        <c:v>-16043.460000000001</c:v>
                      </c:pt>
                      <c:pt idx="4">
                        <c:v>-14948.189999999999</c:v>
                      </c:pt>
                      <c:pt idx="5">
                        <c:v>-15181.64</c:v>
                      </c:pt>
                      <c:pt idx="6">
                        <c:v>-16357.080000000002</c:v>
                      </c:pt>
                      <c:pt idx="7">
                        <c:v>-15333.480000000001</c:v>
                      </c:pt>
                      <c:pt idx="8">
                        <c:v>-17466.249999999996</c:v>
                      </c:pt>
                      <c:pt idx="9">
                        <c:v>-14352.89</c:v>
                      </c:pt>
                      <c:pt idx="10">
                        <c:v>-16146.41</c:v>
                      </c:pt>
                      <c:pt idx="11">
                        <c:v>-10606.73</c:v>
                      </c:pt>
                      <c:pt idx="12">
                        <c:v>-14147.630000000001</c:v>
                      </c:pt>
                      <c:pt idx="13">
                        <c:v>-14281.29</c:v>
                      </c:pt>
                      <c:pt idx="14">
                        <c:v>-15926.42</c:v>
                      </c:pt>
                      <c:pt idx="15">
                        <c:v>-15984.5</c:v>
                      </c:pt>
                      <c:pt idx="16">
                        <c:v>-15220.880000000001</c:v>
                      </c:pt>
                      <c:pt idx="17">
                        <c:v>-15900.36</c:v>
                      </c:pt>
                      <c:pt idx="18">
                        <c:v>-13974.810000000001</c:v>
                      </c:pt>
                      <c:pt idx="19">
                        <c:v>-13506.339999999998</c:v>
                      </c:pt>
                      <c:pt idx="20">
                        <c:v>-13334.17</c:v>
                      </c:pt>
                      <c:pt idx="21">
                        <c:v>-12284.74</c:v>
                      </c:pt>
                      <c:pt idx="22">
                        <c:v>-10839.029999999999</c:v>
                      </c:pt>
                      <c:pt idx="23">
                        <c:v>-10471.359999999999</c:v>
                      </c:pt>
                      <c:pt idx="24">
                        <c:v>-17119.2</c:v>
                      </c:pt>
                      <c:pt idx="25">
                        <c:v>-13587.320000000002</c:v>
                      </c:pt>
                      <c:pt idx="26">
                        <c:v>-12315.650000000001</c:v>
                      </c:pt>
                      <c:pt idx="27">
                        <c:v>-7538.7000000000007</c:v>
                      </c:pt>
                      <c:pt idx="28">
                        <c:v>-4809.2299999999996</c:v>
                      </c:pt>
                      <c:pt idx="29">
                        <c:v>-12361.73</c:v>
                      </c:pt>
                      <c:pt idx="30">
                        <c:v>-16493.330000000002</c:v>
                      </c:pt>
                      <c:pt idx="31">
                        <c:v>-16162.789999999999</c:v>
                      </c:pt>
                      <c:pt idx="32">
                        <c:v>-16054.94</c:v>
                      </c:pt>
                      <c:pt idx="33">
                        <c:v>-18827.399999999998</c:v>
                      </c:pt>
                      <c:pt idx="34">
                        <c:v>-14827.49</c:v>
                      </c:pt>
                      <c:pt idx="35">
                        <c:v>-13198.04</c:v>
                      </c:pt>
                      <c:pt idx="36">
                        <c:v>-18002.199999999997</c:v>
                      </c:pt>
                      <c:pt idx="37">
                        <c:v>-15202.81</c:v>
                      </c:pt>
                      <c:pt idx="38">
                        <c:v>-16553.579999999998</c:v>
                      </c:pt>
                      <c:pt idx="39">
                        <c:v>-9770.7400000000016</c:v>
                      </c:pt>
                      <c:pt idx="40">
                        <c:v>-15722.78</c:v>
                      </c:pt>
                      <c:pt idx="41">
                        <c:v>-21814.86</c:v>
                      </c:pt>
                      <c:pt idx="42">
                        <c:v>-4040.12</c:v>
                      </c:pt>
                      <c:pt idx="43">
                        <c:v>-420.73</c:v>
                      </c:pt>
                      <c:pt idx="44">
                        <c:v>1925.5299999999997</c:v>
                      </c:pt>
                      <c:pt idx="45">
                        <c:v>-20042.72</c:v>
                      </c:pt>
                      <c:pt idx="46">
                        <c:v>-21170.51</c:v>
                      </c:pt>
                      <c:pt idx="47">
                        <c:v>-21837.82</c:v>
                      </c:pt>
                      <c:pt idx="48">
                        <c:v>-21392.68</c:v>
                      </c:pt>
                      <c:pt idx="49">
                        <c:v>-30236.35</c:v>
                      </c:pt>
                      <c:pt idx="50">
                        <c:v>-23992.23</c:v>
                      </c:pt>
                      <c:pt idx="51">
                        <c:v>-23757.999999999996</c:v>
                      </c:pt>
                      <c:pt idx="52">
                        <c:v>-27084.929999999997</c:v>
                      </c:pt>
                      <c:pt idx="53">
                        <c:v>-26061.5</c:v>
                      </c:pt>
                      <c:pt idx="54">
                        <c:v>-21681.52</c:v>
                      </c:pt>
                      <c:pt idx="55">
                        <c:v>-28068.98</c:v>
                      </c:pt>
                      <c:pt idx="56">
                        <c:v>-26746.38</c:v>
                      </c:pt>
                      <c:pt idx="57">
                        <c:v>-25798.519999999997</c:v>
                      </c:pt>
                      <c:pt idx="58">
                        <c:v>-23791.119999999999</c:v>
                      </c:pt>
                      <c:pt idx="59">
                        <c:v>-27370.31</c:v>
                      </c:pt>
                      <c:pt idx="60">
                        <c:v>-30076.260000000002</c:v>
                      </c:pt>
                      <c:pt idx="61">
                        <c:v>-25201.19</c:v>
                      </c:pt>
                      <c:pt idx="62">
                        <c:v>-25392.299999999996</c:v>
                      </c:pt>
                      <c:pt idx="63">
                        <c:v>-33102.44</c:v>
                      </c:pt>
                      <c:pt idx="64">
                        <c:v>-24827.57</c:v>
                      </c:pt>
                      <c:pt idx="65">
                        <c:v>-35457.159999999996</c:v>
                      </c:pt>
                      <c:pt idx="66">
                        <c:v>-52286.600000000006</c:v>
                      </c:pt>
                      <c:pt idx="67">
                        <c:v>-49208.43</c:v>
                      </c:pt>
                      <c:pt idx="68">
                        <c:v>-39722.650000000009</c:v>
                      </c:pt>
                      <c:pt idx="69">
                        <c:v>-63235.53</c:v>
                      </c:pt>
                      <c:pt idx="70">
                        <c:v>-47247.579999999994</c:v>
                      </c:pt>
                      <c:pt idx="71">
                        <c:v>-48950.569999999992</c:v>
                      </c:pt>
                      <c:pt idx="72">
                        <c:v>-76509.590000000011</c:v>
                      </c:pt>
                      <c:pt idx="73">
                        <c:v>-77309.109999999986</c:v>
                      </c:pt>
                      <c:pt idx="74">
                        <c:v>-70663.430000000008</c:v>
                      </c:pt>
                      <c:pt idx="75">
                        <c:v>-61001.91</c:v>
                      </c:pt>
                      <c:pt idx="76">
                        <c:v>-69283.48</c:v>
                      </c:pt>
                      <c:pt idx="77">
                        <c:v>-72721.87</c:v>
                      </c:pt>
                      <c:pt idx="78">
                        <c:v>-65784.36</c:v>
                      </c:pt>
                      <c:pt idx="79">
                        <c:v>-97991.02</c:v>
                      </c:pt>
                      <c:pt idx="80">
                        <c:v>-87219.26</c:v>
                      </c:pt>
                      <c:pt idx="81">
                        <c:v>-85282.510000000009</c:v>
                      </c:pt>
                      <c:pt idx="82">
                        <c:v>-79797.699999999983</c:v>
                      </c:pt>
                      <c:pt idx="83">
                        <c:v>-89313.39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90B-4EF9-80EE-1E58BEF5FF0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Data!$ED$4</c15:sqref>
                        </c15:formulaRef>
                      </c:ext>
                    </c:extLst>
                    <c:strCache>
                      <c:ptCount val="1"/>
                      <c:pt idx="0">
                        <c:v>Gross Profit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Data!$ED$5:$ED$88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300962.07</c:v>
                      </c:pt>
                      <c:pt idx="1">
                        <c:v>246042.79999999996</c:v>
                      </c:pt>
                      <c:pt idx="2">
                        <c:v>221491.11999999997</c:v>
                      </c:pt>
                      <c:pt idx="3">
                        <c:v>224026.05999999997</c:v>
                      </c:pt>
                      <c:pt idx="4">
                        <c:v>191039.63</c:v>
                      </c:pt>
                      <c:pt idx="5">
                        <c:v>223641.28000000003</c:v>
                      </c:pt>
                      <c:pt idx="6">
                        <c:v>233284.05</c:v>
                      </c:pt>
                      <c:pt idx="7">
                        <c:v>217507.84999999998</c:v>
                      </c:pt>
                      <c:pt idx="8">
                        <c:v>231765.84</c:v>
                      </c:pt>
                      <c:pt idx="9">
                        <c:v>243076.72000000003</c:v>
                      </c:pt>
                      <c:pt idx="10">
                        <c:v>161515.65</c:v>
                      </c:pt>
                      <c:pt idx="11">
                        <c:v>181838.28000000003</c:v>
                      </c:pt>
                      <c:pt idx="12">
                        <c:v>207601.33000000002</c:v>
                      </c:pt>
                      <c:pt idx="13">
                        <c:v>191806.02000000008</c:v>
                      </c:pt>
                      <c:pt idx="14">
                        <c:v>229827.87</c:v>
                      </c:pt>
                      <c:pt idx="15">
                        <c:v>256607.92000000004</c:v>
                      </c:pt>
                      <c:pt idx="16">
                        <c:v>222295.37999999998</c:v>
                      </c:pt>
                      <c:pt idx="17">
                        <c:v>200504.33000000002</c:v>
                      </c:pt>
                      <c:pt idx="18">
                        <c:v>196098.33000000002</c:v>
                      </c:pt>
                      <c:pt idx="19">
                        <c:v>198276.91000000006</c:v>
                      </c:pt>
                      <c:pt idx="20">
                        <c:v>215507.17000000004</c:v>
                      </c:pt>
                      <c:pt idx="21">
                        <c:v>199508.58</c:v>
                      </c:pt>
                      <c:pt idx="22">
                        <c:v>142855.18000000002</c:v>
                      </c:pt>
                      <c:pt idx="23">
                        <c:v>140250.62000000005</c:v>
                      </c:pt>
                      <c:pt idx="24">
                        <c:v>236927.25</c:v>
                      </c:pt>
                      <c:pt idx="25">
                        <c:v>135158.86000000002</c:v>
                      </c:pt>
                      <c:pt idx="26">
                        <c:v>143361.57</c:v>
                      </c:pt>
                      <c:pt idx="27">
                        <c:v>134949.45000000001</c:v>
                      </c:pt>
                      <c:pt idx="28">
                        <c:v>118614.04000000001</c:v>
                      </c:pt>
                      <c:pt idx="29">
                        <c:v>241100.02000000002</c:v>
                      </c:pt>
                      <c:pt idx="30">
                        <c:v>214903.74</c:v>
                      </c:pt>
                      <c:pt idx="31">
                        <c:v>246380.71</c:v>
                      </c:pt>
                      <c:pt idx="32">
                        <c:v>225966.14</c:v>
                      </c:pt>
                      <c:pt idx="33">
                        <c:v>237390.52000000002</c:v>
                      </c:pt>
                      <c:pt idx="34">
                        <c:v>214936.42000000004</c:v>
                      </c:pt>
                      <c:pt idx="35">
                        <c:v>180345.27999999994</c:v>
                      </c:pt>
                      <c:pt idx="36">
                        <c:v>484586.82999999996</c:v>
                      </c:pt>
                      <c:pt idx="37">
                        <c:v>194467.67</c:v>
                      </c:pt>
                      <c:pt idx="38">
                        <c:v>245878.60999999996</c:v>
                      </c:pt>
                      <c:pt idx="39">
                        <c:v>284727.57</c:v>
                      </c:pt>
                      <c:pt idx="40">
                        <c:v>280175.70999999996</c:v>
                      </c:pt>
                      <c:pt idx="41">
                        <c:v>323178.34000000008</c:v>
                      </c:pt>
                      <c:pt idx="42">
                        <c:v>190259.87000000002</c:v>
                      </c:pt>
                      <c:pt idx="43">
                        <c:v>48925.859999999993</c:v>
                      </c:pt>
                      <c:pt idx="44">
                        <c:v>16082.5</c:v>
                      </c:pt>
                      <c:pt idx="45">
                        <c:v>152631.16</c:v>
                      </c:pt>
                      <c:pt idx="46">
                        <c:v>253727.72000000009</c:v>
                      </c:pt>
                      <c:pt idx="47">
                        <c:v>248046.75</c:v>
                      </c:pt>
                      <c:pt idx="48">
                        <c:v>589501.12</c:v>
                      </c:pt>
                      <c:pt idx="49">
                        <c:v>508254.91000000003</c:v>
                      </c:pt>
                      <c:pt idx="50">
                        <c:v>220378.6</c:v>
                      </c:pt>
                      <c:pt idx="51">
                        <c:v>239394.91000000009</c:v>
                      </c:pt>
                      <c:pt idx="52">
                        <c:v>305936.12999999995</c:v>
                      </c:pt>
                      <c:pt idx="53">
                        <c:v>294961.69</c:v>
                      </c:pt>
                      <c:pt idx="54">
                        <c:v>236234.29000000007</c:v>
                      </c:pt>
                      <c:pt idx="55">
                        <c:v>242215.18999999997</c:v>
                      </c:pt>
                      <c:pt idx="56">
                        <c:v>273625.68999999994</c:v>
                      </c:pt>
                      <c:pt idx="57">
                        <c:v>285099.55</c:v>
                      </c:pt>
                      <c:pt idx="58">
                        <c:v>249340.66999999998</c:v>
                      </c:pt>
                      <c:pt idx="59">
                        <c:v>255088.27000000008</c:v>
                      </c:pt>
                      <c:pt idx="60">
                        <c:v>332371.56</c:v>
                      </c:pt>
                      <c:pt idx="61">
                        <c:v>264906.69999999995</c:v>
                      </c:pt>
                      <c:pt idx="62">
                        <c:v>249869.91999999998</c:v>
                      </c:pt>
                      <c:pt idx="63">
                        <c:v>204484.32999999996</c:v>
                      </c:pt>
                      <c:pt idx="64">
                        <c:v>280523.56999999995</c:v>
                      </c:pt>
                      <c:pt idx="65">
                        <c:v>314835.45999999996</c:v>
                      </c:pt>
                      <c:pt idx="66">
                        <c:v>375335.61</c:v>
                      </c:pt>
                      <c:pt idx="67">
                        <c:v>287976.42999999993</c:v>
                      </c:pt>
                      <c:pt idx="68">
                        <c:v>269193.23</c:v>
                      </c:pt>
                      <c:pt idx="69">
                        <c:v>300902.88</c:v>
                      </c:pt>
                      <c:pt idx="70">
                        <c:v>295676.38999999996</c:v>
                      </c:pt>
                      <c:pt idx="71">
                        <c:v>256916.76999999996</c:v>
                      </c:pt>
                      <c:pt idx="72">
                        <c:v>328858.54999999987</c:v>
                      </c:pt>
                      <c:pt idx="73">
                        <c:v>381403.45999999996</c:v>
                      </c:pt>
                      <c:pt idx="74">
                        <c:v>299035.05999999994</c:v>
                      </c:pt>
                      <c:pt idx="75">
                        <c:v>321122.38</c:v>
                      </c:pt>
                      <c:pt idx="76">
                        <c:v>351994.31</c:v>
                      </c:pt>
                      <c:pt idx="77">
                        <c:v>351490.68999999994</c:v>
                      </c:pt>
                      <c:pt idx="78">
                        <c:v>315086.78000000003</c:v>
                      </c:pt>
                      <c:pt idx="79">
                        <c:v>283140.31</c:v>
                      </c:pt>
                      <c:pt idx="80">
                        <c:v>286975.77999999997</c:v>
                      </c:pt>
                      <c:pt idx="81">
                        <c:v>322853.23999999993</c:v>
                      </c:pt>
                      <c:pt idx="82">
                        <c:v>302781.94000000006</c:v>
                      </c:pt>
                      <c:pt idx="83">
                        <c:v>335462.73999999993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90B-4EF9-80EE-1E58BEF5FF0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Data!$EE$4</c15:sqref>
                        </c15:formulaRef>
                      </c:ext>
                    </c:extLst>
                    <c:strCache>
                      <c:ptCount val="1"/>
                      <c:pt idx="0">
                        <c:v>Expenses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Data!$EE$5:$EE$88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-239422.47</c:v>
                      </c:pt>
                      <c:pt idx="1">
                        <c:v>-215642.23999999999</c:v>
                      </c:pt>
                      <c:pt idx="2">
                        <c:v>-204351.29</c:v>
                      </c:pt>
                      <c:pt idx="3">
                        <c:v>-183968.09999999995</c:v>
                      </c:pt>
                      <c:pt idx="4">
                        <c:v>-209400.8</c:v>
                      </c:pt>
                      <c:pt idx="5">
                        <c:v>-191576.25000000003</c:v>
                      </c:pt>
                      <c:pt idx="6">
                        <c:v>-190541.32</c:v>
                      </c:pt>
                      <c:pt idx="7">
                        <c:v>-187452.04999999993</c:v>
                      </c:pt>
                      <c:pt idx="8">
                        <c:v>-232375.66999999998</c:v>
                      </c:pt>
                      <c:pt idx="9">
                        <c:v>-182983.08000000005</c:v>
                      </c:pt>
                      <c:pt idx="10">
                        <c:v>-181999.24</c:v>
                      </c:pt>
                      <c:pt idx="11">
                        <c:v>-171806.07999999999</c:v>
                      </c:pt>
                      <c:pt idx="12">
                        <c:v>-199064.46</c:v>
                      </c:pt>
                      <c:pt idx="13">
                        <c:v>-189120.6</c:v>
                      </c:pt>
                      <c:pt idx="14">
                        <c:v>-194199.19000000003</c:v>
                      </c:pt>
                      <c:pt idx="15">
                        <c:v>-198813.35</c:v>
                      </c:pt>
                      <c:pt idx="16">
                        <c:v>-185765.16999999998</c:v>
                      </c:pt>
                      <c:pt idx="17">
                        <c:v>-164439.19</c:v>
                      </c:pt>
                      <c:pt idx="18">
                        <c:v>-216859.43</c:v>
                      </c:pt>
                      <c:pt idx="19">
                        <c:v>-187447.40000000002</c:v>
                      </c:pt>
                      <c:pt idx="20">
                        <c:v>-178351.24</c:v>
                      </c:pt>
                      <c:pt idx="21">
                        <c:v>-194745.67999999996</c:v>
                      </c:pt>
                      <c:pt idx="22">
                        <c:v>-157848.79999999999</c:v>
                      </c:pt>
                      <c:pt idx="23">
                        <c:v>-146564.82999999996</c:v>
                      </c:pt>
                      <c:pt idx="24">
                        <c:v>-209843.61999999994</c:v>
                      </c:pt>
                      <c:pt idx="25">
                        <c:v>-139506.30999999997</c:v>
                      </c:pt>
                      <c:pt idx="26">
                        <c:v>-157795.78999999995</c:v>
                      </c:pt>
                      <c:pt idx="27">
                        <c:v>-127844.33999999998</c:v>
                      </c:pt>
                      <c:pt idx="28">
                        <c:v>-124836.95999999999</c:v>
                      </c:pt>
                      <c:pt idx="29">
                        <c:v>-162734.84</c:v>
                      </c:pt>
                      <c:pt idx="30">
                        <c:v>-206201.29000000004</c:v>
                      </c:pt>
                      <c:pt idx="31">
                        <c:v>-198612.11</c:v>
                      </c:pt>
                      <c:pt idx="32">
                        <c:v>-223919.07</c:v>
                      </c:pt>
                      <c:pt idx="33">
                        <c:v>-212003.74000000002</c:v>
                      </c:pt>
                      <c:pt idx="34">
                        <c:v>-173506</c:v>
                      </c:pt>
                      <c:pt idx="35">
                        <c:v>-164141.80999999997</c:v>
                      </c:pt>
                      <c:pt idx="36">
                        <c:v>-238049.77999999997</c:v>
                      </c:pt>
                      <c:pt idx="37">
                        <c:v>-174932.77999999994</c:v>
                      </c:pt>
                      <c:pt idx="38">
                        <c:v>-188909.53999999998</c:v>
                      </c:pt>
                      <c:pt idx="39">
                        <c:v>-164398.59000000003</c:v>
                      </c:pt>
                      <c:pt idx="40">
                        <c:v>-164927.71</c:v>
                      </c:pt>
                      <c:pt idx="41">
                        <c:v>-166959.21999999991</c:v>
                      </c:pt>
                      <c:pt idx="42">
                        <c:v>-136888.54</c:v>
                      </c:pt>
                      <c:pt idx="43">
                        <c:v>-88980.250000000015</c:v>
                      </c:pt>
                      <c:pt idx="44">
                        <c:v>-102970.07999999999</c:v>
                      </c:pt>
                      <c:pt idx="45">
                        <c:v>-196529.71999999994</c:v>
                      </c:pt>
                      <c:pt idx="46">
                        <c:v>-224506.84</c:v>
                      </c:pt>
                      <c:pt idx="47">
                        <c:v>-236267.29000000007</c:v>
                      </c:pt>
                      <c:pt idx="48">
                        <c:v>-487331.33999999991</c:v>
                      </c:pt>
                      <c:pt idx="49">
                        <c:v>-238033.18000000002</c:v>
                      </c:pt>
                      <c:pt idx="50">
                        <c:v>-251610.95000000004</c:v>
                      </c:pt>
                      <c:pt idx="51">
                        <c:v>-184624.94000000006</c:v>
                      </c:pt>
                      <c:pt idx="52">
                        <c:v>-241126.28000000003</c:v>
                      </c:pt>
                      <c:pt idx="53">
                        <c:v>-248410.58</c:v>
                      </c:pt>
                      <c:pt idx="54">
                        <c:v>-227514.93000000008</c:v>
                      </c:pt>
                      <c:pt idx="55">
                        <c:v>-255489.4</c:v>
                      </c:pt>
                      <c:pt idx="56">
                        <c:v>-248313.84</c:v>
                      </c:pt>
                      <c:pt idx="57">
                        <c:v>-223804.97000000003</c:v>
                      </c:pt>
                      <c:pt idx="58">
                        <c:v>-215736.66999999998</c:v>
                      </c:pt>
                      <c:pt idx="59">
                        <c:v>-232630.07999999996</c:v>
                      </c:pt>
                      <c:pt idx="60">
                        <c:v>-289866.13999999996</c:v>
                      </c:pt>
                      <c:pt idx="61">
                        <c:v>-219351.61999999997</c:v>
                      </c:pt>
                      <c:pt idx="62">
                        <c:v>-234098.36</c:v>
                      </c:pt>
                      <c:pt idx="63">
                        <c:v>-213339.12999999995</c:v>
                      </c:pt>
                      <c:pt idx="64">
                        <c:v>-232414.53999999998</c:v>
                      </c:pt>
                      <c:pt idx="65">
                        <c:v>-243488.46000000008</c:v>
                      </c:pt>
                      <c:pt idx="66">
                        <c:v>-239847.22000000003</c:v>
                      </c:pt>
                      <c:pt idx="67">
                        <c:v>-266077.88</c:v>
                      </c:pt>
                      <c:pt idx="68">
                        <c:v>-262553.18</c:v>
                      </c:pt>
                      <c:pt idx="69">
                        <c:v>-269581.31999999995</c:v>
                      </c:pt>
                      <c:pt idx="70">
                        <c:v>-221634.52000000002</c:v>
                      </c:pt>
                      <c:pt idx="71">
                        <c:v>-214331.43999999997</c:v>
                      </c:pt>
                      <c:pt idx="72">
                        <c:v>-328344.07000000012</c:v>
                      </c:pt>
                      <c:pt idx="73">
                        <c:v>-276057.68000000005</c:v>
                      </c:pt>
                      <c:pt idx="74">
                        <c:v>-264009.94999999995</c:v>
                      </c:pt>
                      <c:pt idx="75">
                        <c:v>-260994.16999999998</c:v>
                      </c:pt>
                      <c:pt idx="76">
                        <c:v>-258012.63999999996</c:v>
                      </c:pt>
                      <c:pt idx="77">
                        <c:v>-261792.22000000006</c:v>
                      </c:pt>
                      <c:pt idx="78">
                        <c:v>-256793.18999999997</c:v>
                      </c:pt>
                      <c:pt idx="79">
                        <c:v>-313290.65000000002</c:v>
                      </c:pt>
                      <c:pt idx="80">
                        <c:v>-238708.92</c:v>
                      </c:pt>
                      <c:pt idx="81">
                        <c:v>-291239.64999999997</c:v>
                      </c:pt>
                      <c:pt idx="82">
                        <c:v>-296961.95999999996</c:v>
                      </c:pt>
                      <c:pt idx="83">
                        <c:v>-329686.56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90B-4EF9-80EE-1E58BEF5FF0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Data!$EF$4</c15:sqref>
                        </c15:formulaRef>
                      </c:ext>
                    </c:extLst>
                    <c:strCache>
                      <c:ptCount val="1"/>
                      <c:pt idx="0">
                        <c:v>Operating Profit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Data!$EF$5:$EF$88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61539.600000000006</c:v>
                      </c:pt>
                      <c:pt idx="1">
                        <c:v>30400.559999999969</c:v>
                      </c:pt>
                      <c:pt idx="2">
                        <c:v>17139.829999999958</c:v>
                      </c:pt>
                      <c:pt idx="3">
                        <c:v>40057.960000000021</c:v>
                      </c:pt>
                      <c:pt idx="4">
                        <c:v>-18361.169999999984</c:v>
                      </c:pt>
                      <c:pt idx="5">
                        <c:v>32065.03</c:v>
                      </c:pt>
                      <c:pt idx="6">
                        <c:v>42742.729999999981</c:v>
                      </c:pt>
                      <c:pt idx="7">
                        <c:v>30055.800000000047</c:v>
                      </c:pt>
                      <c:pt idx="8">
                        <c:v>-609.82999999998719</c:v>
                      </c:pt>
                      <c:pt idx="9">
                        <c:v>60093.639999999985</c:v>
                      </c:pt>
                      <c:pt idx="10">
                        <c:v>-20483.589999999997</c:v>
                      </c:pt>
                      <c:pt idx="11">
                        <c:v>10032.200000000041</c:v>
                      </c:pt>
                      <c:pt idx="12">
                        <c:v>8536.8700000000244</c:v>
                      </c:pt>
                      <c:pt idx="13">
                        <c:v>2685.420000000071</c:v>
                      </c:pt>
                      <c:pt idx="14">
                        <c:v>35628.679999999964</c:v>
                      </c:pt>
                      <c:pt idx="15">
                        <c:v>57794.570000000036</c:v>
                      </c:pt>
                      <c:pt idx="16">
                        <c:v>36530.209999999992</c:v>
                      </c:pt>
                      <c:pt idx="17">
                        <c:v>36065.140000000014</c:v>
                      </c:pt>
                      <c:pt idx="18">
                        <c:v>-20761.099999999977</c:v>
                      </c:pt>
                      <c:pt idx="19">
                        <c:v>10829.510000000038</c:v>
                      </c:pt>
                      <c:pt idx="20">
                        <c:v>37155.930000000051</c:v>
                      </c:pt>
                      <c:pt idx="21">
                        <c:v>4762.9000000000233</c:v>
                      </c:pt>
                      <c:pt idx="22">
                        <c:v>-14993.619999999966</c:v>
                      </c:pt>
                      <c:pt idx="23">
                        <c:v>-6314.2099999999045</c:v>
                      </c:pt>
                      <c:pt idx="24">
                        <c:v>27083.630000000063</c:v>
                      </c:pt>
                      <c:pt idx="25">
                        <c:v>-4347.4499999999534</c:v>
                      </c:pt>
                      <c:pt idx="26">
                        <c:v>-14434.219999999943</c:v>
                      </c:pt>
                      <c:pt idx="27">
                        <c:v>7105.1100000000297</c:v>
                      </c:pt>
                      <c:pt idx="28">
                        <c:v>-6222.9199999999837</c:v>
                      </c:pt>
                      <c:pt idx="29">
                        <c:v>78365.180000000022</c:v>
                      </c:pt>
                      <c:pt idx="30">
                        <c:v>8702.4499999999534</c:v>
                      </c:pt>
                      <c:pt idx="31">
                        <c:v>47768.600000000006</c:v>
                      </c:pt>
                      <c:pt idx="32">
                        <c:v>2047.070000000007</c:v>
                      </c:pt>
                      <c:pt idx="33">
                        <c:v>25386.78</c:v>
                      </c:pt>
                      <c:pt idx="34">
                        <c:v>41430.420000000042</c:v>
                      </c:pt>
                      <c:pt idx="35">
                        <c:v>16203.469999999972</c:v>
                      </c:pt>
                      <c:pt idx="36">
                        <c:v>246537.05</c:v>
                      </c:pt>
                      <c:pt idx="37">
                        <c:v>19534.890000000072</c:v>
                      </c:pt>
                      <c:pt idx="38">
                        <c:v>56969.069999999978</c:v>
                      </c:pt>
                      <c:pt idx="39">
                        <c:v>120328.97999999998</c:v>
                      </c:pt>
                      <c:pt idx="40">
                        <c:v>115247.99999999997</c:v>
                      </c:pt>
                      <c:pt idx="41">
                        <c:v>156219.12000000017</c:v>
                      </c:pt>
                      <c:pt idx="42">
                        <c:v>53371.330000000016</c:v>
                      </c:pt>
                      <c:pt idx="43">
                        <c:v>-40054.390000000021</c:v>
                      </c:pt>
                      <c:pt idx="44">
                        <c:v>-86887.579999999987</c:v>
                      </c:pt>
                      <c:pt idx="45">
                        <c:v>-43898.559999999939</c:v>
                      </c:pt>
                      <c:pt idx="46">
                        <c:v>29220.880000000092</c:v>
                      </c:pt>
                      <c:pt idx="47">
                        <c:v>11779.459999999934</c:v>
                      </c:pt>
                      <c:pt idx="48">
                        <c:v>102169.78000000009</c:v>
                      </c:pt>
                      <c:pt idx="49">
                        <c:v>270221.73</c:v>
                      </c:pt>
                      <c:pt idx="50">
                        <c:v>-31232.350000000035</c:v>
                      </c:pt>
                      <c:pt idx="51">
                        <c:v>54769.97000000003</c:v>
                      </c:pt>
                      <c:pt idx="52">
                        <c:v>64809.849999999919</c:v>
                      </c:pt>
                      <c:pt idx="53">
                        <c:v>46551.110000000015</c:v>
                      </c:pt>
                      <c:pt idx="54">
                        <c:v>8719.359999999986</c:v>
                      </c:pt>
                      <c:pt idx="55">
                        <c:v>-13274.210000000021</c:v>
                      </c:pt>
                      <c:pt idx="56">
                        <c:v>25311.849999999948</c:v>
                      </c:pt>
                      <c:pt idx="57">
                        <c:v>61294.579999999958</c:v>
                      </c:pt>
                      <c:pt idx="58">
                        <c:v>33604</c:v>
                      </c:pt>
                      <c:pt idx="59">
                        <c:v>22458.190000000119</c:v>
                      </c:pt>
                      <c:pt idx="60">
                        <c:v>42505.420000000042</c:v>
                      </c:pt>
                      <c:pt idx="61">
                        <c:v>45555.079999999987</c:v>
                      </c:pt>
                      <c:pt idx="62">
                        <c:v>15771.559999999998</c:v>
                      </c:pt>
                      <c:pt idx="63">
                        <c:v>-8854.7999999999884</c:v>
                      </c:pt>
                      <c:pt idx="64">
                        <c:v>48109.02999999997</c:v>
                      </c:pt>
                      <c:pt idx="65">
                        <c:v>71346.999999999884</c:v>
                      </c:pt>
                      <c:pt idx="66">
                        <c:v>135488.38999999996</c:v>
                      </c:pt>
                      <c:pt idx="67">
                        <c:v>21898.54999999993</c:v>
                      </c:pt>
                      <c:pt idx="68">
                        <c:v>6640.0499999999884</c:v>
                      </c:pt>
                      <c:pt idx="69">
                        <c:v>31321.560000000056</c:v>
                      </c:pt>
                      <c:pt idx="70">
                        <c:v>74041.869999999937</c:v>
                      </c:pt>
                      <c:pt idx="71">
                        <c:v>42585.329999999987</c:v>
                      </c:pt>
                      <c:pt idx="72">
                        <c:v>514.47999999974854</c:v>
                      </c:pt>
                      <c:pt idx="73">
                        <c:v>105345.77999999991</c:v>
                      </c:pt>
                      <c:pt idx="74">
                        <c:v>35025.109999999986</c:v>
                      </c:pt>
                      <c:pt idx="75">
                        <c:v>60128.210000000021</c:v>
                      </c:pt>
                      <c:pt idx="76">
                        <c:v>93981.670000000042</c:v>
                      </c:pt>
                      <c:pt idx="77">
                        <c:v>89698.469999999885</c:v>
                      </c:pt>
                      <c:pt idx="78">
                        <c:v>58293.590000000055</c:v>
                      </c:pt>
                      <c:pt idx="79">
                        <c:v>-30150.340000000026</c:v>
                      </c:pt>
                      <c:pt idx="80">
                        <c:v>48266.859999999957</c:v>
                      </c:pt>
                      <c:pt idx="81">
                        <c:v>31613.589999999967</c:v>
                      </c:pt>
                      <c:pt idx="82">
                        <c:v>5819.9800000000978</c:v>
                      </c:pt>
                      <c:pt idx="83">
                        <c:v>5776.1799999999348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90B-4EF9-80EE-1E58BEF5FF0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Data!$EG$4</c15:sqref>
                        </c15:formulaRef>
                      </c:ext>
                    </c:extLst>
                    <c:strCache>
                      <c:ptCount val="1"/>
                      <c:pt idx="0">
                        <c:v>Expenses - Tax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Data!$EG$5:$EG$88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-7423.5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-12214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-89533.67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90B-4EF9-80EE-1E58BEF5FF0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Data!$EH$4</c15:sqref>
                        </c15:formulaRef>
                      </c:ext>
                    </c:extLst>
                    <c:strCache>
                      <c:ptCount val="1"/>
                      <c:pt idx="0">
                        <c:v>Net Profit/(Loss)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Data!$EH$5:$EH$88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61539.600000000006</c:v>
                      </c:pt>
                      <c:pt idx="1">
                        <c:v>30400.559999999969</c:v>
                      </c:pt>
                      <c:pt idx="2">
                        <c:v>17139.829999999958</c:v>
                      </c:pt>
                      <c:pt idx="3">
                        <c:v>40057.960000000021</c:v>
                      </c:pt>
                      <c:pt idx="4">
                        <c:v>-18361.169999999984</c:v>
                      </c:pt>
                      <c:pt idx="5">
                        <c:v>32065.03</c:v>
                      </c:pt>
                      <c:pt idx="6">
                        <c:v>42742.729999999981</c:v>
                      </c:pt>
                      <c:pt idx="7">
                        <c:v>30055.800000000047</c:v>
                      </c:pt>
                      <c:pt idx="8">
                        <c:v>-609.82999999998719</c:v>
                      </c:pt>
                      <c:pt idx="9">
                        <c:v>60093.639999999985</c:v>
                      </c:pt>
                      <c:pt idx="10">
                        <c:v>-20483.589999999997</c:v>
                      </c:pt>
                      <c:pt idx="11">
                        <c:v>10032.200000000041</c:v>
                      </c:pt>
                      <c:pt idx="12">
                        <c:v>1113.3700000000244</c:v>
                      </c:pt>
                      <c:pt idx="13">
                        <c:v>2685.420000000071</c:v>
                      </c:pt>
                      <c:pt idx="14">
                        <c:v>35628.679999999964</c:v>
                      </c:pt>
                      <c:pt idx="15">
                        <c:v>57794.570000000036</c:v>
                      </c:pt>
                      <c:pt idx="16">
                        <c:v>36530.209999999992</c:v>
                      </c:pt>
                      <c:pt idx="17">
                        <c:v>36065.140000000014</c:v>
                      </c:pt>
                      <c:pt idx="18">
                        <c:v>-20761.099999999977</c:v>
                      </c:pt>
                      <c:pt idx="19">
                        <c:v>10829.510000000038</c:v>
                      </c:pt>
                      <c:pt idx="20">
                        <c:v>37155.930000000051</c:v>
                      </c:pt>
                      <c:pt idx="21">
                        <c:v>4762.9000000000233</c:v>
                      </c:pt>
                      <c:pt idx="22">
                        <c:v>-14993.619999999966</c:v>
                      </c:pt>
                      <c:pt idx="23">
                        <c:v>-6314.2099999999045</c:v>
                      </c:pt>
                      <c:pt idx="24">
                        <c:v>14869.630000000063</c:v>
                      </c:pt>
                      <c:pt idx="25">
                        <c:v>-4347.4499999999534</c:v>
                      </c:pt>
                      <c:pt idx="26">
                        <c:v>-14434.219999999943</c:v>
                      </c:pt>
                      <c:pt idx="27">
                        <c:v>7105.1100000000297</c:v>
                      </c:pt>
                      <c:pt idx="28">
                        <c:v>-6222.9199999999837</c:v>
                      </c:pt>
                      <c:pt idx="29">
                        <c:v>78365.180000000022</c:v>
                      </c:pt>
                      <c:pt idx="30">
                        <c:v>8702.4499999999534</c:v>
                      </c:pt>
                      <c:pt idx="31">
                        <c:v>47768.600000000006</c:v>
                      </c:pt>
                      <c:pt idx="32">
                        <c:v>2047.070000000007</c:v>
                      </c:pt>
                      <c:pt idx="33">
                        <c:v>25386.78</c:v>
                      </c:pt>
                      <c:pt idx="34">
                        <c:v>41430.420000000042</c:v>
                      </c:pt>
                      <c:pt idx="35">
                        <c:v>16203.469999999972</c:v>
                      </c:pt>
                      <c:pt idx="36">
                        <c:v>157003.38</c:v>
                      </c:pt>
                      <c:pt idx="37">
                        <c:v>19534.890000000072</c:v>
                      </c:pt>
                      <c:pt idx="38">
                        <c:v>56969.069999999978</c:v>
                      </c:pt>
                      <c:pt idx="39">
                        <c:v>120328.97999999998</c:v>
                      </c:pt>
                      <c:pt idx="40">
                        <c:v>115247.99999999997</c:v>
                      </c:pt>
                      <c:pt idx="41">
                        <c:v>156219.12000000017</c:v>
                      </c:pt>
                      <c:pt idx="42">
                        <c:v>53371.330000000016</c:v>
                      </c:pt>
                      <c:pt idx="43">
                        <c:v>-40054.390000000021</c:v>
                      </c:pt>
                      <c:pt idx="44">
                        <c:v>-86887.579999999987</c:v>
                      </c:pt>
                      <c:pt idx="45">
                        <c:v>-43898.559999999939</c:v>
                      </c:pt>
                      <c:pt idx="46">
                        <c:v>29220.880000000092</c:v>
                      </c:pt>
                      <c:pt idx="47">
                        <c:v>11779.459999999934</c:v>
                      </c:pt>
                      <c:pt idx="48">
                        <c:v>102169.78000000009</c:v>
                      </c:pt>
                      <c:pt idx="49">
                        <c:v>270221.73</c:v>
                      </c:pt>
                      <c:pt idx="50">
                        <c:v>-31232.350000000035</c:v>
                      </c:pt>
                      <c:pt idx="51">
                        <c:v>54769.97000000003</c:v>
                      </c:pt>
                      <c:pt idx="52">
                        <c:v>64809.849999999919</c:v>
                      </c:pt>
                      <c:pt idx="53">
                        <c:v>46551.110000000015</c:v>
                      </c:pt>
                      <c:pt idx="54">
                        <c:v>8719.359999999986</c:v>
                      </c:pt>
                      <c:pt idx="55">
                        <c:v>-13274.210000000021</c:v>
                      </c:pt>
                      <c:pt idx="56">
                        <c:v>25311.849999999948</c:v>
                      </c:pt>
                      <c:pt idx="57">
                        <c:v>61294.579999999958</c:v>
                      </c:pt>
                      <c:pt idx="58">
                        <c:v>33604</c:v>
                      </c:pt>
                      <c:pt idx="59">
                        <c:v>22458.190000000119</c:v>
                      </c:pt>
                      <c:pt idx="60">
                        <c:v>42505.420000000042</c:v>
                      </c:pt>
                      <c:pt idx="61">
                        <c:v>45555.079999999987</c:v>
                      </c:pt>
                      <c:pt idx="62">
                        <c:v>15771.559999999998</c:v>
                      </c:pt>
                      <c:pt idx="63">
                        <c:v>-8854.7999999999884</c:v>
                      </c:pt>
                      <c:pt idx="64">
                        <c:v>48109.02999999997</c:v>
                      </c:pt>
                      <c:pt idx="65">
                        <c:v>71346.999999999884</c:v>
                      </c:pt>
                      <c:pt idx="66">
                        <c:v>135488.38999999996</c:v>
                      </c:pt>
                      <c:pt idx="67">
                        <c:v>21898.54999999993</c:v>
                      </c:pt>
                      <c:pt idx="68">
                        <c:v>6640.0499999999884</c:v>
                      </c:pt>
                      <c:pt idx="69">
                        <c:v>31321.560000000056</c:v>
                      </c:pt>
                      <c:pt idx="70">
                        <c:v>74041.869999999937</c:v>
                      </c:pt>
                      <c:pt idx="71">
                        <c:v>42585.329999999987</c:v>
                      </c:pt>
                      <c:pt idx="72">
                        <c:v>514.47999999974854</c:v>
                      </c:pt>
                      <c:pt idx="73">
                        <c:v>105345.77999999991</c:v>
                      </c:pt>
                      <c:pt idx="74">
                        <c:v>35025.109999999986</c:v>
                      </c:pt>
                      <c:pt idx="75">
                        <c:v>60128.210000000021</c:v>
                      </c:pt>
                      <c:pt idx="76">
                        <c:v>93981.670000000042</c:v>
                      </c:pt>
                      <c:pt idx="77">
                        <c:v>89698.469999999885</c:v>
                      </c:pt>
                      <c:pt idx="78">
                        <c:v>58293.590000000055</c:v>
                      </c:pt>
                      <c:pt idx="79">
                        <c:v>-30150.340000000026</c:v>
                      </c:pt>
                      <c:pt idx="80">
                        <c:v>48266.859999999957</c:v>
                      </c:pt>
                      <c:pt idx="81">
                        <c:v>31613.589999999967</c:v>
                      </c:pt>
                      <c:pt idx="82">
                        <c:v>5819.9800000000978</c:v>
                      </c:pt>
                      <c:pt idx="83">
                        <c:v>5776.1799999999348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90B-4EF9-80EE-1E58BEF5FF04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Data!$EI$4</c15:sqref>
                        </c15:formulaRef>
                      </c:ext>
                    </c:extLst>
                    <c:strCache>
                      <c:ptCount val="1"/>
                      <c:pt idx="0">
                        <c:v>Gross Margin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Data!$EI$5:$EI$88</c15:sqref>
                        </c15:formulaRef>
                      </c:ext>
                    </c:extLst>
                    <c:numCache>
                      <c:formatCode>0%</c:formatCode>
                      <c:ptCount val="84"/>
                      <c:pt idx="0">
                        <c:v>0.93884357141299646</c:v>
                      </c:pt>
                      <c:pt idx="1">
                        <c:v>0.91225635313099396</c:v>
                      </c:pt>
                      <c:pt idx="2">
                        <c:v>0.91404624755972874</c:v>
                      </c:pt>
                      <c:pt idx="3">
                        <c:v>0.9331716079575616</c:v>
                      </c:pt>
                      <c:pt idx="4">
                        <c:v>0.92743168018380895</c:v>
                      </c:pt>
                      <c:pt idx="5">
                        <c:v>0.93643139444070111</c:v>
                      </c:pt>
                      <c:pt idx="6">
                        <c:v>0.93447762393961276</c:v>
                      </c:pt>
                      <c:pt idx="7">
                        <c:v>0.93414622739012865</c:v>
                      </c:pt>
                      <c:pt idx="8">
                        <c:v>0.92991973866607625</c:v>
                      </c:pt>
                      <c:pt idx="9">
                        <c:v>0.94424538031969207</c:v>
                      </c:pt>
                      <c:pt idx="10">
                        <c:v>0.90911728705611095</c:v>
                      </c:pt>
                      <c:pt idx="11">
                        <c:v>0.94488435943337779</c:v>
                      </c:pt>
                      <c:pt idx="12">
                        <c:v>0.93619979097083472</c:v>
                      </c:pt>
                      <c:pt idx="13">
                        <c:v>0.9307027201238155</c:v>
                      </c:pt>
                      <c:pt idx="14">
                        <c:v>0.93519372540760115</c:v>
                      </c:pt>
                      <c:pt idx="15">
                        <c:v>0.94136117211182913</c:v>
                      </c:pt>
                      <c:pt idx="16">
                        <c:v>0.93591647157125157</c:v>
                      </c:pt>
                      <c:pt idx="17">
                        <c:v>0.92652488261691557</c:v>
                      </c:pt>
                      <c:pt idx="18">
                        <c:v>0.93347645491470255</c:v>
                      </c:pt>
                      <c:pt idx="19">
                        <c:v>0.93622564579587864</c:v>
                      </c:pt>
                      <c:pt idx="20">
                        <c:v>0.94173181296701025</c:v>
                      </c:pt>
                      <c:pt idx="21">
                        <c:v>0.94199656533076681</c:v>
                      </c:pt>
                      <c:pt idx="22">
                        <c:v>0.92947665367485222</c:v>
                      </c:pt>
                      <c:pt idx="23">
                        <c:v>0.93052532882065386</c:v>
                      </c:pt>
                      <c:pt idx="24">
                        <c:v>0.93261389797023331</c:v>
                      </c:pt>
                      <c:pt idx="25">
                        <c:v>0.90865432645060196</c:v>
                      </c:pt>
                      <c:pt idx="26">
                        <c:v>0.92088983860323304</c:v>
                      </c:pt>
                      <c:pt idx="27">
                        <c:v>0.94709244242415946</c:v>
                      </c:pt>
                      <c:pt idx="28">
                        <c:v>0.96103465740293548</c:v>
                      </c:pt>
                      <c:pt idx="29">
                        <c:v>0.95122842006732766</c:v>
                      </c:pt>
                      <c:pt idx="30">
                        <c:v>0.92872282263556749</c:v>
                      </c:pt>
                      <c:pt idx="31">
                        <c:v>0.93843766842447063</c:v>
                      </c:pt>
                      <c:pt idx="32">
                        <c:v>0.93366305116893122</c:v>
                      </c:pt>
                      <c:pt idx="33">
                        <c:v>0.92651802028523222</c:v>
                      </c:pt>
                      <c:pt idx="34">
                        <c:v>0.93546640984652474</c:v>
                      </c:pt>
                      <c:pt idx="35">
                        <c:v>0.93180834140904467</c:v>
                      </c:pt>
                      <c:pt idx="36">
                        <c:v>0.9641810725554435</c:v>
                      </c:pt>
                      <c:pt idx="37">
                        <c:v>0.92749189108547847</c:v>
                      </c:pt>
                      <c:pt idx="38">
                        <c:v>0.9369224484237243</c:v>
                      </c:pt>
                      <c:pt idx="39">
                        <c:v>0.96682242421017628</c:v>
                      </c:pt>
                      <c:pt idx="40">
                        <c:v>0.94686427767846992</c:v>
                      </c:pt>
                      <c:pt idx="41">
                        <c:v>0.93676727541296467</c:v>
                      </c:pt>
                      <c:pt idx="42">
                        <c:v>0.9792067925479564</c:v>
                      </c:pt>
                      <c:pt idx="43">
                        <c:v>0.99147398026895062</c:v>
                      </c:pt>
                      <c:pt idx="44">
                        <c:v>1.1360128615092071</c:v>
                      </c:pt>
                      <c:pt idx="45">
                        <c:v>0.88392732010191699</c:v>
                      </c:pt>
                      <c:pt idx="46">
                        <c:v>0.92298782716789407</c:v>
                      </c:pt>
                      <c:pt idx="47">
                        <c:v>0.9190845923499813</c:v>
                      </c:pt>
                      <c:pt idx="48">
                        <c:v>0.96498134372946653</c:v>
                      </c:pt>
                      <c:pt idx="49">
                        <c:v>0.94384987789773978</c:v>
                      </c:pt>
                      <c:pt idx="50">
                        <c:v>0.90182040139569841</c:v>
                      </c:pt>
                      <c:pt idx="51">
                        <c:v>0.90971788987627011</c:v>
                      </c:pt>
                      <c:pt idx="52">
                        <c:v>0.91866901750898278</c:v>
                      </c:pt>
                      <c:pt idx="53">
                        <c:v>0.9188173913541885</c:v>
                      </c:pt>
                      <c:pt idx="54">
                        <c:v>0.91593566908519497</c:v>
                      </c:pt>
                      <c:pt idx="55">
                        <c:v>0.89615011489574103</c:v>
                      </c:pt>
                      <c:pt idx="56">
                        <c:v>0.91095583554090098</c:v>
                      </c:pt>
                      <c:pt idx="57">
                        <c:v>0.91701936264834316</c:v>
                      </c:pt>
                      <c:pt idx="58">
                        <c:v>0.91289508994906821</c:v>
                      </c:pt>
                      <c:pt idx="59">
                        <c:v>0.90309973943790278</c:v>
                      </c:pt>
                      <c:pt idx="60">
                        <c:v>0.91701906221977003</c:v>
                      </c:pt>
                      <c:pt idx="61">
                        <c:v>0.9131316628444679</c:v>
                      </c:pt>
                      <c:pt idx="62">
                        <c:v>0.90775232431097885</c:v>
                      </c:pt>
                      <c:pt idx="63">
                        <c:v>0.86067220830520152</c:v>
                      </c:pt>
                      <c:pt idx="64">
                        <c:v>0.91869173961492334</c:v>
                      </c:pt>
                      <c:pt idx="65">
                        <c:v>0.89877845556666314</c:v>
                      </c:pt>
                      <c:pt idx="66">
                        <c:v>0.87772711805591208</c:v>
                      </c:pt>
                      <c:pt idx="67">
                        <c:v>0.85406097414931381</c:v>
                      </c:pt>
                      <c:pt idx="68">
                        <c:v>0.87141272892801747</c:v>
                      </c:pt>
                      <c:pt idx="69">
                        <c:v>0.82634204944213385</c:v>
                      </c:pt>
                      <c:pt idx="70">
                        <c:v>0.86222141310215206</c:v>
                      </c:pt>
                      <c:pt idx="71">
                        <c:v>0.83996143556876646</c:v>
                      </c:pt>
                      <c:pt idx="72">
                        <c:v>0.81125899534186374</c:v>
                      </c:pt>
                      <c:pt idx="73">
                        <c:v>0.83146502830737778</c:v>
                      </c:pt>
                      <c:pt idx="74">
                        <c:v>0.80886199995028385</c:v>
                      </c:pt>
                      <c:pt idx="75">
                        <c:v>0.84036107728194931</c:v>
                      </c:pt>
                      <c:pt idx="76">
                        <c:v>0.83553968036150217</c:v>
                      </c:pt>
                      <c:pt idx="77">
                        <c:v>0.82857209602657689</c:v>
                      </c:pt>
                      <c:pt idx="78">
                        <c:v>0.82727922099847218</c:v>
                      </c:pt>
                      <c:pt idx="79">
                        <c:v>0.74289434563146506</c:v>
                      </c:pt>
                      <c:pt idx="80">
                        <c:v>0.76691497567685551</c:v>
                      </c:pt>
                      <c:pt idx="81">
                        <c:v>0.79104376423775657</c:v>
                      </c:pt>
                      <c:pt idx="82">
                        <c:v>0.79142198994175439</c:v>
                      </c:pt>
                      <c:pt idx="83">
                        <c:v>0.78974009203389084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90B-4EF9-80EE-1E58BEF5FF04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Data!$EJ$4</c15:sqref>
                        </c15:formulaRef>
                      </c:ext>
                    </c:extLst>
                    <c:strCache>
                      <c:ptCount val="1"/>
                      <c:pt idx="0">
                        <c:v>Profit Margin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Data!$EA$5:$EA$88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Data!$EJ$5:$EJ$88</c15:sqref>
                        </c15:formulaRef>
                      </c:ext>
                    </c:extLst>
                    <c:numCache>
                      <c:formatCode>0%</c:formatCode>
                      <c:ptCount val="84"/>
                      <c:pt idx="0">
                        <c:v>0.19197122696334207</c:v>
                      </c:pt>
                      <c:pt idx="1">
                        <c:v>0.1127165842639571</c:v>
                      </c:pt>
                      <c:pt idx="2">
                        <c:v>7.0732394577767407E-2</c:v>
                      </c:pt>
                      <c:pt idx="3">
                        <c:v>0.16685983293505993</c:v>
                      </c:pt>
                      <c:pt idx="4">
                        <c:v>-8.9137163546854289E-2</c:v>
                      </c:pt>
                      <c:pt idx="5">
                        <c:v>0.13426278348828494</c:v>
                      </c:pt>
                      <c:pt idx="6">
                        <c:v>0.17121669814585433</c:v>
                      </c:pt>
                      <c:pt idx="7">
                        <c:v>0.12908275347851711</c:v>
                      </c:pt>
                      <c:pt idx="8">
                        <c:v>-2.4468357987127067E-3</c:v>
                      </c:pt>
                      <c:pt idx="9">
                        <c:v>0.2334371714271718</c:v>
                      </c:pt>
                      <c:pt idx="10">
                        <c:v>-0.11529524086346853</c:v>
                      </c:pt>
                      <c:pt idx="11">
                        <c:v>5.2130216314780202E-2</c:v>
                      </c:pt>
                      <c:pt idx="12">
                        <c:v>5.0208578204832361E-3</c:v>
                      </c:pt>
                      <c:pt idx="13">
                        <c:v>1.3030496637566233E-2</c:v>
                      </c:pt>
                      <c:pt idx="14">
                        <c:v>0.14497683845112108</c:v>
                      </c:pt>
                      <c:pt idx="15">
                        <c:v>0.21201825788112533</c:v>
                      </c:pt>
                      <c:pt idx="16">
                        <c:v>0.15380088083232699</c:v>
                      </c:pt>
                      <c:pt idx="17">
                        <c:v>0.16665599992310709</c:v>
                      </c:pt>
                      <c:pt idx="18">
                        <c:v>-9.8827960585536903E-2</c:v>
                      </c:pt>
                      <c:pt idx="19">
                        <c:v>5.1134874925189013E-2</c:v>
                      </c:pt>
                      <c:pt idx="20">
                        <c:v>0.16236546246408121</c:v>
                      </c:pt>
                      <c:pt idx="21">
                        <c:v>2.2488433535108775E-2</c:v>
                      </c:pt>
                      <c:pt idx="22">
                        <c:v>-9.7554878612538268E-2</c:v>
                      </c:pt>
                      <c:pt idx="23">
                        <c:v>-4.189309349571909E-2</c:v>
                      </c:pt>
                      <c:pt idx="24">
                        <c:v>5.8531146567881824E-2</c:v>
                      </c:pt>
                      <c:pt idx="25">
                        <c:v>-2.9227305198694532E-2</c:v>
                      </c:pt>
                      <c:pt idx="26">
                        <c:v>-9.2718896187894043E-2</c:v>
                      </c:pt>
                      <c:pt idx="27">
                        <c:v>4.9864567685102432E-2</c:v>
                      </c:pt>
                      <c:pt idx="28">
                        <c:v>-5.0419341506670365E-2</c:v>
                      </c:pt>
                      <c:pt idx="29">
                        <c:v>0.30917951130693294</c:v>
                      </c:pt>
                      <c:pt idx="30">
                        <c:v>3.7608298151743901E-2</c:v>
                      </c:pt>
                      <c:pt idx="31">
                        <c:v>0.18194546808433651</c:v>
                      </c:pt>
                      <c:pt idx="32">
                        <c:v>8.4582301673887528E-3</c:v>
                      </c:pt>
                      <c:pt idx="33">
                        <c:v>9.9082765171148057E-2</c:v>
                      </c:pt>
                      <c:pt idx="34">
                        <c:v>0.18031735271218197</c:v>
                      </c:pt>
                      <c:pt idx="35">
                        <c:v>8.3720120126078115E-2</c:v>
                      </c:pt>
                      <c:pt idx="36">
                        <c:v>0.31238919003066984</c:v>
                      </c:pt>
                      <c:pt idx="37">
                        <c:v>9.3169481941378071E-2</c:v>
                      </c:pt>
                      <c:pt idx="38">
                        <c:v>0.21708110578965176</c:v>
                      </c:pt>
                      <c:pt idx="39">
                        <c:v>0.40858971312942333</c:v>
                      </c:pt>
                      <c:pt idx="40">
                        <c:v>0.3894849209943585</c:v>
                      </c:pt>
                      <c:pt idx="41">
                        <c:v>0.45281796858604789</c:v>
                      </c:pt>
                      <c:pt idx="42">
                        <c:v>0.27468519169764244</c:v>
                      </c:pt>
                      <c:pt idx="43">
                        <c:v>-0.81169519514924993</c:v>
                      </c:pt>
                      <c:pt idx="44">
                        <c:v>-6.1374418396026815</c:v>
                      </c:pt>
                      <c:pt idx="45">
                        <c:v>-0.25422814382812237</c:v>
                      </c:pt>
                      <c:pt idx="46">
                        <c:v>0.10629708310599192</c:v>
                      </c:pt>
                      <c:pt idx="47">
                        <c:v>4.3646289226538341E-2</c:v>
                      </c:pt>
                      <c:pt idx="48">
                        <c:v>0.16724638554197158</c:v>
                      </c:pt>
                      <c:pt idx="49">
                        <c:v>0.50181265708936473</c:v>
                      </c:pt>
                      <c:pt idx="50">
                        <c:v>-0.12780719368183197</c:v>
                      </c:pt>
                      <c:pt idx="51">
                        <c:v>0.20812982839520949</c:v>
                      </c:pt>
                      <c:pt idx="52">
                        <c:v>0.19461186628857627</c:v>
                      </c:pt>
                      <c:pt idx="53">
                        <c:v>0.1450085584159824</c:v>
                      </c:pt>
                      <c:pt idx="54">
                        <c:v>3.3807000819375842E-2</c:v>
                      </c:pt>
                      <c:pt idx="55">
                        <c:v>-4.9112051216318078E-2</c:v>
                      </c:pt>
                      <c:pt idx="56">
                        <c:v>8.4268320952743545E-2</c:v>
                      </c:pt>
                      <c:pt idx="57">
                        <c:v>0.19715329850712793</c:v>
                      </c:pt>
                      <c:pt idx="58">
                        <c:v>0.12303218164388702</c:v>
                      </c:pt>
                      <c:pt idx="59">
                        <c:v>7.9509675365500007E-2</c:v>
                      </c:pt>
                      <c:pt idx="60">
                        <c:v>0.11727321190675127</c:v>
                      </c:pt>
                      <c:pt idx="61">
                        <c:v>0.15702806290445942</c:v>
                      </c:pt>
                      <c:pt idx="62">
                        <c:v>5.7296493503540005E-2</c:v>
                      </c:pt>
                      <c:pt idx="63">
                        <c:v>-3.7269752015232117E-2</c:v>
                      </c:pt>
                      <c:pt idx="64">
                        <c:v>0.15755313702120116</c:v>
                      </c:pt>
                      <c:pt idx="65">
                        <c:v>0.2036782847437662</c:v>
                      </c:pt>
                      <c:pt idx="66">
                        <c:v>0.31684133057541602</c:v>
                      </c:pt>
                      <c:pt idx="67">
                        <c:v>6.4945235085584613E-2</c:v>
                      </c:pt>
                      <c:pt idx="68">
                        <c:v>2.1494686514658905E-2</c:v>
                      </c:pt>
                      <c:pt idx="69">
                        <c:v>8.6015534587521425E-2</c:v>
                      </c:pt>
                      <c:pt idx="70">
                        <c:v>0.21591336995194574</c:v>
                      </c:pt>
                      <c:pt idx="71">
                        <c:v>0.13922810457631726</c:v>
                      </c:pt>
                      <c:pt idx="72">
                        <c:v>1.2691673302192637E-3</c:v>
                      </c:pt>
                      <c:pt idx="73">
                        <c:v>0.22965531552797849</c:v>
                      </c:pt>
                      <c:pt idx="74">
                        <c:v>9.473966204189796E-2</c:v>
                      </c:pt>
                      <c:pt idx="75">
                        <c:v>0.15735249387051534</c:v>
                      </c:pt>
                      <c:pt idx="76">
                        <c:v>0.22308717010692647</c:v>
                      </c:pt>
                      <c:pt idx="77">
                        <c:v>0.2114469925171473</c:v>
                      </c:pt>
                      <c:pt idx="78">
                        <c:v>0.15305331351700749</c:v>
                      </c:pt>
                      <c:pt idx="79">
                        <c:v>-7.9107482452308558E-2</c:v>
                      </c:pt>
                      <c:pt idx="80">
                        <c:v>0.12898850823891186</c:v>
                      </c:pt>
                      <c:pt idx="81">
                        <c:v>7.7458517172288813E-2</c:v>
                      </c:pt>
                      <c:pt idx="82">
                        <c:v>1.5212466612180661E-2</c:v>
                      </c:pt>
                      <c:pt idx="83">
                        <c:v>1.3598174643193664E-2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90B-4EF9-80EE-1E58BEF5FF0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9"/>
          <c:order val="9"/>
          <c:tx>
            <c:strRef>
              <c:f>Data!$EK$4</c:f>
              <c:strCache>
                <c:ptCount val="1"/>
                <c:pt idx="0">
                  <c:v>MoM Revenue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Data!$EA$5:$EA$88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Data!$EK$5:$EK$88</c:f>
              <c:numCache>
                <c:formatCode>0%</c:formatCode>
                <c:ptCount val="84"/>
                <c:pt idx="0">
                  <c:v>1.1885699999362274</c:v>
                </c:pt>
                <c:pt idx="1">
                  <c:v>1.1130267830827232</c:v>
                </c:pt>
                <c:pt idx="2">
                  <c:v>1.0093717019969883</c:v>
                </c:pt>
                <c:pt idx="3">
                  <c:v>1.1654549283545015</c:v>
                </c:pt>
                <c:pt idx="4">
                  <c:v>0.86251277724935271</c:v>
                </c:pt>
                <c:pt idx="5">
                  <c:v>0.95666495340731716</c:v>
                </c:pt>
                <c:pt idx="6">
                  <c:v>1.0721512800154509</c:v>
                </c:pt>
                <c:pt idx="7">
                  <c:v>0.93423495345242258</c:v>
                </c:pt>
                <c:pt idx="8">
                  <c:v>0.96815626609541916</c:v>
                </c:pt>
                <c:pt idx="9">
                  <c:v>1.4489847185155909</c:v>
                </c:pt>
                <c:pt idx="10">
                  <c:v>0.9231835109676263</c:v>
                </c:pt>
                <c:pt idx="11">
                  <c:v>0.86785078946931715</c:v>
                </c:pt>
                <c:pt idx="12">
                  <c:v>1.0759952177550376</c:v>
                </c:pt>
                <c:pt idx="13">
                  <c:v>0.83859089499515993</c:v>
                </c:pt>
                <c:pt idx="14">
                  <c:v>0.9015448411955107</c:v>
                </c:pt>
                <c:pt idx="15">
                  <c:v>1.1476789841672317</c:v>
                </c:pt>
                <c:pt idx="16">
                  <c:v>1.0975559725623321</c:v>
                </c:pt>
                <c:pt idx="17">
                  <c:v>1.0301397408540662</c:v>
                </c:pt>
                <c:pt idx="18">
                  <c:v>0.9919251876623858</c:v>
                </c:pt>
                <c:pt idx="19">
                  <c:v>0.92545887906442081</c:v>
                </c:pt>
                <c:pt idx="20">
                  <c:v>1.0804936624063501</c:v>
                </c:pt>
                <c:pt idx="21">
                  <c:v>1.3780175583712617</c:v>
                </c:pt>
                <c:pt idx="22">
                  <c:v>1.0197199506004364</c:v>
                </c:pt>
                <c:pt idx="23">
                  <c:v>0.59328512561383961</c:v>
                </c:pt>
                <c:pt idx="24">
                  <c:v>1.7079191546297188</c:v>
                </c:pt>
                <c:pt idx="25">
                  <c:v>0.95547813610751797</c:v>
                </c:pt>
                <c:pt idx="26">
                  <c:v>1.0925625745018093</c:v>
                </c:pt>
                <c:pt idx="27">
                  <c:v>1.1544674679256191</c:v>
                </c:pt>
                <c:pt idx="28">
                  <c:v>0.48695027948003983</c:v>
                </c:pt>
                <c:pt idx="29">
                  <c:v>1.0953541892297947</c:v>
                </c:pt>
                <c:pt idx="30">
                  <c:v>0.8813665925837052</c:v>
                </c:pt>
                <c:pt idx="31">
                  <c:v>1.0847960020672578</c:v>
                </c:pt>
                <c:pt idx="32">
                  <c:v>0.94459076086481386</c:v>
                </c:pt>
                <c:pt idx="33">
                  <c:v>1.1151356189925563</c:v>
                </c:pt>
                <c:pt idx="34">
                  <c:v>1.1871446144460067</c:v>
                </c:pt>
                <c:pt idx="35">
                  <c:v>0.38509260737346368</c:v>
                </c:pt>
                <c:pt idx="36">
                  <c:v>2.3970423971939203</c:v>
                </c:pt>
                <c:pt idx="37">
                  <c:v>0.79895107379929287</c:v>
                </c:pt>
                <c:pt idx="38">
                  <c:v>0.89111611540317481</c:v>
                </c:pt>
                <c:pt idx="39">
                  <c:v>0.99526803938742647</c:v>
                </c:pt>
                <c:pt idx="40">
                  <c:v>0.85769368787558686</c:v>
                </c:pt>
                <c:pt idx="41">
                  <c:v>1.7755698289022044</c:v>
                </c:pt>
                <c:pt idx="42">
                  <c:v>3.9374552527337761</c:v>
                </c:pt>
                <c:pt idx="43">
                  <c:v>3.4856745475903383</c:v>
                </c:pt>
                <c:pt idx="44">
                  <c:v>8.1986748661696834E-2</c:v>
                </c:pt>
                <c:pt idx="45">
                  <c:v>0.62813747473019355</c:v>
                </c:pt>
                <c:pt idx="46">
                  <c:v>1.0185770531453506</c:v>
                </c:pt>
                <c:pt idx="47">
                  <c:v>0.44178639560591382</c:v>
                </c:pt>
                <c:pt idx="48">
                  <c:v>1.1344544384991504</c:v>
                </c:pt>
                <c:pt idx="49">
                  <c:v>2.2035823997487753</c:v>
                </c:pt>
                <c:pt idx="50">
                  <c:v>0.92862674404778545</c:v>
                </c:pt>
                <c:pt idx="51">
                  <c:v>0.7901990042311442</c:v>
                </c:pt>
                <c:pt idx="52">
                  <c:v>1.0373738420579521</c:v>
                </c:pt>
                <c:pt idx="53">
                  <c:v>1.2446820921912463</c:v>
                </c:pt>
                <c:pt idx="54">
                  <c:v>0.95423942142079599</c:v>
                </c:pt>
                <c:pt idx="55">
                  <c:v>0.89983123264423359</c:v>
                </c:pt>
                <c:pt idx="56">
                  <c:v>0.96614324431155185</c:v>
                </c:pt>
                <c:pt idx="57">
                  <c:v>1.1382712719013779</c:v>
                </c:pt>
                <c:pt idx="58">
                  <c:v>0.96697997278043357</c:v>
                </c:pt>
                <c:pt idx="59">
                  <c:v>0.77930826015176491</c:v>
                </c:pt>
                <c:pt idx="60">
                  <c:v>1.2493552657254516</c:v>
                </c:pt>
                <c:pt idx="61">
                  <c:v>1.0539328281229439</c:v>
                </c:pt>
                <c:pt idx="62">
                  <c:v>1.1585755385285132</c:v>
                </c:pt>
                <c:pt idx="63">
                  <c:v>0.77807723265745787</c:v>
                </c:pt>
                <c:pt idx="64">
                  <c:v>0.87170303502254776</c:v>
                </c:pt>
                <c:pt idx="65">
                  <c:v>0.81916376607286134</c:v>
                </c:pt>
                <c:pt idx="66">
                  <c:v>1.2682129618749787</c:v>
                </c:pt>
                <c:pt idx="67">
                  <c:v>1.0915102842883957</c:v>
                </c:pt>
                <c:pt idx="68">
                  <c:v>0.84834741822484483</c:v>
                </c:pt>
                <c:pt idx="69">
                  <c:v>1.0618633920515967</c:v>
                </c:pt>
                <c:pt idx="70">
                  <c:v>1.1211526212638461</c:v>
                </c:pt>
                <c:pt idx="71">
                  <c:v>0.75454213051869357</c:v>
                </c:pt>
                <c:pt idx="72">
                  <c:v>0.88370837537763558</c:v>
                </c:pt>
                <c:pt idx="73">
                  <c:v>1.2407748000269085</c:v>
                </c:pt>
                <c:pt idx="74">
                  <c:v>0.96748230791609702</c:v>
                </c:pt>
                <c:pt idx="75">
                  <c:v>0.90706013720780299</c:v>
                </c:pt>
                <c:pt idx="76">
                  <c:v>0.99308184085827167</c:v>
                </c:pt>
                <c:pt idx="77">
                  <c:v>1.1137954952428266</c:v>
                </c:pt>
                <c:pt idx="78">
                  <c:v>0.99931732193204903</c:v>
                </c:pt>
                <c:pt idx="79">
                  <c:v>1.0185365631783896</c:v>
                </c:pt>
                <c:pt idx="80">
                  <c:v>0.91683965445320592</c:v>
                </c:pt>
                <c:pt idx="81">
                  <c:v>1.0667994512201431</c:v>
                </c:pt>
                <c:pt idx="82">
                  <c:v>0.90066181449508498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0B-4EF9-80EE-1E58BEF5F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559472"/>
        <c:axId val="129720400"/>
      </c:lineChart>
      <c:catAx>
        <c:axId val="12056187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18416"/>
        <c:crosses val="autoZero"/>
        <c:auto val="1"/>
        <c:lblAlgn val="ctr"/>
        <c:lblOffset val="100"/>
        <c:noMultiLvlLbl val="0"/>
      </c:catAx>
      <c:valAx>
        <c:axId val="1297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1872"/>
        <c:crosses val="autoZero"/>
        <c:crossBetween val="between"/>
      </c:valAx>
      <c:valAx>
        <c:axId val="129720400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59472"/>
        <c:crosses val="max"/>
        <c:crossBetween val="between"/>
      </c:valAx>
      <c:dateAx>
        <c:axId val="120559472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2972040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Bar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Data!$B$5:$B$88</c:f>
              <c:numCache>
                <c:formatCode>"$"#,##0.00_);[Red]\("$"#,##0.00\)</c:formatCode>
                <c:ptCount val="84"/>
                <c:pt idx="0">
                  <c:v>55148.99</c:v>
                </c:pt>
                <c:pt idx="1">
                  <c:v>47863.360000000001</c:v>
                </c:pt>
                <c:pt idx="2">
                  <c:v>39334.01</c:v>
                </c:pt>
                <c:pt idx="3">
                  <c:v>38591.71</c:v>
                </c:pt>
                <c:pt idx="4">
                  <c:v>34919.53</c:v>
                </c:pt>
                <c:pt idx="5">
                  <c:v>38597.449999999997</c:v>
                </c:pt>
                <c:pt idx="6">
                  <c:v>32756.09</c:v>
                </c:pt>
                <c:pt idx="7">
                  <c:v>35549.35</c:v>
                </c:pt>
                <c:pt idx="8">
                  <c:v>39031.15</c:v>
                </c:pt>
                <c:pt idx="9">
                  <c:v>39222.35</c:v>
                </c:pt>
                <c:pt idx="10">
                  <c:v>32017.62</c:v>
                </c:pt>
                <c:pt idx="11">
                  <c:v>26764.92</c:v>
                </c:pt>
                <c:pt idx="12">
                  <c:v>40723.4</c:v>
                </c:pt>
                <c:pt idx="13">
                  <c:v>29302.91</c:v>
                </c:pt>
                <c:pt idx="14">
                  <c:v>36455.29</c:v>
                </c:pt>
                <c:pt idx="15">
                  <c:v>35105.51</c:v>
                </c:pt>
                <c:pt idx="16">
                  <c:v>34406.01</c:v>
                </c:pt>
                <c:pt idx="17">
                  <c:v>38423.97</c:v>
                </c:pt>
                <c:pt idx="18">
                  <c:v>33594.629999999997</c:v>
                </c:pt>
                <c:pt idx="19">
                  <c:v>30951.37</c:v>
                </c:pt>
                <c:pt idx="20">
                  <c:v>31980.74</c:v>
                </c:pt>
                <c:pt idx="21">
                  <c:v>25352.66</c:v>
                </c:pt>
                <c:pt idx="22">
                  <c:v>17978.53</c:v>
                </c:pt>
                <c:pt idx="23">
                  <c:v>18444.95</c:v>
                </c:pt>
                <c:pt idx="24">
                  <c:v>32387.45</c:v>
                </c:pt>
                <c:pt idx="25">
                  <c:v>24082.5</c:v>
                </c:pt>
                <c:pt idx="26">
                  <c:v>18955.96</c:v>
                </c:pt>
                <c:pt idx="27">
                  <c:v>16159.81</c:v>
                </c:pt>
                <c:pt idx="28">
                  <c:v>11919.11</c:v>
                </c:pt>
                <c:pt idx="29">
                  <c:v>28144.46</c:v>
                </c:pt>
                <c:pt idx="30">
                  <c:v>35160.65</c:v>
                </c:pt>
                <c:pt idx="31">
                  <c:v>40182.199999999997</c:v>
                </c:pt>
                <c:pt idx="32">
                  <c:v>38211.74</c:v>
                </c:pt>
                <c:pt idx="33">
                  <c:v>37214.86</c:v>
                </c:pt>
                <c:pt idx="34">
                  <c:v>32948.46</c:v>
                </c:pt>
                <c:pt idx="35">
                  <c:v>29537.29</c:v>
                </c:pt>
                <c:pt idx="36">
                  <c:v>43002.21</c:v>
                </c:pt>
                <c:pt idx="37">
                  <c:v>34838.46</c:v>
                </c:pt>
                <c:pt idx="38">
                  <c:v>35396.97</c:v>
                </c:pt>
                <c:pt idx="39">
                  <c:v>33045.29</c:v>
                </c:pt>
                <c:pt idx="40">
                  <c:v>34945.360000000001</c:v>
                </c:pt>
                <c:pt idx="41">
                  <c:v>35775.39</c:v>
                </c:pt>
                <c:pt idx="42">
                  <c:v>19625.38</c:v>
                </c:pt>
                <c:pt idx="43">
                  <c:v>0</c:v>
                </c:pt>
                <c:pt idx="44">
                  <c:v>0</c:v>
                </c:pt>
                <c:pt idx="45">
                  <c:v>33907.24</c:v>
                </c:pt>
                <c:pt idx="46">
                  <c:v>50219.79</c:v>
                </c:pt>
                <c:pt idx="47">
                  <c:v>45703.31</c:v>
                </c:pt>
                <c:pt idx="48">
                  <c:v>85371.62</c:v>
                </c:pt>
                <c:pt idx="49">
                  <c:v>60180.43</c:v>
                </c:pt>
                <c:pt idx="50">
                  <c:v>54354.66</c:v>
                </c:pt>
                <c:pt idx="51">
                  <c:v>53854.37</c:v>
                </c:pt>
                <c:pt idx="52">
                  <c:v>57023</c:v>
                </c:pt>
                <c:pt idx="53">
                  <c:v>53748.23</c:v>
                </c:pt>
                <c:pt idx="54">
                  <c:v>48573.760000000002</c:v>
                </c:pt>
                <c:pt idx="55">
                  <c:v>60815.37</c:v>
                </c:pt>
                <c:pt idx="56">
                  <c:v>55821.91</c:v>
                </c:pt>
                <c:pt idx="57">
                  <c:v>60057.9</c:v>
                </c:pt>
                <c:pt idx="58">
                  <c:v>55964.480000000003</c:v>
                </c:pt>
                <c:pt idx="59">
                  <c:v>50956.18</c:v>
                </c:pt>
                <c:pt idx="60">
                  <c:v>71265.52</c:v>
                </c:pt>
                <c:pt idx="61">
                  <c:v>56006.79</c:v>
                </c:pt>
                <c:pt idx="62">
                  <c:v>55172.47</c:v>
                </c:pt>
                <c:pt idx="63">
                  <c:v>62038.39</c:v>
                </c:pt>
                <c:pt idx="64">
                  <c:v>60046.3</c:v>
                </c:pt>
                <c:pt idx="65">
                  <c:v>58987.27</c:v>
                </c:pt>
                <c:pt idx="66">
                  <c:v>59720.56</c:v>
                </c:pt>
                <c:pt idx="67">
                  <c:v>61014.16</c:v>
                </c:pt>
                <c:pt idx="68">
                  <c:v>62624.56</c:v>
                </c:pt>
                <c:pt idx="69">
                  <c:v>69760.33</c:v>
                </c:pt>
                <c:pt idx="70">
                  <c:v>66155.38</c:v>
                </c:pt>
                <c:pt idx="71">
                  <c:v>55563.45</c:v>
                </c:pt>
                <c:pt idx="72">
                  <c:v>106114.22</c:v>
                </c:pt>
                <c:pt idx="73">
                  <c:v>87725.47</c:v>
                </c:pt>
                <c:pt idx="74">
                  <c:v>77865.73</c:v>
                </c:pt>
                <c:pt idx="75">
                  <c:v>81876.84</c:v>
                </c:pt>
                <c:pt idx="76">
                  <c:v>78890.679999999993</c:v>
                </c:pt>
                <c:pt idx="77">
                  <c:v>89177.919999999998</c:v>
                </c:pt>
                <c:pt idx="78">
                  <c:v>95361.67</c:v>
                </c:pt>
                <c:pt idx="79">
                  <c:v>102058.79</c:v>
                </c:pt>
                <c:pt idx="80">
                  <c:v>92088.48</c:v>
                </c:pt>
                <c:pt idx="81">
                  <c:v>97919.84</c:v>
                </c:pt>
                <c:pt idx="82">
                  <c:v>96781.18</c:v>
                </c:pt>
                <c:pt idx="83">
                  <c:v>105548.74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1-451F-8114-58BC75D0BFCC}"/>
            </c:ext>
          </c:extLst>
        </c:ser>
        <c:ser>
          <c:idx val="1"/>
          <c:order val="1"/>
          <c:tx>
            <c:strRef>
              <c:f>Data!$C$4</c:f>
              <c:strCache>
                <c:ptCount val="1"/>
                <c:pt idx="0">
                  <c:v>Food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Data!$C$5:$C$88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1581.82</c:v>
                </c:pt>
                <c:pt idx="22">
                  <c:v>3042.28</c:v>
                </c:pt>
                <c:pt idx="23">
                  <c:v>2933.64</c:v>
                </c:pt>
                <c:pt idx="24">
                  <c:v>6419.54</c:v>
                </c:pt>
                <c:pt idx="25">
                  <c:v>5343.61</c:v>
                </c:pt>
                <c:pt idx="26">
                  <c:v>2330.9299999999998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-305.45999999999998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65.91</c:v>
                </c:pt>
                <c:pt idx="46">
                  <c:v>0</c:v>
                </c:pt>
                <c:pt idx="47">
                  <c:v>307.36</c:v>
                </c:pt>
                <c:pt idx="48">
                  <c:v>-1731.73</c:v>
                </c:pt>
                <c:pt idx="49">
                  <c:v>-1976.42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378</c:v>
                </c:pt>
                <c:pt idx="61">
                  <c:v>65.91</c:v>
                </c:pt>
                <c:pt idx="62">
                  <c:v>432.82</c:v>
                </c:pt>
                <c:pt idx="63">
                  <c:v>3181.82</c:v>
                </c:pt>
                <c:pt idx="64">
                  <c:v>0</c:v>
                </c:pt>
                <c:pt idx="65">
                  <c:v>22320.94</c:v>
                </c:pt>
                <c:pt idx="66">
                  <c:v>42183.68</c:v>
                </c:pt>
                <c:pt idx="67">
                  <c:v>37032.25</c:v>
                </c:pt>
                <c:pt idx="68">
                  <c:v>36127.379999999997</c:v>
                </c:pt>
                <c:pt idx="69">
                  <c:v>45233.46</c:v>
                </c:pt>
                <c:pt idx="70">
                  <c:v>40551.56</c:v>
                </c:pt>
                <c:pt idx="71">
                  <c:v>35503.42</c:v>
                </c:pt>
                <c:pt idx="72">
                  <c:v>58569.09</c:v>
                </c:pt>
                <c:pt idx="73">
                  <c:v>79849.179999999993</c:v>
                </c:pt>
                <c:pt idx="74">
                  <c:v>52983.12</c:v>
                </c:pt>
                <c:pt idx="75">
                  <c:v>53216.11</c:v>
                </c:pt>
                <c:pt idx="76">
                  <c:v>45157.27</c:v>
                </c:pt>
                <c:pt idx="77">
                  <c:v>43382.33</c:v>
                </c:pt>
                <c:pt idx="78">
                  <c:v>50835.03</c:v>
                </c:pt>
                <c:pt idx="79">
                  <c:v>51553.63</c:v>
                </c:pt>
                <c:pt idx="80">
                  <c:v>44463.79</c:v>
                </c:pt>
                <c:pt idx="81">
                  <c:v>53083.4</c:v>
                </c:pt>
                <c:pt idx="82">
                  <c:v>50196.95</c:v>
                </c:pt>
                <c:pt idx="83">
                  <c:v>56606.65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61-451F-8114-58BC75D0BFCC}"/>
            </c:ext>
          </c:extLst>
        </c:ser>
        <c:ser>
          <c:idx val="2"/>
          <c:order val="2"/>
          <c:tx>
            <c:strRef>
              <c:f>Data!$D$4</c:f>
              <c:strCache>
                <c:ptCount val="1"/>
                <c:pt idx="0">
                  <c:v>Cafe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Data!$D$5:$D$88</c:f>
              <c:numCache>
                <c:formatCode>"$"#,##0.00_);[Red]\("$"#,##0.00\)</c:formatCode>
                <c:ptCount val="84"/>
                <c:pt idx="0">
                  <c:v>392.21</c:v>
                </c:pt>
                <c:pt idx="1">
                  <c:v>782.8</c:v>
                </c:pt>
                <c:pt idx="2">
                  <c:v>510</c:v>
                </c:pt>
                <c:pt idx="3">
                  <c:v>720.91</c:v>
                </c:pt>
                <c:pt idx="4">
                  <c:v>816.47</c:v>
                </c:pt>
                <c:pt idx="5">
                  <c:v>831.65</c:v>
                </c:pt>
                <c:pt idx="6">
                  <c:v>1018.09</c:v>
                </c:pt>
                <c:pt idx="7">
                  <c:v>1117.7</c:v>
                </c:pt>
                <c:pt idx="8">
                  <c:v>535.19000000000005</c:v>
                </c:pt>
                <c:pt idx="9">
                  <c:v>690.1</c:v>
                </c:pt>
                <c:pt idx="10">
                  <c:v>586.20000000000005</c:v>
                </c:pt>
                <c:pt idx="11">
                  <c:v>438</c:v>
                </c:pt>
                <c:pt idx="12">
                  <c:v>634.1</c:v>
                </c:pt>
                <c:pt idx="13">
                  <c:v>784.46</c:v>
                </c:pt>
                <c:pt idx="14">
                  <c:v>879</c:v>
                </c:pt>
                <c:pt idx="15">
                  <c:v>931.9</c:v>
                </c:pt>
                <c:pt idx="16">
                  <c:v>1035.83</c:v>
                </c:pt>
                <c:pt idx="17">
                  <c:v>966.1</c:v>
                </c:pt>
                <c:pt idx="18">
                  <c:v>993.01</c:v>
                </c:pt>
                <c:pt idx="19">
                  <c:v>940.77</c:v>
                </c:pt>
                <c:pt idx="20">
                  <c:v>742.68</c:v>
                </c:pt>
                <c:pt idx="21">
                  <c:v>3520.66</c:v>
                </c:pt>
                <c:pt idx="22">
                  <c:v>558.6</c:v>
                </c:pt>
                <c:pt idx="23">
                  <c:v>439.19</c:v>
                </c:pt>
                <c:pt idx="24">
                  <c:v>838.77</c:v>
                </c:pt>
                <c:pt idx="25">
                  <c:v>1284.54</c:v>
                </c:pt>
                <c:pt idx="26">
                  <c:v>544</c:v>
                </c:pt>
                <c:pt idx="27">
                  <c:v>405.86</c:v>
                </c:pt>
                <c:pt idx="28">
                  <c:v>216</c:v>
                </c:pt>
                <c:pt idx="29">
                  <c:v>669.14</c:v>
                </c:pt>
                <c:pt idx="30">
                  <c:v>1231.5</c:v>
                </c:pt>
                <c:pt idx="31">
                  <c:v>884.46</c:v>
                </c:pt>
                <c:pt idx="32">
                  <c:v>717.35</c:v>
                </c:pt>
                <c:pt idx="33">
                  <c:v>873.95</c:v>
                </c:pt>
                <c:pt idx="34">
                  <c:v>741.86</c:v>
                </c:pt>
                <c:pt idx="35">
                  <c:v>513.30999999999995</c:v>
                </c:pt>
                <c:pt idx="36">
                  <c:v>651.28</c:v>
                </c:pt>
                <c:pt idx="37">
                  <c:v>646.09</c:v>
                </c:pt>
                <c:pt idx="38">
                  <c:v>709.5</c:v>
                </c:pt>
                <c:pt idx="39">
                  <c:v>696</c:v>
                </c:pt>
                <c:pt idx="40">
                  <c:v>788.05</c:v>
                </c:pt>
                <c:pt idx="41">
                  <c:v>133.19</c:v>
                </c:pt>
                <c:pt idx="42">
                  <c:v>318.54000000000002</c:v>
                </c:pt>
                <c:pt idx="43">
                  <c:v>0</c:v>
                </c:pt>
                <c:pt idx="44">
                  <c:v>0</c:v>
                </c:pt>
                <c:pt idx="45">
                  <c:v>2346.64</c:v>
                </c:pt>
                <c:pt idx="46">
                  <c:v>3549.35</c:v>
                </c:pt>
                <c:pt idx="47">
                  <c:v>2285.89</c:v>
                </c:pt>
                <c:pt idx="48">
                  <c:v>3193.27</c:v>
                </c:pt>
                <c:pt idx="49">
                  <c:v>3290.54</c:v>
                </c:pt>
                <c:pt idx="50">
                  <c:v>3827.18</c:v>
                </c:pt>
                <c:pt idx="51">
                  <c:v>3816.14</c:v>
                </c:pt>
                <c:pt idx="52">
                  <c:v>4849.1400000000003</c:v>
                </c:pt>
                <c:pt idx="53">
                  <c:v>4355.3</c:v>
                </c:pt>
                <c:pt idx="54">
                  <c:v>4327.08</c:v>
                </c:pt>
                <c:pt idx="55">
                  <c:v>5969.55</c:v>
                </c:pt>
                <c:pt idx="56">
                  <c:v>4209.46</c:v>
                </c:pt>
                <c:pt idx="57">
                  <c:v>4387.01</c:v>
                </c:pt>
                <c:pt idx="58">
                  <c:v>4082.52</c:v>
                </c:pt>
                <c:pt idx="59">
                  <c:v>3098.24</c:v>
                </c:pt>
                <c:pt idx="60">
                  <c:v>3562.77</c:v>
                </c:pt>
                <c:pt idx="61">
                  <c:v>4797</c:v>
                </c:pt>
                <c:pt idx="62">
                  <c:v>5418.39</c:v>
                </c:pt>
                <c:pt idx="63">
                  <c:v>6048.99</c:v>
                </c:pt>
                <c:pt idx="64">
                  <c:v>6226.41</c:v>
                </c:pt>
                <c:pt idx="65">
                  <c:v>9095.7199999999993</c:v>
                </c:pt>
                <c:pt idx="66">
                  <c:v>5706.07</c:v>
                </c:pt>
                <c:pt idx="67">
                  <c:v>8788.82</c:v>
                </c:pt>
                <c:pt idx="68">
                  <c:v>5254.27</c:v>
                </c:pt>
                <c:pt idx="69">
                  <c:v>5051.6099999999997</c:v>
                </c:pt>
                <c:pt idx="70">
                  <c:v>4200.5600000000004</c:v>
                </c:pt>
                <c:pt idx="71">
                  <c:v>3285.82</c:v>
                </c:pt>
                <c:pt idx="72">
                  <c:v>4796.83</c:v>
                </c:pt>
                <c:pt idx="73">
                  <c:v>7275.37</c:v>
                </c:pt>
                <c:pt idx="74">
                  <c:v>7901.9</c:v>
                </c:pt>
                <c:pt idx="75">
                  <c:v>6498.11</c:v>
                </c:pt>
                <c:pt idx="76">
                  <c:v>7580.97</c:v>
                </c:pt>
                <c:pt idx="77">
                  <c:v>8953.5499999999993</c:v>
                </c:pt>
                <c:pt idx="78">
                  <c:v>9853.39</c:v>
                </c:pt>
                <c:pt idx="79">
                  <c:v>14136.29</c:v>
                </c:pt>
                <c:pt idx="80">
                  <c:v>8804.36</c:v>
                </c:pt>
                <c:pt idx="81">
                  <c:v>9444.56</c:v>
                </c:pt>
                <c:pt idx="82">
                  <c:v>8423.2000000000007</c:v>
                </c:pt>
                <c:pt idx="83">
                  <c:v>9478.58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61-451F-8114-58BC75D0BFCC}"/>
            </c:ext>
          </c:extLst>
        </c:ser>
        <c:ser>
          <c:idx val="3"/>
          <c:order val="3"/>
          <c:tx>
            <c:strRef>
              <c:f>Data!$E$4</c:f>
              <c:strCache>
                <c:ptCount val="1"/>
                <c:pt idx="0">
                  <c:v>Net Poker Machine Clearances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Data!$E$5:$E$88</c:f>
              <c:numCache>
                <c:formatCode>"$"#,##0.00_);[Red]\("$"#,##0.00\)</c:formatCode>
                <c:ptCount val="84"/>
                <c:pt idx="0">
                  <c:v>202516.33</c:v>
                </c:pt>
                <c:pt idx="1">
                  <c:v>193092.51</c:v>
                </c:pt>
                <c:pt idx="2">
                  <c:v>178752.09</c:v>
                </c:pt>
                <c:pt idx="3">
                  <c:v>177686.05</c:v>
                </c:pt>
                <c:pt idx="4">
                  <c:v>148905.53</c:v>
                </c:pt>
                <c:pt idx="5">
                  <c:v>173539.12</c:v>
                </c:pt>
                <c:pt idx="6">
                  <c:v>175182.76</c:v>
                </c:pt>
                <c:pt idx="7">
                  <c:v>176263.55</c:v>
                </c:pt>
                <c:pt idx="8">
                  <c:v>186781.68</c:v>
                </c:pt>
                <c:pt idx="9">
                  <c:v>193526.8</c:v>
                </c:pt>
                <c:pt idx="10">
                  <c:v>125834.89</c:v>
                </c:pt>
                <c:pt idx="11">
                  <c:v>143116.22</c:v>
                </c:pt>
                <c:pt idx="12">
                  <c:v>145663.06</c:v>
                </c:pt>
                <c:pt idx="13">
                  <c:v>153096.54</c:v>
                </c:pt>
                <c:pt idx="14">
                  <c:v>184009.62</c:v>
                </c:pt>
                <c:pt idx="15">
                  <c:v>183967.2</c:v>
                </c:pt>
                <c:pt idx="16">
                  <c:v>173642.34</c:v>
                </c:pt>
                <c:pt idx="17">
                  <c:v>156416.47</c:v>
                </c:pt>
                <c:pt idx="18">
                  <c:v>157060.04999999999</c:v>
                </c:pt>
                <c:pt idx="19">
                  <c:v>160854.32</c:v>
                </c:pt>
                <c:pt idx="20">
                  <c:v>174206.76</c:v>
                </c:pt>
                <c:pt idx="21">
                  <c:v>164258.84</c:v>
                </c:pt>
                <c:pt idx="22">
                  <c:v>116738.37</c:v>
                </c:pt>
                <c:pt idx="23">
                  <c:v>112976.69</c:v>
                </c:pt>
                <c:pt idx="24">
                  <c:v>146210.75</c:v>
                </c:pt>
                <c:pt idx="25">
                  <c:v>99423.29</c:v>
                </c:pt>
                <c:pt idx="26">
                  <c:v>116293.21</c:v>
                </c:pt>
                <c:pt idx="27">
                  <c:v>112557.45</c:v>
                </c:pt>
                <c:pt idx="28">
                  <c:v>99611.17</c:v>
                </c:pt>
                <c:pt idx="29">
                  <c:v>216093.58</c:v>
                </c:pt>
                <c:pt idx="30">
                  <c:v>176008.92</c:v>
                </c:pt>
                <c:pt idx="31">
                  <c:v>189555.22</c:v>
                </c:pt>
                <c:pt idx="32">
                  <c:v>188539.96</c:v>
                </c:pt>
                <c:pt idx="33">
                  <c:v>192315.18</c:v>
                </c:pt>
                <c:pt idx="34">
                  <c:v>174156</c:v>
                </c:pt>
                <c:pt idx="35">
                  <c:v>139881.60999999999</c:v>
                </c:pt>
                <c:pt idx="36">
                  <c:v>125758.64</c:v>
                </c:pt>
                <c:pt idx="37">
                  <c:v>149408.84</c:v>
                </c:pt>
                <c:pt idx="38">
                  <c:v>158122.44</c:v>
                </c:pt>
                <c:pt idx="39">
                  <c:v>172635.79</c:v>
                </c:pt>
                <c:pt idx="40">
                  <c:v>185119.3</c:v>
                </c:pt>
                <c:pt idx="41">
                  <c:v>263579.39</c:v>
                </c:pt>
                <c:pt idx="42">
                  <c:v>126550.8</c:v>
                </c:pt>
                <c:pt idx="43">
                  <c:v>0</c:v>
                </c:pt>
                <c:pt idx="44">
                  <c:v>0</c:v>
                </c:pt>
                <c:pt idx="45">
                  <c:v>111786.85</c:v>
                </c:pt>
                <c:pt idx="46">
                  <c:v>184493.9</c:v>
                </c:pt>
                <c:pt idx="47">
                  <c:v>166390.44</c:v>
                </c:pt>
                <c:pt idx="48">
                  <c:v>189531.32</c:v>
                </c:pt>
                <c:pt idx="49">
                  <c:v>217287.21</c:v>
                </c:pt>
                <c:pt idx="50">
                  <c:v>147371.03</c:v>
                </c:pt>
                <c:pt idx="51">
                  <c:v>164353.76</c:v>
                </c:pt>
                <c:pt idx="52">
                  <c:v>235235.75</c:v>
                </c:pt>
                <c:pt idx="53">
                  <c:v>225794.71</c:v>
                </c:pt>
                <c:pt idx="54">
                  <c:v>165919.04000000001</c:v>
                </c:pt>
                <c:pt idx="55">
                  <c:v>166044.81</c:v>
                </c:pt>
                <c:pt idx="56">
                  <c:v>198012.53</c:v>
                </c:pt>
                <c:pt idx="57">
                  <c:v>200941.68</c:v>
                </c:pt>
                <c:pt idx="58">
                  <c:v>173476.3</c:v>
                </c:pt>
                <c:pt idx="59">
                  <c:v>175213.51</c:v>
                </c:pt>
                <c:pt idx="60">
                  <c:v>229046.08</c:v>
                </c:pt>
                <c:pt idx="61">
                  <c:v>181380.18</c:v>
                </c:pt>
                <c:pt idx="62">
                  <c:v>174620.65</c:v>
                </c:pt>
                <c:pt idx="63">
                  <c:v>165625.34</c:v>
                </c:pt>
                <c:pt idx="64">
                  <c:v>202267.59</c:v>
                </c:pt>
                <c:pt idx="65">
                  <c:v>226692.76</c:v>
                </c:pt>
                <c:pt idx="66">
                  <c:v>196286.99</c:v>
                </c:pt>
                <c:pt idx="67">
                  <c:v>173843.39</c:v>
                </c:pt>
                <c:pt idx="68">
                  <c:v>170914.45</c:v>
                </c:pt>
                <c:pt idx="69">
                  <c:v>204428.47</c:v>
                </c:pt>
                <c:pt idx="70">
                  <c:v>195740.21</c:v>
                </c:pt>
                <c:pt idx="71">
                  <c:v>161339.57</c:v>
                </c:pt>
                <c:pt idx="72">
                  <c:v>186223.92</c:v>
                </c:pt>
                <c:pt idx="73">
                  <c:v>216306.3</c:v>
                </c:pt>
                <c:pt idx="74">
                  <c:v>185347.65</c:v>
                </c:pt>
                <c:pt idx="75">
                  <c:v>201647.59</c:v>
                </c:pt>
                <c:pt idx="76">
                  <c:v>253088.77</c:v>
                </c:pt>
                <c:pt idx="77">
                  <c:v>238539.55</c:v>
                </c:pt>
                <c:pt idx="78">
                  <c:v>183834.16</c:v>
                </c:pt>
                <c:pt idx="79">
                  <c:v>166436.82</c:v>
                </c:pt>
                <c:pt idx="80">
                  <c:v>177717.42</c:v>
                </c:pt>
                <c:pt idx="81">
                  <c:v>199813.19</c:v>
                </c:pt>
                <c:pt idx="82">
                  <c:v>180435.43</c:v>
                </c:pt>
                <c:pt idx="83">
                  <c:v>184146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61-451F-8114-58BC75D0BFCC}"/>
            </c:ext>
          </c:extLst>
        </c:ser>
        <c:ser>
          <c:idx val="4"/>
          <c:order val="4"/>
          <c:tx>
            <c:strRef>
              <c:f>Data!$F$4</c:f>
              <c:strCache>
                <c:ptCount val="1"/>
                <c:pt idx="0">
                  <c:v>Poker Machine GST Rebate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Data!$F$5:$F$88</c:f>
              <c:numCache>
                <c:formatCode>"$"#,##0.00_);[Red]\("$"#,##0.00\)</c:formatCode>
                <c:ptCount val="84"/>
                <c:pt idx="0">
                  <c:v>1431.67</c:v>
                </c:pt>
                <c:pt idx="1">
                  <c:v>1431.67</c:v>
                </c:pt>
                <c:pt idx="2">
                  <c:v>1431.67</c:v>
                </c:pt>
                <c:pt idx="3">
                  <c:v>1431.63</c:v>
                </c:pt>
                <c:pt idx="4">
                  <c:v>1431.67</c:v>
                </c:pt>
                <c:pt idx="5">
                  <c:v>1431.67</c:v>
                </c:pt>
                <c:pt idx="6">
                  <c:v>1431.67</c:v>
                </c:pt>
                <c:pt idx="7">
                  <c:v>1431.67</c:v>
                </c:pt>
                <c:pt idx="8">
                  <c:v>1431.67</c:v>
                </c:pt>
                <c:pt idx="9">
                  <c:v>1431.67</c:v>
                </c:pt>
                <c:pt idx="10">
                  <c:v>1431.67</c:v>
                </c:pt>
                <c:pt idx="11">
                  <c:v>1431.67</c:v>
                </c:pt>
                <c:pt idx="12">
                  <c:v>1431.67</c:v>
                </c:pt>
                <c:pt idx="13">
                  <c:v>1431.67</c:v>
                </c:pt>
                <c:pt idx="14">
                  <c:v>1431.67</c:v>
                </c:pt>
                <c:pt idx="15">
                  <c:v>1431.67</c:v>
                </c:pt>
                <c:pt idx="16">
                  <c:v>4294.8500000000004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1431.67</c:v>
                </c:pt>
                <c:pt idx="23">
                  <c:v>1431.67</c:v>
                </c:pt>
                <c:pt idx="24">
                  <c:v>1431.67</c:v>
                </c:pt>
                <c:pt idx="25">
                  <c:v>1431.67</c:v>
                </c:pt>
                <c:pt idx="26">
                  <c:v>1431.67</c:v>
                </c:pt>
                <c:pt idx="27">
                  <c:v>5726.68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1431.67</c:v>
                </c:pt>
                <c:pt idx="32">
                  <c:v>1431.67</c:v>
                </c:pt>
                <c:pt idx="33">
                  <c:v>1431.67</c:v>
                </c:pt>
                <c:pt idx="34">
                  <c:v>1431.67</c:v>
                </c:pt>
                <c:pt idx="35">
                  <c:v>1431.67</c:v>
                </c:pt>
                <c:pt idx="36">
                  <c:v>1431.67</c:v>
                </c:pt>
                <c:pt idx="37">
                  <c:v>1431.67</c:v>
                </c:pt>
                <c:pt idx="38">
                  <c:v>7158.35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1431.67</c:v>
                </c:pt>
                <c:pt idx="44">
                  <c:v>1431.67</c:v>
                </c:pt>
                <c:pt idx="45">
                  <c:v>1431.67</c:v>
                </c:pt>
                <c:pt idx="46">
                  <c:v>1431.67</c:v>
                </c:pt>
                <c:pt idx="47">
                  <c:v>0</c:v>
                </c:pt>
                <c:pt idx="48">
                  <c:v>1431.67</c:v>
                </c:pt>
                <c:pt idx="49">
                  <c:v>1431.67</c:v>
                </c:pt>
                <c:pt idx="50">
                  <c:v>1431.67</c:v>
                </c:pt>
                <c:pt idx="51">
                  <c:v>7158.35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1431.67</c:v>
                </c:pt>
                <c:pt idx="56">
                  <c:v>1431.67</c:v>
                </c:pt>
                <c:pt idx="57">
                  <c:v>1431.67</c:v>
                </c:pt>
                <c:pt idx="58">
                  <c:v>1431.67</c:v>
                </c:pt>
                <c:pt idx="59">
                  <c:v>1431.67</c:v>
                </c:pt>
                <c:pt idx="60">
                  <c:v>1431.67</c:v>
                </c:pt>
                <c:pt idx="61">
                  <c:v>1431.67</c:v>
                </c:pt>
                <c:pt idx="62">
                  <c:v>1431.67</c:v>
                </c:pt>
                <c:pt idx="63">
                  <c:v>1431.67</c:v>
                </c:pt>
                <c:pt idx="64">
                  <c:v>4295.01</c:v>
                </c:pt>
                <c:pt idx="65">
                  <c:v>0</c:v>
                </c:pt>
                <c:pt idx="66">
                  <c:v>0</c:v>
                </c:pt>
                <c:pt idx="67">
                  <c:v>1431.63</c:v>
                </c:pt>
                <c:pt idx="68">
                  <c:v>1431.67</c:v>
                </c:pt>
                <c:pt idx="69">
                  <c:v>1431.67</c:v>
                </c:pt>
                <c:pt idx="70">
                  <c:v>1431.67</c:v>
                </c:pt>
                <c:pt idx="71">
                  <c:v>1431.67</c:v>
                </c:pt>
                <c:pt idx="72">
                  <c:v>5726.68</c:v>
                </c:pt>
                <c:pt idx="73">
                  <c:v>1431.67</c:v>
                </c:pt>
                <c:pt idx="74">
                  <c:v>1431.67</c:v>
                </c:pt>
                <c:pt idx="75">
                  <c:v>1431.67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1431.63</c:v>
                </c:pt>
                <c:pt idx="80">
                  <c:v>1431.63</c:v>
                </c:pt>
                <c:pt idx="81">
                  <c:v>1431.67</c:v>
                </c:pt>
                <c:pt idx="82">
                  <c:v>1431.67</c:v>
                </c:pt>
                <c:pt idx="83">
                  <c:v>1431.67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61-451F-8114-58BC75D0BFCC}"/>
            </c:ext>
          </c:extLst>
        </c:ser>
        <c:ser>
          <c:idx val="5"/>
          <c:order val="5"/>
          <c:tx>
            <c:strRef>
              <c:f>Data!$G$4</c:f>
              <c:strCache>
                <c:ptCount val="1"/>
                <c:pt idx="0">
                  <c:v>Keno Income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Data!$G$5:$G$88</c:f>
              <c:numCache>
                <c:formatCode>"$"#,##0.00_);[Red]\("$"#,##0.00\)</c:formatCode>
                <c:ptCount val="84"/>
                <c:pt idx="0">
                  <c:v>4697.17</c:v>
                </c:pt>
                <c:pt idx="1">
                  <c:v>2029.61</c:v>
                </c:pt>
                <c:pt idx="2">
                  <c:v>4679.58</c:v>
                </c:pt>
                <c:pt idx="3">
                  <c:v>1898.78</c:v>
                </c:pt>
                <c:pt idx="4">
                  <c:v>1570.52</c:v>
                </c:pt>
                <c:pt idx="5">
                  <c:v>2378.61</c:v>
                </c:pt>
                <c:pt idx="6">
                  <c:v>1424.02</c:v>
                </c:pt>
                <c:pt idx="7">
                  <c:v>1891.05</c:v>
                </c:pt>
                <c:pt idx="8">
                  <c:v>1746.17</c:v>
                </c:pt>
                <c:pt idx="9">
                  <c:v>2042.03</c:v>
                </c:pt>
                <c:pt idx="10">
                  <c:v>1944.45</c:v>
                </c:pt>
                <c:pt idx="11">
                  <c:v>2301.58</c:v>
                </c:pt>
                <c:pt idx="12">
                  <c:v>1465.08</c:v>
                </c:pt>
                <c:pt idx="13">
                  <c:v>1573.73</c:v>
                </c:pt>
                <c:pt idx="14">
                  <c:v>1977.83</c:v>
                </c:pt>
                <c:pt idx="15">
                  <c:v>1832.15</c:v>
                </c:pt>
                <c:pt idx="16">
                  <c:v>4611.04</c:v>
                </c:pt>
                <c:pt idx="17">
                  <c:v>1554.31</c:v>
                </c:pt>
                <c:pt idx="18">
                  <c:v>1631.9</c:v>
                </c:pt>
                <c:pt idx="19">
                  <c:v>2277.0100000000002</c:v>
                </c:pt>
                <c:pt idx="20">
                  <c:v>1839.75</c:v>
                </c:pt>
                <c:pt idx="21">
                  <c:v>1174.19</c:v>
                </c:pt>
                <c:pt idx="22">
                  <c:v>1797.01</c:v>
                </c:pt>
                <c:pt idx="23">
                  <c:v>1273.54</c:v>
                </c:pt>
                <c:pt idx="24">
                  <c:v>1114.3</c:v>
                </c:pt>
                <c:pt idx="25">
                  <c:v>850.51</c:v>
                </c:pt>
                <c:pt idx="26">
                  <c:v>3307.5</c:v>
                </c:pt>
                <c:pt idx="27">
                  <c:v>596.5</c:v>
                </c:pt>
                <c:pt idx="28">
                  <c:v>291.66000000000003</c:v>
                </c:pt>
                <c:pt idx="29">
                  <c:v>1594.2</c:v>
                </c:pt>
                <c:pt idx="30">
                  <c:v>1767.37</c:v>
                </c:pt>
                <c:pt idx="31">
                  <c:v>1865.9</c:v>
                </c:pt>
                <c:pt idx="32">
                  <c:v>1454.45</c:v>
                </c:pt>
                <c:pt idx="33">
                  <c:v>2089.5</c:v>
                </c:pt>
                <c:pt idx="34">
                  <c:v>1311.07</c:v>
                </c:pt>
                <c:pt idx="35">
                  <c:v>1936.96</c:v>
                </c:pt>
                <c:pt idx="36">
                  <c:v>-1045.02</c:v>
                </c:pt>
                <c:pt idx="37">
                  <c:v>1911.67</c:v>
                </c:pt>
                <c:pt idx="38">
                  <c:v>2375.9899999999998</c:v>
                </c:pt>
                <c:pt idx="39">
                  <c:v>1984.84</c:v>
                </c:pt>
                <c:pt idx="40">
                  <c:v>2375.1</c:v>
                </c:pt>
                <c:pt idx="41">
                  <c:v>1708.81</c:v>
                </c:pt>
                <c:pt idx="42">
                  <c:v>1290.31</c:v>
                </c:pt>
                <c:pt idx="43">
                  <c:v>0</c:v>
                </c:pt>
                <c:pt idx="44">
                  <c:v>4.25</c:v>
                </c:pt>
                <c:pt idx="45">
                  <c:v>2167.9</c:v>
                </c:pt>
                <c:pt idx="46">
                  <c:v>2121.1999999999998</c:v>
                </c:pt>
                <c:pt idx="47">
                  <c:v>3862.23</c:v>
                </c:pt>
                <c:pt idx="48">
                  <c:v>3030.79</c:v>
                </c:pt>
                <c:pt idx="49">
                  <c:v>3104.37</c:v>
                </c:pt>
                <c:pt idx="50">
                  <c:v>6600.2</c:v>
                </c:pt>
                <c:pt idx="51">
                  <c:v>2789.9</c:v>
                </c:pt>
                <c:pt idx="52">
                  <c:v>2185.0300000000002</c:v>
                </c:pt>
                <c:pt idx="53">
                  <c:v>2382.4</c:v>
                </c:pt>
                <c:pt idx="54">
                  <c:v>3023.64</c:v>
                </c:pt>
                <c:pt idx="55">
                  <c:v>2537.46</c:v>
                </c:pt>
                <c:pt idx="56">
                  <c:v>1549.75</c:v>
                </c:pt>
                <c:pt idx="57">
                  <c:v>3620.77</c:v>
                </c:pt>
                <c:pt idx="58">
                  <c:v>3946.67</c:v>
                </c:pt>
                <c:pt idx="59">
                  <c:v>3177.53</c:v>
                </c:pt>
                <c:pt idx="60">
                  <c:v>4658.34</c:v>
                </c:pt>
                <c:pt idx="61">
                  <c:v>2456.1</c:v>
                </c:pt>
                <c:pt idx="62">
                  <c:v>6310.56</c:v>
                </c:pt>
                <c:pt idx="63">
                  <c:v>1629.22</c:v>
                </c:pt>
                <c:pt idx="64">
                  <c:v>2694.22</c:v>
                </c:pt>
                <c:pt idx="65">
                  <c:v>3379.27</c:v>
                </c:pt>
                <c:pt idx="66">
                  <c:v>2161.39</c:v>
                </c:pt>
                <c:pt idx="67">
                  <c:v>2685.97</c:v>
                </c:pt>
                <c:pt idx="68">
                  <c:v>1931.23</c:v>
                </c:pt>
                <c:pt idx="69">
                  <c:v>2789.98</c:v>
                </c:pt>
                <c:pt idx="70">
                  <c:v>2635.26</c:v>
                </c:pt>
                <c:pt idx="71">
                  <c:v>2276.7399999999998</c:v>
                </c:pt>
                <c:pt idx="72">
                  <c:v>4108.47</c:v>
                </c:pt>
                <c:pt idx="73">
                  <c:v>2605.9</c:v>
                </c:pt>
                <c:pt idx="74">
                  <c:v>7022.4</c:v>
                </c:pt>
                <c:pt idx="75">
                  <c:v>2703.69</c:v>
                </c:pt>
                <c:pt idx="76">
                  <c:v>2660.58</c:v>
                </c:pt>
                <c:pt idx="77">
                  <c:v>4343.45</c:v>
                </c:pt>
                <c:pt idx="78">
                  <c:v>3015.52</c:v>
                </c:pt>
                <c:pt idx="79">
                  <c:v>3463.4</c:v>
                </c:pt>
                <c:pt idx="80">
                  <c:v>2506.04</c:v>
                </c:pt>
                <c:pt idx="81">
                  <c:v>3125.62</c:v>
                </c:pt>
                <c:pt idx="82">
                  <c:v>2865.89</c:v>
                </c:pt>
                <c:pt idx="83">
                  <c:v>3987.2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61-451F-8114-58BC75D0BFCC}"/>
            </c:ext>
          </c:extLst>
        </c:ser>
        <c:ser>
          <c:idx val="6"/>
          <c:order val="6"/>
          <c:tx>
            <c:strRef>
              <c:f>Data!$H$4</c:f>
              <c:strCache>
                <c:ptCount val="1"/>
                <c:pt idx="0">
                  <c:v>TAB Income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Data!$H$5:$H$88</c:f>
              <c:numCache>
                <c:formatCode>"$"#,##0.00_);[Red]\("$"#,##0.00\)</c:formatCode>
                <c:ptCount val="84"/>
                <c:pt idx="0">
                  <c:v>6426.37</c:v>
                </c:pt>
                <c:pt idx="1">
                  <c:v>1759.08</c:v>
                </c:pt>
                <c:pt idx="2">
                  <c:v>1625.41</c:v>
                </c:pt>
                <c:pt idx="3">
                  <c:v>1033.49</c:v>
                </c:pt>
                <c:pt idx="4">
                  <c:v>1116.5999999999999</c:v>
                </c:pt>
                <c:pt idx="5">
                  <c:v>1241.45</c:v>
                </c:pt>
                <c:pt idx="6">
                  <c:v>1039.51</c:v>
                </c:pt>
                <c:pt idx="7">
                  <c:v>811.35</c:v>
                </c:pt>
                <c:pt idx="8">
                  <c:v>748.84</c:v>
                </c:pt>
                <c:pt idx="9">
                  <c:v>1271.6199999999999</c:v>
                </c:pt>
                <c:pt idx="10">
                  <c:v>1444.93</c:v>
                </c:pt>
                <c:pt idx="11">
                  <c:v>1178.29</c:v>
                </c:pt>
                <c:pt idx="12">
                  <c:v>2177.14</c:v>
                </c:pt>
                <c:pt idx="13">
                  <c:v>1039.2</c:v>
                </c:pt>
                <c:pt idx="14">
                  <c:v>683.53</c:v>
                </c:pt>
                <c:pt idx="15">
                  <c:v>554.61</c:v>
                </c:pt>
                <c:pt idx="16">
                  <c:v>776.7</c:v>
                </c:pt>
                <c:pt idx="17">
                  <c:v>120.26</c:v>
                </c:pt>
                <c:pt idx="18">
                  <c:v>660.16</c:v>
                </c:pt>
                <c:pt idx="19">
                  <c:v>571.99</c:v>
                </c:pt>
                <c:pt idx="20">
                  <c:v>700.32</c:v>
                </c:pt>
                <c:pt idx="21">
                  <c:v>748.73</c:v>
                </c:pt>
                <c:pt idx="22">
                  <c:v>0</c:v>
                </c:pt>
                <c:pt idx="23">
                  <c:v>147.25</c:v>
                </c:pt>
                <c:pt idx="24">
                  <c:v>6893.24</c:v>
                </c:pt>
                <c:pt idx="25">
                  <c:v>-40.6</c:v>
                </c:pt>
                <c:pt idx="26">
                  <c:v>23.72</c:v>
                </c:pt>
                <c:pt idx="27">
                  <c:v>518.1</c:v>
                </c:pt>
                <c:pt idx="28">
                  <c:v>803.33</c:v>
                </c:pt>
                <c:pt idx="29">
                  <c:v>160.12</c:v>
                </c:pt>
                <c:pt idx="30">
                  <c:v>817.79</c:v>
                </c:pt>
                <c:pt idx="31">
                  <c:v>837.84</c:v>
                </c:pt>
                <c:pt idx="32">
                  <c:v>832.58</c:v>
                </c:pt>
                <c:pt idx="33">
                  <c:v>959.35</c:v>
                </c:pt>
                <c:pt idx="34">
                  <c:v>886.16</c:v>
                </c:pt>
                <c:pt idx="35">
                  <c:v>910.3</c:v>
                </c:pt>
                <c:pt idx="36">
                  <c:v>4315.55</c:v>
                </c:pt>
                <c:pt idx="37">
                  <c:v>1042.3699999999999</c:v>
                </c:pt>
                <c:pt idx="38">
                  <c:v>994.11</c:v>
                </c:pt>
                <c:pt idx="39">
                  <c:v>1165.2</c:v>
                </c:pt>
                <c:pt idx="40">
                  <c:v>222.61</c:v>
                </c:pt>
                <c:pt idx="41">
                  <c:v>472.28</c:v>
                </c:pt>
                <c:pt idx="42">
                  <c:v>384.6</c:v>
                </c:pt>
                <c:pt idx="43">
                  <c:v>0</c:v>
                </c:pt>
                <c:pt idx="44">
                  <c:v>42.07</c:v>
                </c:pt>
                <c:pt idx="45">
                  <c:v>1641.09</c:v>
                </c:pt>
                <c:pt idx="46">
                  <c:v>1068.67</c:v>
                </c:pt>
                <c:pt idx="47">
                  <c:v>844.71</c:v>
                </c:pt>
                <c:pt idx="48">
                  <c:v>5823.34</c:v>
                </c:pt>
                <c:pt idx="49">
                  <c:v>994.15</c:v>
                </c:pt>
                <c:pt idx="50">
                  <c:v>1021.27</c:v>
                </c:pt>
                <c:pt idx="51">
                  <c:v>978.14</c:v>
                </c:pt>
                <c:pt idx="52">
                  <c:v>817.94</c:v>
                </c:pt>
                <c:pt idx="53">
                  <c:v>1188.96</c:v>
                </c:pt>
                <c:pt idx="54">
                  <c:v>718.99</c:v>
                </c:pt>
                <c:pt idx="55">
                  <c:v>895.79</c:v>
                </c:pt>
                <c:pt idx="56">
                  <c:v>1644.64</c:v>
                </c:pt>
                <c:pt idx="57">
                  <c:v>1262.5999999999999</c:v>
                </c:pt>
                <c:pt idx="58">
                  <c:v>1126.9000000000001</c:v>
                </c:pt>
                <c:pt idx="59">
                  <c:v>1242.73</c:v>
                </c:pt>
                <c:pt idx="60">
                  <c:v>4354.49</c:v>
                </c:pt>
                <c:pt idx="61">
                  <c:v>1205.56</c:v>
                </c:pt>
                <c:pt idx="62">
                  <c:v>1268.8900000000001</c:v>
                </c:pt>
                <c:pt idx="63">
                  <c:v>997.27</c:v>
                </c:pt>
                <c:pt idx="64">
                  <c:v>1440.86</c:v>
                </c:pt>
                <c:pt idx="65">
                  <c:v>1965.86</c:v>
                </c:pt>
                <c:pt idx="66">
                  <c:v>2951.17</c:v>
                </c:pt>
                <c:pt idx="67">
                  <c:v>15328.74</c:v>
                </c:pt>
                <c:pt idx="68">
                  <c:v>1774.58</c:v>
                </c:pt>
                <c:pt idx="69">
                  <c:v>1321.81</c:v>
                </c:pt>
                <c:pt idx="70">
                  <c:v>1274.3699999999999</c:v>
                </c:pt>
                <c:pt idx="71">
                  <c:v>1184.8</c:v>
                </c:pt>
                <c:pt idx="72">
                  <c:v>1053.6600000000001</c:v>
                </c:pt>
                <c:pt idx="73">
                  <c:v>1710.14</c:v>
                </c:pt>
                <c:pt idx="74">
                  <c:v>2854.31</c:v>
                </c:pt>
                <c:pt idx="75">
                  <c:v>2003.54</c:v>
                </c:pt>
                <c:pt idx="76">
                  <c:v>1669.37</c:v>
                </c:pt>
                <c:pt idx="77">
                  <c:v>2149.0100000000002</c:v>
                </c:pt>
                <c:pt idx="78">
                  <c:v>1696.26</c:v>
                </c:pt>
                <c:pt idx="79">
                  <c:v>1971.49</c:v>
                </c:pt>
                <c:pt idx="80">
                  <c:v>1889.29</c:v>
                </c:pt>
                <c:pt idx="81">
                  <c:v>1563.76</c:v>
                </c:pt>
                <c:pt idx="82">
                  <c:v>1722.35</c:v>
                </c:pt>
                <c:pt idx="83">
                  <c:v>1859.11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61-451F-8114-58BC75D0BFCC}"/>
            </c:ext>
          </c:extLst>
        </c:ser>
        <c:ser>
          <c:idx val="7"/>
          <c:order val="7"/>
          <c:tx>
            <c:strRef>
              <c:f>Data!$I$4</c:f>
              <c:strCache>
                <c:ptCount val="1"/>
                <c:pt idx="0">
                  <c:v>Membership Subscriptions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Data!$I$5:$I$88</c:f>
              <c:numCache>
                <c:formatCode>"$"#,##0.00_);[Red]\("$"#,##0.00\)</c:formatCode>
                <c:ptCount val="84"/>
                <c:pt idx="0">
                  <c:v>6445.87</c:v>
                </c:pt>
                <c:pt idx="1">
                  <c:v>759.11</c:v>
                </c:pt>
                <c:pt idx="2">
                  <c:v>122.28</c:v>
                </c:pt>
                <c:pt idx="3">
                  <c:v>460.46</c:v>
                </c:pt>
                <c:pt idx="4">
                  <c:v>509.07</c:v>
                </c:pt>
                <c:pt idx="5">
                  <c:v>488.63</c:v>
                </c:pt>
                <c:pt idx="6">
                  <c:v>957.73</c:v>
                </c:pt>
                <c:pt idx="7">
                  <c:v>894.57</c:v>
                </c:pt>
                <c:pt idx="8">
                  <c:v>869.05</c:v>
                </c:pt>
                <c:pt idx="9">
                  <c:v>2028.65</c:v>
                </c:pt>
                <c:pt idx="10">
                  <c:v>2376.37</c:v>
                </c:pt>
                <c:pt idx="11">
                  <c:v>4008.16</c:v>
                </c:pt>
                <c:pt idx="12">
                  <c:v>7601.17</c:v>
                </c:pt>
                <c:pt idx="13">
                  <c:v>2121.8200000000002</c:v>
                </c:pt>
                <c:pt idx="14">
                  <c:v>1591.83</c:v>
                </c:pt>
                <c:pt idx="15">
                  <c:v>505.01</c:v>
                </c:pt>
                <c:pt idx="16">
                  <c:v>1010.93</c:v>
                </c:pt>
                <c:pt idx="17">
                  <c:v>1635.21</c:v>
                </c:pt>
                <c:pt idx="18">
                  <c:v>529.99</c:v>
                </c:pt>
                <c:pt idx="19">
                  <c:v>1094.28</c:v>
                </c:pt>
                <c:pt idx="20">
                  <c:v>809.54</c:v>
                </c:pt>
                <c:pt idx="21">
                  <c:v>1214.1099999999999</c:v>
                </c:pt>
                <c:pt idx="22">
                  <c:v>1409.55</c:v>
                </c:pt>
                <c:pt idx="23">
                  <c:v>2975.45</c:v>
                </c:pt>
                <c:pt idx="24">
                  <c:v>10433.73</c:v>
                </c:pt>
                <c:pt idx="25">
                  <c:v>2951.79</c:v>
                </c:pt>
                <c:pt idx="26">
                  <c:v>174.55</c:v>
                </c:pt>
                <c:pt idx="27">
                  <c:v>157.28</c:v>
                </c:pt>
                <c:pt idx="28">
                  <c:v>276.82</c:v>
                </c:pt>
                <c:pt idx="29">
                  <c:v>170.46</c:v>
                </c:pt>
                <c:pt idx="30">
                  <c:v>739.09</c:v>
                </c:pt>
                <c:pt idx="31">
                  <c:v>915.91</c:v>
                </c:pt>
                <c:pt idx="32">
                  <c:v>986.36</c:v>
                </c:pt>
                <c:pt idx="33">
                  <c:v>1424.52</c:v>
                </c:pt>
                <c:pt idx="34">
                  <c:v>2090.08</c:v>
                </c:pt>
                <c:pt idx="35">
                  <c:v>4034.99</c:v>
                </c:pt>
                <c:pt idx="36">
                  <c:v>-3108.09</c:v>
                </c:pt>
                <c:pt idx="37">
                  <c:v>3108.09</c:v>
                </c:pt>
                <c:pt idx="38">
                  <c:v>539.53</c:v>
                </c:pt>
                <c:pt idx="39">
                  <c:v>698.18</c:v>
                </c:pt>
                <c:pt idx="40">
                  <c:v>585.01</c:v>
                </c:pt>
                <c:pt idx="41">
                  <c:v>1053.6400000000001</c:v>
                </c:pt>
                <c:pt idx="42">
                  <c:v>1023.65</c:v>
                </c:pt>
                <c:pt idx="43">
                  <c:v>0</c:v>
                </c:pt>
                <c:pt idx="44">
                  <c:v>0</c:v>
                </c:pt>
                <c:pt idx="45">
                  <c:v>1179.3599999999999</c:v>
                </c:pt>
                <c:pt idx="46">
                  <c:v>2732.73</c:v>
                </c:pt>
                <c:pt idx="47">
                  <c:v>20068.150000000001</c:v>
                </c:pt>
                <c:pt idx="48">
                  <c:v>-9392.27</c:v>
                </c:pt>
                <c:pt idx="49">
                  <c:v>9392.27</c:v>
                </c:pt>
                <c:pt idx="50">
                  <c:v>246.37</c:v>
                </c:pt>
                <c:pt idx="51">
                  <c:v>445.45</c:v>
                </c:pt>
                <c:pt idx="52">
                  <c:v>707.85</c:v>
                </c:pt>
                <c:pt idx="53">
                  <c:v>814.41</c:v>
                </c:pt>
                <c:pt idx="54">
                  <c:v>711.8</c:v>
                </c:pt>
                <c:pt idx="55">
                  <c:v>1145.0999999999999</c:v>
                </c:pt>
                <c:pt idx="56">
                  <c:v>1404.45</c:v>
                </c:pt>
                <c:pt idx="57">
                  <c:v>2265.46</c:v>
                </c:pt>
                <c:pt idx="58">
                  <c:v>3137.46</c:v>
                </c:pt>
                <c:pt idx="59">
                  <c:v>17038.810000000001</c:v>
                </c:pt>
                <c:pt idx="60">
                  <c:v>7775.9</c:v>
                </c:pt>
                <c:pt idx="61">
                  <c:v>2105.5500000000002</c:v>
                </c:pt>
                <c:pt idx="62">
                  <c:v>582.82000000000005</c:v>
                </c:pt>
                <c:pt idx="63">
                  <c:v>672.01</c:v>
                </c:pt>
                <c:pt idx="64">
                  <c:v>830.91</c:v>
                </c:pt>
                <c:pt idx="65">
                  <c:v>1211.3699999999999</c:v>
                </c:pt>
                <c:pt idx="66">
                  <c:v>720.01</c:v>
                </c:pt>
                <c:pt idx="67">
                  <c:v>1148.6400000000001</c:v>
                </c:pt>
                <c:pt idx="68">
                  <c:v>1398.64</c:v>
                </c:pt>
                <c:pt idx="69">
                  <c:v>2751.64</c:v>
                </c:pt>
                <c:pt idx="70">
                  <c:v>4228.63</c:v>
                </c:pt>
                <c:pt idx="71">
                  <c:v>18488.16</c:v>
                </c:pt>
                <c:pt idx="72">
                  <c:v>-931.35</c:v>
                </c:pt>
                <c:pt idx="73">
                  <c:v>1995.17</c:v>
                </c:pt>
                <c:pt idx="74">
                  <c:v>84.55</c:v>
                </c:pt>
                <c:pt idx="75">
                  <c:v>70.91</c:v>
                </c:pt>
                <c:pt idx="76">
                  <c:v>789.1</c:v>
                </c:pt>
                <c:pt idx="77">
                  <c:v>882.74</c:v>
                </c:pt>
                <c:pt idx="78">
                  <c:v>1204.29</c:v>
                </c:pt>
                <c:pt idx="79">
                  <c:v>563.20000000000005</c:v>
                </c:pt>
                <c:pt idx="80">
                  <c:v>1282.74</c:v>
                </c:pt>
                <c:pt idx="81">
                  <c:v>2618.33</c:v>
                </c:pt>
                <c:pt idx="82">
                  <c:v>2318.5500000000002</c:v>
                </c:pt>
                <c:pt idx="83">
                  <c:v>15673.66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61-451F-8114-58BC75D0BFCC}"/>
            </c:ext>
          </c:extLst>
        </c:ser>
        <c:ser>
          <c:idx val="8"/>
          <c:order val="8"/>
          <c:tx>
            <c:strRef>
              <c:f>Data!$J$4</c:f>
              <c:strCache>
                <c:ptCount val="1"/>
                <c:pt idx="0">
                  <c:v>Bingo Income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Data!$J$5:$J$88</c:f>
              <c:numCache>
                <c:formatCode>"$"#,##0.00_);[Red]\("$"#,##0.00\)</c:formatCode>
                <c:ptCount val="84"/>
                <c:pt idx="0">
                  <c:v>1683.63</c:v>
                </c:pt>
                <c:pt idx="1">
                  <c:v>2576.36</c:v>
                </c:pt>
                <c:pt idx="2">
                  <c:v>2011.87</c:v>
                </c:pt>
                <c:pt idx="3">
                  <c:v>1572.72</c:v>
                </c:pt>
                <c:pt idx="4">
                  <c:v>2410.9</c:v>
                </c:pt>
                <c:pt idx="5">
                  <c:v>2142.2800000000002</c:v>
                </c:pt>
                <c:pt idx="6">
                  <c:v>2358.37</c:v>
                </c:pt>
                <c:pt idx="7">
                  <c:v>1625</c:v>
                </c:pt>
                <c:pt idx="8">
                  <c:v>1293</c:v>
                </c:pt>
                <c:pt idx="9">
                  <c:v>2558.63</c:v>
                </c:pt>
                <c:pt idx="10">
                  <c:v>2199.91</c:v>
                </c:pt>
                <c:pt idx="11">
                  <c:v>572.73</c:v>
                </c:pt>
                <c:pt idx="12">
                  <c:v>1603.65</c:v>
                </c:pt>
                <c:pt idx="13">
                  <c:v>2219.1</c:v>
                </c:pt>
                <c:pt idx="14">
                  <c:v>1931.83</c:v>
                </c:pt>
                <c:pt idx="15">
                  <c:v>1949.28</c:v>
                </c:pt>
                <c:pt idx="16">
                  <c:v>2378.1799999999998</c:v>
                </c:pt>
                <c:pt idx="17">
                  <c:v>1946.13</c:v>
                </c:pt>
                <c:pt idx="18">
                  <c:v>2597</c:v>
                </c:pt>
                <c:pt idx="19">
                  <c:v>1862.54</c:v>
                </c:pt>
                <c:pt idx="20">
                  <c:v>2194.81</c:v>
                </c:pt>
                <c:pt idx="21">
                  <c:v>2191.91</c:v>
                </c:pt>
                <c:pt idx="22">
                  <c:v>1709.82</c:v>
                </c:pt>
                <c:pt idx="23">
                  <c:v>1236.3699999999999</c:v>
                </c:pt>
                <c:pt idx="24">
                  <c:v>1588.45</c:v>
                </c:pt>
                <c:pt idx="25">
                  <c:v>2150.91</c:v>
                </c:pt>
                <c:pt idx="26">
                  <c:v>1654.54</c:v>
                </c:pt>
                <c:pt idx="27">
                  <c:v>1180.45</c:v>
                </c:pt>
                <c:pt idx="28">
                  <c:v>1079.99</c:v>
                </c:pt>
                <c:pt idx="29">
                  <c:v>2092.17</c:v>
                </c:pt>
                <c:pt idx="30">
                  <c:v>2040</c:v>
                </c:pt>
                <c:pt idx="31">
                  <c:v>1869.09</c:v>
                </c:pt>
                <c:pt idx="32">
                  <c:v>2182.2800000000002</c:v>
                </c:pt>
                <c:pt idx="33">
                  <c:v>1540.91</c:v>
                </c:pt>
                <c:pt idx="34">
                  <c:v>1644.45</c:v>
                </c:pt>
                <c:pt idx="35">
                  <c:v>976.36</c:v>
                </c:pt>
                <c:pt idx="36">
                  <c:v>1431.83</c:v>
                </c:pt>
                <c:pt idx="37">
                  <c:v>2109.09</c:v>
                </c:pt>
                <c:pt idx="38">
                  <c:v>3114.2</c:v>
                </c:pt>
                <c:pt idx="39">
                  <c:v>2220.37</c:v>
                </c:pt>
                <c:pt idx="40">
                  <c:v>1267.27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3401.82</c:v>
                </c:pt>
                <c:pt idx="46">
                  <c:v>5473.62</c:v>
                </c:pt>
                <c:pt idx="47">
                  <c:v>3917.27</c:v>
                </c:pt>
                <c:pt idx="48">
                  <c:v>57881.8</c:v>
                </c:pt>
                <c:pt idx="49">
                  <c:v>4636.9399999999996</c:v>
                </c:pt>
                <c:pt idx="50">
                  <c:v>5347.83</c:v>
                </c:pt>
                <c:pt idx="51">
                  <c:v>5007.51</c:v>
                </c:pt>
                <c:pt idx="52">
                  <c:v>5656.35</c:v>
                </c:pt>
                <c:pt idx="53">
                  <c:v>5512.83</c:v>
                </c:pt>
                <c:pt idx="54">
                  <c:v>4676.7299999999996</c:v>
                </c:pt>
                <c:pt idx="55">
                  <c:v>5253.54</c:v>
                </c:pt>
                <c:pt idx="56">
                  <c:v>4153.92</c:v>
                </c:pt>
                <c:pt idx="57">
                  <c:v>5163.1899999999996</c:v>
                </c:pt>
                <c:pt idx="58">
                  <c:v>5307.01</c:v>
                </c:pt>
                <c:pt idx="59">
                  <c:v>5080.91</c:v>
                </c:pt>
                <c:pt idx="60">
                  <c:v>3244.45</c:v>
                </c:pt>
                <c:pt idx="61">
                  <c:v>4984.63</c:v>
                </c:pt>
                <c:pt idx="62">
                  <c:v>5016.8</c:v>
                </c:pt>
                <c:pt idx="63">
                  <c:v>4850.8</c:v>
                </c:pt>
                <c:pt idx="64">
                  <c:v>4950.08</c:v>
                </c:pt>
                <c:pt idx="65">
                  <c:v>4537.5600000000004</c:v>
                </c:pt>
                <c:pt idx="66">
                  <c:v>3508.64</c:v>
                </c:pt>
                <c:pt idx="67">
                  <c:v>4793.13</c:v>
                </c:pt>
                <c:pt idx="68">
                  <c:v>4356.3599999999997</c:v>
                </c:pt>
                <c:pt idx="69">
                  <c:v>4994.28</c:v>
                </c:pt>
                <c:pt idx="70">
                  <c:v>5185.9799999999996</c:v>
                </c:pt>
                <c:pt idx="71">
                  <c:v>5160.8100000000004</c:v>
                </c:pt>
                <c:pt idx="72">
                  <c:v>3266.36</c:v>
                </c:pt>
                <c:pt idx="73">
                  <c:v>8798.6299999999992</c:v>
                </c:pt>
                <c:pt idx="74">
                  <c:v>7238.19</c:v>
                </c:pt>
                <c:pt idx="75">
                  <c:v>7330.47</c:v>
                </c:pt>
                <c:pt idx="76">
                  <c:v>8010.03</c:v>
                </c:pt>
                <c:pt idx="77">
                  <c:v>7949.07</c:v>
                </c:pt>
                <c:pt idx="78">
                  <c:v>8159.38</c:v>
                </c:pt>
                <c:pt idx="79">
                  <c:v>10347.64</c:v>
                </c:pt>
                <c:pt idx="80">
                  <c:v>8342.08</c:v>
                </c:pt>
                <c:pt idx="81">
                  <c:v>12178.17</c:v>
                </c:pt>
                <c:pt idx="82">
                  <c:v>10292.27</c:v>
                </c:pt>
                <c:pt idx="83">
                  <c:v>13043.7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61-451F-8114-58BC75D0BFCC}"/>
            </c:ext>
          </c:extLst>
        </c:ser>
        <c:ser>
          <c:idx val="9"/>
          <c:order val="9"/>
          <c:tx>
            <c:strRef>
              <c:f>Data!$K$4</c:f>
              <c:strCache>
                <c:ptCount val="1"/>
                <c:pt idx="0">
                  <c:v>Raffle Income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Data!$K$5:$K$88</c:f>
              <c:numCache>
                <c:formatCode>"$"#,##0.00_);[Red]\("$"#,##0.00\)</c:formatCode>
                <c:ptCount val="84"/>
                <c:pt idx="0">
                  <c:v>25225.46</c:v>
                </c:pt>
                <c:pt idx="1">
                  <c:v>9359.07</c:v>
                </c:pt>
                <c:pt idx="2">
                  <c:v>9954.99</c:v>
                </c:pt>
                <c:pt idx="3">
                  <c:v>10280.040000000001</c:v>
                </c:pt>
                <c:pt idx="4">
                  <c:v>8950.02</c:v>
                </c:pt>
                <c:pt idx="5">
                  <c:v>11159.18</c:v>
                </c:pt>
                <c:pt idx="6">
                  <c:v>10148.18</c:v>
                </c:pt>
                <c:pt idx="7">
                  <c:v>9254.5499999999993</c:v>
                </c:pt>
                <c:pt idx="8">
                  <c:v>12797.74</c:v>
                </c:pt>
                <c:pt idx="9">
                  <c:v>11506</c:v>
                </c:pt>
                <c:pt idx="10">
                  <c:v>9723.64</c:v>
                </c:pt>
                <c:pt idx="11">
                  <c:v>9523.2000000000007</c:v>
                </c:pt>
                <c:pt idx="12">
                  <c:v>16678.63</c:v>
                </c:pt>
                <c:pt idx="13">
                  <c:v>8940.92</c:v>
                </c:pt>
                <c:pt idx="14">
                  <c:v>9967.2800000000007</c:v>
                </c:pt>
                <c:pt idx="15">
                  <c:v>10258.18</c:v>
                </c:pt>
                <c:pt idx="16">
                  <c:v>10067.9</c:v>
                </c:pt>
                <c:pt idx="17">
                  <c:v>11248.64</c:v>
                </c:pt>
                <c:pt idx="18">
                  <c:v>8920.64</c:v>
                </c:pt>
                <c:pt idx="19">
                  <c:v>9760.09</c:v>
                </c:pt>
                <c:pt idx="20">
                  <c:v>13121.54</c:v>
                </c:pt>
                <c:pt idx="21">
                  <c:v>8566.7199999999993</c:v>
                </c:pt>
                <c:pt idx="22">
                  <c:v>7259.1</c:v>
                </c:pt>
                <c:pt idx="23">
                  <c:v>6454.55</c:v>
                </c:pt>
                <c:pt idx="24">
                  <c:v>16852</c:v>
                </c:pt>
                <c:pt idx="25">
                  <c:v>9089.09</c:v>
                </c:pt>
                <c:pt idx="26">
                  <c:v>7295.9</c:v>
                </c:pt>
                <c:pt idx="27">
                  <c:v>2804.54</c:v>
                </c:pt>
                <c:pt idx="28">
                  <c:v>2283.64</c:v>
                </c:pt>
                <c:pt idx="29">
                  <c:v>0</c:v>
                </c:pt>
                <c:pt idx="30">
                  <c:v>9746.3799999999992</c:v>
                </c:pt>
                <c:pt idx="31">
                  <c:v>11495.47</c:v>
                </c:pt>
                <c:pt idx="32">
                  <c:v>10367.25</c:v>
                </c:pt>
                <c:pt idx="33">
                  <c:v>12977.74</c:v>
                </c:pt>
                <c:pt idx="34">
                  <c:v>8945.4699999999993</c:v>
                </c:pt>
                <c:pt idx="35">
                  <c:v>8789.5499999999993</c:v>
                </c:pt>
                <c:pt idx="36">
                  <c:v>20488.2</c:v>
                </c:pt>
                <c:pt idx="37">
                  <c:v>11055.93</c:v>
                </c:pt>
                <c:pt idx="38">
                  <c:v>9497.2900000000009</c:v>
                </c:pt>
                <c:pt idx="39">
                  <c:v>7427.27</c:v>
                </c:pt>
                <c:pt idx="40">
                  <c:v>5741.81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10504.55</c:v>
                </c:pt>
                <c:pt idx="46">
                  <c:v>17003.66</c:v>
                </c:pt>
                <c:pt idx="47">
                  <c:v>17592.919999999998</c:v>
                </c:pt>
                <c:pt idx="48">
                  <c:v>30134.560000000001</c:v>
                </c:pt>
                <c:pt idx="49">
                  <c:v>21024.55</c:v>
                </c:pt>
                <c:pt idx="50">
                  <c:v>14987.28</c:v>
                </c:pt>
                <c:pt idx="51">
                  <c:v>17675.439999999999</c:v>
                </c:pt>
                <c:pt idx="52">
                  <c:v>17408.2</c:v>
                </c:pt>
                <c:pt idx="53">
                  <c:v>16978.16</c:v>
                </c:pt>
                <c:pt idx="54">
                  <c:v>21365.48</c:v>
                </c:pt>
                <c:pt idx="55">
                  <c:v>18180.91</c:v>
                </c:pt>
                <c:pt idx="56">
                  <c:v>18682.73</c:v>
                </c:pt>
                <c:pt idx="57">
                  <c:v>19465.47</c:v>
                </c:pt>
                <c:pt idx="58">
                  <c:v>15876.37</c:v>
                </c:pt>
                <c:pt idx="59">
                  <c:v>16064.73</c:v>
                </c:pt>
                <c:pt idx="60">
                  <c:v>28843.63</c:v>
                </c:pt>
                <c:pt idx="61">
                  <c:v>19105.91</c:v>
                </c:pt>
                <c:pt idx="62">
                  <c:v>15189.93</c:v>
                </c:pt>
                <c:pt idx="63">
                  <c:v>16773.64</c:v>
                </c:pt>
                <c:pt idx="64">
                  <c:v>15468.87</c:v>
                </c:pt>
                <c:pt idx="65">
                  <c:v>15096.35</c:v>
                </c:pt>
                <c:pt idx="66">
                  <c:v>15053.22</c:v>
                </c:pt>
                <c:pt idx="67">
                  <c:v>14886.36</c:v>
                </c:pt>
                <c:pt idx="68">
                  <c:v>16798.18</c:v>
                </c:pt>
                <c:pt idx="69">
                  <c:v>16977.27</c:v>
                </c:pt>
                <c:pt idx="70">
                  <c:v>16674.47</c:v>
                </c:pt>
                <c:pt idx="71">
                  <c:v>15039.19</c:v>
                </c:pt>
                <c:pt idx="72">
                  <c:v>28182</c:v>
                </c:pt>
                <c:pt idx="73">
                  <c:v>19949.09</c:v>
                </c:pt>
                <c:pt idx="74">
                  <c:v>18047.54</c:v>
                </c:pt>
                <c:pt idx="75">
                  <c:v>17528.53</c:v>
                </c:pt>
                <c:pt idx="76">
                  <c:v>16419.98</c:v>
                </c:pt>
                <c:pt idx="77">
                  <c:v>20743.669999999998</c:v>
                </c:pt>
                <c:pt idx="78">
                  <c:v>19459.2</c:v>
                </c:pt>
                <c:pt idx="79">
                  <c:v>19889.330000000002</c:v>
                </c:pt>
                <c:pt idx="80">
                  <c:v>22276.74</c:v>
                </c:pt>
                <c:pt idx="81">
                  <c:v>20311.73</c:v>
                </c:pt>
                <c:pt idx="82">
                  <c:v>20141.09</c:v>
                </c:pt>
                <c:pt idx="83">
                  <c:v>22941.91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61-451F-8114-58BC75D0BFCC}"/>
            </c:ext>
          </c:extLst>
        </c:ser>
        <c:ser>
          <c:idx val="10"/>
          <c:order val="10"/>
          <c:tx>
            <c:strRef>
              <c:f>Data!$L$4</c:f>
              <c:strCache>
                <c:ptCount val="1"/>
                <c:pt idx="0">
                  <c:v>LADIES GREEN FEES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Data!$L$5:$L$88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290.91000000000003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218.18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532.73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145.44999999999999</c:v>
                </c:pt>
                <c:pt idx="56">
                  <c:v>940.91</c:v>
                </c:pt>
                <c:pt idx="57">
                  <c:v>2117.27</c:v>
                </c:pt>
                <c:pt idx="58">
                  <c:v>1009.1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-27.28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352</c:v>
                </c:pt>
                <c:pt idx="78">
                  <c:v>0</c:v>
                </c:pt>
                <c:pt idx="79">
                  <c:v>1540.91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61-451F-8114-58BC75D0BFCC}"/>
            </c:ext>
          </c:extLst>
        </c:ser>
        <c:ser>
          <c:idx val="11"/>
          <c:order val="11"/>
          <c:tx>
            <c:strRef>
              <c:f>Data!$M$4</c:f>
              <c:strCache>
                <c:ptCount val="1"/>
                <c:pt idx="0">
                  <c:v>Green Fees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Data!$M$5:$M$88</c:f>
              <c:numCache>
                <c:formatCode>"$"#,##0.00_);[Red]\("$"#,##0.00\)</c:formatCode>
                <c:ptCount val="84"/>
                <c:pt idx="0">
                  <c:v>727.27</c:v>
                </c:pt>
                <c:pt idx="1">
                  <c:v>727.27</c:v>
                </c:pt>
                <c:pt idx="2">
                  <c:v>404.55</c:v>
                </c:pt>
                <c:pt idx="3">
                  <c:v>610</c:v>
                </c:pt>
                <c:pt idx="4">
                  <c:v>449.09</c:v>
                </c:pt>
                <c:pt idx="5">
                  <c:v>606</c:v>
                </c:pt>
                <c:pt idx="6">
                  <c:v>430</c:v>
                </c:pt>
                <c:pt idx="7">
                  <c:v>462.73</c:v>
                </c:pt>
                <c:pt idx="8">
                  <c:v>269.08999999999997</c:v>
                </c:pt>
                <c:pt idx="9">
                  <c:v>269.08999999999997</c:v>
                </c:pt>
                <c:pt idx="10">
                  <c:v>0</c:v>
                </c:pt>
                <c:pt idx="11">
                  <c:v>0</c:v>
                </c:pt>
                <c:pt idx="12">
                  <c:v>936.36</c:v>
                </c:pt>
                <c:pt idx="13">
                  <c:v>0</c:v>
                </c:pt>
                <c:pt idx="14">
                  <c:v>1323.64</c:v>
                </c:pt>
                <c:pt idx="15">
                  <c:v>0</c:v>
                </c:pt>
                <c:pt idx="16">
                  <c:v>1156.3599999999999</c:v>
                </c:pt>
                <c:pt idx="17">
                  <c:v>0</c:v>
                </c:pt>
                <c:pt idx="18">
                  <c:v>300</c:v>
                </c:pt>
                <c:pt idx="19">
                  <c:v>527</c:v>
                </c:pt>
                <c:pt idx="20">
                  <c:v>433.64</c:v>
                </c:pt>
                <c:pt idx="21">
                  <c:v>160</c:v>
                </c:pt>
                <c:pt idx="22">
                  <c:v>0</c:v>
                </c:pt>
                <c:pt idx="23">
                  <c:v>241.82</c:v>
                </c:pt>
                <c:pt idx="24">
                  <c:v>423</c:v>
                </c:pt>
                <c:pt idx="25">
                  <c:v>270</c:v>
                </c:pt>
                <c:pt idx="26">
                  <c:v>470</c:v>
                </c:pt>
                <c:pt idx="27">
                  <c:v>263</c:v>
                </c:pt>
                <c:pt idx="28">
                  <c:v>683.64</c:v>
                </c:pt>
                <c:pt idx="29">
                  <c:v>894</c:v>
                </c:pt>
                <c:pt idx="30">
                  <c:v>894</c:v>
                </c:pt>
                <c:pt idx="31">
                  <c:v>750</c:v>
                </c:pt>
                <c:pt idx="32">
                  <c:v>332.73</c:v>
                </c:pt>
                <c:pt idx="33">
                  <c:v>532.73</c:v>
                </c:pt>
                <c:pt idx="34">
                  <c:v>504.55</c:v>
                </c:pt>
                <c:pt idx="35">
                  <c:v>0</c:v>
                </c:pt>
                <c:pt idx="36">
                  <c:v>954</c:v>
                </c:pt>
                <c:pt idx="37">
                  <c:v>710</c:v>
                </c:pt>
                <c:pt idx="38">
                  <c:v>376.36</c:v>
                </c:pt>
                <c:pt idx="39">
                  <c:v>1270</c:v>
                </c:pt>
                <c:pt idx="40">
                  <c:v>0</c:v>
                </c:pt>
                <c:pt idx="41">
                  <c:v>692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977.27</c:v>
                </c:pt>
                <c:pt idx="49">
                  <c:v>1002</c:v>
                </c:pt>
                <c:pt idx="50">
                  <c:v>746</c:v>
                </c:pt>
                <c:pt idx="51">
                  <c:v>926</c:v>
                </c:pt>
                <c:pt idx="52">
                  <c:v>839</c:v>
                </c:pt>
                <c:pt idx="53">
                  <c:v>686</c:v>
                </c:pt>
                <c:pt idx="54">
                  <c:v>970</c:v>
                </c:pt>
                <c:pt idx="55">
                  <c:v>1168.18</c:v>
                </c:pt>
                <c:pt idx="56">
                  <c:v>872</c:v>
                </c:pt>
                <c:pt idx="57">
                  <c:v>872</c:v>
                </c:pt>
                <c:pt idx="58">
                  <c:v>0</c:v>
                </c:pt>
                <c:pt idx="59">
                  <c:v>336</c:v>
                </c:pt>
                <c:pt idx="60">
                  <c:v>572</c:v>
                </c:pt>
                <c:pt idx="61">
                  <c:v>529.82000000000005</c:v>
                </c:pt>
                <c:pt idx="62">
                  <c:v>522</c:v>
                </c:pt>
                <c:pt idx="63">
                  <c:v>822</c:v>
                </c:pt>
                <c:pt idx="64">
                  <c:v>467.27</c:v>
                </c:pt>
                <c:pt idx="65">
                  <c:v>1564</c:v>
                </c:pt>
                <c:pt idx="66">
                  <c:v>0</c:v>
                </c:pt>
                <c:pt idx="67">
                  <c:v>628</c:v>
                </c:pt>
                <c:pt idx="68">
                  <c:v>572</c:v>
                </c:pt>
                <c:pt idx="69">
                  <c:v>572</c:v>
                </c:pt>
                <c:pt idx="70">
                  <c:v>120</c:v>
                </c:pt>
                <c:pt idx="71">
                  <c:v>0</c:v>
                </c:pt>
                <c:pt idx="72">
                  <c:v>2881.54</c:v>
                </c:pt>
                <c:pt idx="73">
                  <c:v>0</c:v>
                </c:pt>
                <c:pt idx="74">
                  <c:v>814.54</c:v>
                </c:pt>
                <c:pt idx="75">
                  <c:v>760</c:v>
                </c:pt>
                <c:pt idx="76">
                  <c:v>469.09</c:v>
                </c:pt>
                <c:pt idx="77">
                  <c:v>632.73</c:v>
                </c:pt>
                <c:pt idx="78">
                  <c:v>704</c:v>
                </c:pt>
                <c:pt idx="79">
                  <c:v>796.36</c:v>
                </c:pt>
                <c:pt idx="80">
                  <c:v>976</c:v>
                </c:pt>
                <c:pt idx="81">
                  <c:v>552.73</c:v>
                </c:pt>
                <c:pt idx="82">
                  <c:v>0</c:v>
                </c:pt>
                <c:pt idx="83">
                  <c:v>461.82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C61-451F-8114-58BC75D0BFCC}"/>
            </c:ext>
          </c:extLst>
        </c:ser>
        <c:ser>
          <c:idx val="12"/>
          <c:order val="12"/>
          <c:tx>
            <c:strRef>
              <c:f>Data!$N$4</c:f>
              <c:strCache>
                <c:ptCount val="1"/>
                <c:pt idx="0">
                  <c:v>Interest Received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Data!$N$5:$N$88</c:f>
              <c:numCache>
                <c:formatCode>"$"#,##0.00_);[Red]\("$"#,##0.00\)</c:formatCode>
                <c:ptCount val="84"/>
                <c:pt idx="0">
                  <c:v>5048.79</c:v>
                </c:pt>
                <c:pt idx="1">
                  <c:v>5609.48</c:v>
                </c:pt>
                <c:pt idx="2">
                  <c:v>76.97</c:v>
                </c:pt>
                <c:pt idx="3">
                  <c:v>85.36</c:v>
                </c:pt>
                <c:pt idx="4">
                  <c:v>84.51</c:v>
                </c:pt>
                <c:pt idx="5">
                  <c:v>80.95</c:v>
                </c:pt>
                <c:pt idx="6">
                  <c:v>83.07</c:v>
                </c:pt>
                <c:pt idx="7">
                  <c:v>79.59</c:v>
                </c:pt>
                <c:pt idx="8">
                  <c:v>81.38</c:v>
                </c:pt>
                <c:pt idx="9">
                  <c:v>72.67</c:v>
                </c:pt>
                <c:pt idx="10">
                  <c:v>79.540000000000006</c:v>
                </c:pt>
                <c:pt idx="11">
                  <c:v>78.709999999999994</c:v>
                </c:pt>
                <c:pt idx="12">
                  <c:v>75.52</c:v>
                </c:pt>
                <c:pt idx="13">
                  <c:v>77.13</c:v>
                </c:pt>
                <c:pt idx="14">
                  <c:v>73.34</c:v>
                </c:pt>
                <c:pt idx="15">
                  <c:v>52.67</c:v>
                </c:pt>
                <c:pt idx="16">
                  <c:v>31.96</c:v>
                </c:pt>
                <c:pt idx="17">
                  <c:v>15.11</c:v>
                </c:pt>
                <c:pt idx="18">
                  <c:v>8.89</c:v>
                </c:pt>
                <c:pt idx="19">
                  <c:v>6.92</c:v>
                </c:pt>
                <c:pt idx="20">
                  <c:v>7.08</c:v>
                </c:pt>
                <c:pt idx="21">
                  <c:v>6.36</c:v>
                </c:pt>
                <c:pt idx="22">
                  <c:v>7</c:v>
                </c:pt>
                <c:pt idx="23">
                  <c:v>42.94</c:v>
                </c:pt>
                <c:pt idx="24">
                  <c:v>6.67</c:v>
                </c:pt>
                <c:pt idx="25">
                  <c:v>6.82</c:v>
                </c:pt>
                <c:pt idx="26">
                  <c:v>6.49</c:v>
                </c:pt>
                <c:pt idx="27">
                  <c:v>6.69</c:v>
                </c:pt>
                <c:pt idx="28">
                  <c:v>7.48</c:v>
                </c:pt>
                <c:pt idx="29">
                  <c:v>12.7</c:v>
                </c:pt>
                <c:pt idx="30">
                  <c:v>12.99</c:v>
                </c:pt>
                <c:pt idx="31">
                  <c:v>12.43</c:v>
                </c:pt>
                <c:pt idx="32">
                  <c:v>12.7</c:v>
                </c:pt>
                <c:pt idx="33">
                  <c:v>11.4</c:v>
                </c:pt>
                <c:pt idx="34">
                  <c:v>12.5</c:v>
                </c:pt>
                <c:pt idx="35">
                  <c:v>12.26</c:v>
                </c:pt>
                <c:pt idx="36">
                  <c:v>11.73</c:v>
                </c:pt>
                <c:pt idx="37">
                  <c:v>11.9</c:v>
                </c:pt>
                <c:pt idx="38">
                  <c:v>11.36</c:v>
                </c:pt>
                <c:pt idx="39">
                  <c:v>11.58</c:v>
                </c:pt>
                <c:pt idx="40">
                  <c:v>11.42</c:v>
                </c:pt>
                <c:pt idx="41">
                  <c:v>10.89</c:v>
                </c:pt>
                <c:pt idx="42">
                  <c:v>11.2</c:v>
                </c:pt>
                <c:pt idx="43">
                  <c:v>10.83</c:v>
                </c:pt>
                <c:pt idx="44">
                  <c:v>23.27</c:v>
                </c:pt>
                <c:pt idx="45">
                  <c:v>28.09</c:v>
                </c:pt>
                <c:pt idx="46">
                  <c:v>29.33</c:v>
                </c:pt>
                <c:pt idx="47">
                  <c:v>32.33</c:v>
                </c:pt>
                <c:pt idx="48">
                  <c:v>29.5</c:v>
                </c:pt>
                <c:pt idx="49">
                  <c:v>29.31</c:v>
                </c:pt>
                <c:pt idx="50">
                  <c:v>28.31</c:v>
                </c:pt>
                <c:pt idx="51">
                  <c:v>32.14</c:v>
                </c:pt>
                <c:pt idx="52">
                  <c:v>25.05</c:v>
                </c:pt>
                <c:pt idx="53">
                  <c:v>42.41</c:v>
                </c:pt>
                <c:pt idx="54">
                  <c:v>37.450000000000003</c:v>
                </c:pt>
                <c:pt idx="55">
                  <c:v>33.61</c:v>
                </c:pt>
                <c:pt idx="56">
                  <c:v>52.92</c:v>
                </c:pt>
                <c:pt idx="57">
                  <c:v>22.73</c:v>
                </c:pt>
                <c:pt idx="58">
                  <c:v>23.54</c:v>
                </c:pt>
                <c:pt idx="59">
                  <c:v>24.84</c:v>
                </c:pt>
                <c:pt idx="60">
                  <c:v>42.97</c:v>
                </c:pt>
                <c:pt idx="61">
                  <c:v>51.45</c:v>
                </c:pt>
                <c:pt idx="62">
                  <c:v>37.01</c:v>
                </c:pt>
                <c:pt idx="63">
                  <c:v>38.83</c:v>
                </c:pt>
                <c:pt idx="64">
                  <c:v>28.99</c:v>
                </c:pt>
                <c:pt idx="65">
                  <c:v>20.100000000000001</c:v>
                </c:pt>
                <c:pt idx="66">
                  <c:v>19.38</c:v>
                </c:pt>
                <c:pt idx="67">
                  <c:v>18.25</c:v>
                </c:pt>
                <c:pt idx="68">
                  <c:v>28.23</c:v>
                </c:pt>
                <c:pt idx="69">
                  <c:v>15.67</c:v>
                </c:pt>
                <c:pt idx="70">
                  <c:v>33.97</c:v>
                </c:pt>
                <c:pt idx="71">
                  <c:v>16.89</c:v>
                </c:pt>
                <c:pt idx="72">
                  <c:v>12.27</c:v>
                </c:pt>
                <c:pt idx="73">
                  <c:v>11.72</c:v>
                </c:pt>
                <c:pt idx="74">
                  <c:v>14.16</c:v>
                </c:pt>
                <c:pt idx="75">
                  <c:v>8.32</c:v>
                </c:pt>
                <c:pt idx="76">
                  <c:v>7.68</c:v>
                </c:pt>
                <c:pt idx="77">
                  <c:v>6.12</c:v>
                </c:pt>
                <c:pt idx="78">
                  <c:v>4.79</c:v>
                </c:pt>
                <c:pt idx="79">
                  <c:v>3.36</c:v>
                </c:pt>
                <c:pt idx="80">
                  <c:v>5.12</c:v>
                </c:pt>
                <c:pt idx="81">
                  <c:v>5.3</c:v>
                </c:pt>
                <c:pt idx="82">
                  <c:v>4.57</c:v>
                </c:pt>
                <c:pt idx="83">
                  <c:v>17.75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61-451F-8114-58BC75D0BFCC}"/>
            </c:ext>
          </c:extLst>
        </c:ser>
        <c:ser>
          <c:idx val="13"/>
          <c:order val="13"/>
          <c:tx>
            <c:strRef>
              <c:f>Data!$O$4</c:f>
              <c:strCache>
                <c:ptCount val="1"/>
                <c:pt idx="0">
                  <c:v>Dividend Income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Data!$O$5:$O$88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800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1103.45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C61-451F-8114-58BC75D0BFCC}"/>
            </c:ext>
          </c:extLst>
        </c:ser>
        <c:ser>
          <c:idx val="14"/>
          <c:order val="14"/>
          <c:tx>
            <c:strRef>
              <c:f>Data!$P$4</c:f>
              <c:strCache>
                <c:ptCount val="1"/>
                <c:pt idx="0">
                  <c:v>Commissions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Data!$P$5:$P$88</c:f>
              <c:numCache>
                <c:formatCode>"$"#,##0.00_);[Red]\("$"#,##0.00\)</c:formatCode>
                <c:ptCount val="84"/>
                <c:pt idx="0">
                  <c:v>3367.68</c:v>
                </c:pt>
                <c:pt idx="1">
                  <c:v>3279.45</c:v>
                </c:pt>
                <c:pt idx="2">
                  <c:v>3167.75</c:v>
                </c:pt>
                <c:pt idx="3">
                  <c:v>3046.91</c:v>
                </c:pt>
                <c:pt idx="4">
                  <c:v>3664.09</c:v>
                </c:pt>
                <c:pt idx="5">
                  <c:v>3242.94</c:v>
                </c:pt>
                <c:pt idx="6">
                  <c:v>2777.32</c:v>
                </c:pt>
                <c:pt idx="7">
                  <c:v>3085.22</c:v>
                </c:pt>
                <c:pt idx="8">
                  <c:v>3489.31</c:v>
                </c:pt>
                <c:pt idx="9">
                  <c:v>2552.4499999999998</c:v>
                </c:pt>
                <c:pt idx="10">
                  <c:v>3113.77</c:v>
                </c:pt>
                <c:pt idx="11">
                  <c:v>3031.53</c:v>
                </c:pt>
                <c:pt idx="12">
                  <c:v>2315.4499999999998</c:v>
                </c:pt>
                <c:pt idx="13">
                  <c:v>3115.46</c:v>
                </c:pt>
                <c:pt idx="14">
                  <c:v>5315.79</c:v>
                </c:pt>
                <c:pt idx="15">
                  <c:v>2992.5</c:v>
                </c:pt>
                <c:pt idx="16">
                  <c:v>3390.22</c:v>
                </c:pt>
                <c:pt idx="17">
                  <c:v>2386.81</c:v>
                </c:pt>
                <c:pt idx="18">
                  <c:v>3030.23</c:v>
                </c:pt>
                <c:pt idx="19">
                  <c:v>2630.45</c:v>
                </c:pt>
                <c:pt idx="20">
                  <c:v>2516.29</c:v>
                </c:pt>
                <c:pt idx="21">
                  <c:v>2228.7600000000002</c:v>
                </c:pt>
                <c:pt idx="22">
                  <c:v>1689.55</c:v>
                </c:pt>
                <c:pt idx="23">
                  <c:v>2039.32</c:v>
                </c:pt>
                <c:pt idx="24">
                  <c:v>1767.27</c:v>
                </c:pt>
                <c:pt idx="25">
                  <c:v>1757.05</c:v>
                </c:pt>
                <c:pt idx="26">
                  <c:v>3088.15</c:v>
                </c:pt>
                <c:pt idx="27">
                  <c:v>1151.5899999999999</c:v>
                </c:pt>
                <c:pt idx="28">
                  <c:v>1889.81</c:v>
                </c:pt>
                <c:pt idx="29">
                  <c:v>3203.59</c:v>
                </c:pt>
                <c:pt idx="30">
                  <c:v>2751.47</c:v>
                </c:pt>
                <c:pt idx="31">
                  <c:v>2623.63</c:v>
                </c:pt>
                <c:pt idx="32">
                  <c:v>4513.21</c:v>
                </c:pt>
                <c:pt idx="33">
                  <c:v>2268.41</c:v>
                </c:pt>
                <c:pt idx="34">
                  <c:v>2626.64</c:v>
                </c:pt>
                <c:pt idx="35">
                  <c:v>3684.02</c:v>
                </c:pt>
                <c:pt idx="36">
                  <c:v>2654.96</c:v>
                </c:pt>
                <c:pt idx="37">
                  <c:v>3323.64</c:v>
                </c:pt>
                <c:pt idx="38">
                  <c:v>2669.72</c:v>
                </c:pt>
                <c:pt idx="39">
                  <c:v>2899.78</c:v>
                </c:pt>
                <c:pt idx="40">
                  <c:v>2994.51</c:v>
                </c:pt>
                <c:pt idx="41">
                  <c:v>3049.06</c:v>
                </c:pt>
                <c:pt idx="42">
                  <c:v>237.42</c:v>
                </c:pt>
                <c:pt idx="43">
                  <c:v>1544.09</c:v>
                </c:pt>
                <c:pt idx="44">
                  <c:v>2417.5300000000002</c:v>
                </c:pt>
                <c:pt idx="45">
                  <c:v>222.76</c:v>
                </c:pt>
                <c:pt idx="46">
                  <c:v>2644.77</c:v>
                </c:pt>
                <c:pt idx="47">
                  <c:v>5231.46</c:v>
                </c:pt>
                <c:pt idx="48">
                  <c:v>3689.53</c:v>
                </c:pt>
                <c:pt idx="49">
                  <c:v>3373.81</c:v>
                </c:pt>
                <c:pt idx="50">
                  <c:v>3394.32</c:v>
                </c:pt>
                <c:pt idx="51">
                  <c:v>3606.14</c:v>
                </c:pt>
                <c:pt idx="52">
                  <c:v>3336.14</c:v>
                </c:pt>
                <c:pt idx="53">
                  <c:v>4577.9799999999996</c:v>
                </c:pt>
                <c:pt idx="54">
                  <c:v>3330</c:v>
                </c:pt>
                <c:pt idx="55">
                  <c:v>1083.32</c:v>
                </c:pt>
                <c:pt idx="56">
                  <c:v>6082.94</c:v>
                </c:pt>
                <c:pt idx="57">
                  <c:v>3715.96</c:v>
                </c:pt>
                <c:pt idx="58">
                  <c:v>3625.87</c:v>
                </c:pt>
                <c:pt idx="59">
                  <c:v>5019.63</c:v>
                </c:pt>
                <c:pt idx="60">
                  <c:v>2538.5500000000002</c:v>
                </c:pt>
                <c:pt idx="61">
                  <c:v>3039.82</c:v>
                </c:pt>
                <c:pt idx="62">
                  <c:v>4518.55</c:v>
                </c:pt>
                <c:pt idx="63">
                  <c:v>8528</c:v>
                </c:pt>
                <c:pt idx="64">
                  <c:v>3711</c:v>
                </c:pt>
                <c:pt idx="65">
                  <c:v>4837.8500000000004</c:v>
                </c:pt>
                <c:pt idx="66">
                  <c:v>3445.59</c:v>
                </c:pt>
                <c:pt idx="67">
                  <c:v>4701.72</c:v>
                </c:pt>
                <c:pt idx="68">
                  <c:v>4210.05</c:v>
                </c:pt>
                <c:pt idx="69">
                  <c:v>3335.18</c:v>
                </c:pt>
                <c:pt idx="70">
                  <c:v>3028.63</c:v>
                </c:pt>
                <c:pt idx="71">
                  <c:v>6179.16</c:v>
                </c:pt>
                <c:pt idx="72">
                  <c:v>3884.46</c:v>
                </c:pt>
                <c:pt idx="73">
                  <c:v>3914.63</c:v>
                </c:pt>
                <c:pt idx="74">
                  <c:v>5888.19</c:v>
                </c:pt>
                <c:pt idx="75">
                  <c:v>4630.54</c:v>
                </c:pt>
                <c:pt idx="76">
                  <c:v>4232.45</c:v>
                </c:pt>
                <c:pt idx="77">
                  <c:v>6212.23</c:v>
                </c:pt>
                <c:pt idx="78">
                  <c:v>4683.8999999999996</c:v>
                </c:pt>
                <c:pt idx="79">
                  <c:v>3852.55</c:v>
                </c:pt>
                <c:pt idx="80">
                  <c:v>6173.63</c:v>
                </c:pt>
                <c:pt idx="81">
                  <c:v>3784.37</c:v>
                </c:pt>
                <c:pt idx="82">
                  <c:v>3866.71</c:v>
                </c:pt>
                <c:pt idx="83">
                  <c:v>4390.09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C61-451F-8114-58BC75D0BFCC}"/>
            </c:ext>
          </c:extLst>
        </c:ser>
        <c:ser>
          <c:idx val="15"/>
          <c:order val="15"/>
          <c:tx>
            <c:strRef>
              <c:f>Data!$Q$4</c:f>
              <c:strCache>
                <c:ptCount val="1"/>
                <c:pt idx="0">
                  <c:v>Restaurant Gas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Data!$Q$5:$Q$88</c:f>
              <c:numCache>
                <c:formatCode>"$"#,##0.00_);[Red]\("$"#,##0.00\)</c:formatCode>
                <c:ptCount val="84"/>
                <c:pt idx="0">
                  <c:v>2400</c:v>
                </c:pt>
                <c:pt idx="1">
                  <c:v>0</c:v>
                </c:pt>
                <c:pt idx="2">
                  <c:v>0</c:v>
                </c:pt>
                <c:pt idx="3">
                  <c:v>1200</c:v>
                </c:pt>
                <c:pt idx="4">
                  <c:v>0</c:v>
                </c:pt>
                <c:pt idx="5">
                  <c:v>2400</c:v>
                </c:pt>
                <c:pt idx="6">
                  <c:v>2400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1000</c:v>
                </c:pt>
                <c:pt idx="41">
                  <c:v>1400</c:v>
                </c:pt>
                <c:pt idx="42">
                  <c:v>909.09</c:v>
                </c:pt>
                <c:pt idx="43">
                  <c:v>0</c:v>
                </c:pt>
                <c:pt idx="44">
                  <c:v>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1818.18</c:v>
                </c:pt>
                <c:pt idx="50">
                  <c:v>4000</c:v>
                </c:pt>
                <c:pt idx="51">
                  <c:v>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3778.45</c:v>
                </c:pt>
                <c:pt idx="59">
                  <c:v>2000</c:v>
                </c:pt>
                <c:pt idx="60">
                  <c:v>1818.18</c:v>
                </c:pt>
                <c:pt idx="61">
                  <c:v>4000</c:v>
                </c:pt>
                <c:pt idx="62">
                  <c:v>697.85</c:v>
                </c:pt>
                <c:pt idx="63">
                  <c:v>1909.09</c:v>
                </c:pt>
                <c:pt idx="64">
                  <c:v>909.09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C61-451F-8114-58BC75D0BFCC}"/>
            </c:ext>
          </c:extLst>
        </c:ser>
        <c:ser>
          <c:idx val="16"/>
          <c:order val="16"/>
          <c:tx>
            <c:strRef>
              <c:f>Data!$R$4</c:f>
              <c:strCache>
                <c:ptCount val="1"/>
                <c:pt idx="0">
                  <c:v>Hiring Charges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Data!$R$5:$R$88</c:f>
              <c:numCache>
                <c:formatCode>"$"#,##0.00_);[Red]\("$"#,##0.00\)</c:formatCode>
                <c:ptCount val="84"/>
                <c:pt idx="0">
                  <c:v>3997.98</c:v>
                </c:pt>
                <c:pt idx="1">
                  <c:v>272.73</c:v>
                </c:pt>
                <c:pt idx="2">
                  <c:v>0</c:v>
                </c:pt>
                <c:pt idx="3">
                  <c:v>436.37</c:v>
                </c:pt>
                <c:pt idx="4">
                  <c:v>1090.9100000000001</c:v>
                </c:pt>
                <c:pt idx="5">
                  <c:v>581.82000000000005</c:v>
                </c:pt>
                <c:pt idx="6">
                  <c:v>0</c:v>
                </c:pt>
                <c:pt idx="7">
                  <c:v>190.91</c:v>
                </c:pt>
                <c:pt idx="8">
                  <c:v>0</c:v>
                </c:pt>
                <c:pt idx="9">
                  <c:v>154.55000000000001</c:v>
                </c:pt>
                <c:pt idx="10">
                  <c:v>0</c:v>
                </c:pt>
                <c:pt idx="11">
                  <c:v>0</c:v>
                </c:pt>
                <c:pt idx="12">
                  <c:v>143.63999999999999</c:v>
                </c:pt>
                <c:pt idx="13">
                  <c:v>2272.73</c:v>
                </c:pt>
                <c:pt idx="14">
                  <c:v>0</c:v>
                </c:pt>
                <c:pt idx="15">
                  <c:v>90.91</c:v>
                </c:pt>
                <c:pt idx="16">
                  <c:v>130</c:v>
                </c:pt>
                <c:pt idx="17">
                  <c:v>1388.18</c:v>
                </c:pt>
                <c:pt idx="18">
                  <c:v>407.28</c:v>
                </c:pt>
                <c:pt idx="19">
                  <c:v>72.73</c:v>
                </c:pt>
                <c:pt idx="20">
                  <c:v>118.19</c:v>
                </c:pt>
                <c:pt idx="21">
                  <c:v>686.36</c:v>
                </c:pt>
                <c:pt idx="22">
                  <c:v>72.73</c:v>
                </c:pt>
                <c:pt idx="23">
                  <c:v>0</c:v>
                </c:pt>
                <c:pt idx="24">
                  <c:v>0</c:v>
                </c:pt>
                <c:pt idx="25">
                  <c:v>80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272.73</c:v>
                </c:pt>
                <c:pt idx="30">
                  <c:v>90.91</c:v>
                </c:pt>
                <c:pt idx="31">
                  <c:v>527.28</c:v>
                </c:pt>
                <c:pt idx="32">
                  <c:v>763.63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-38.18</c:v>
                </c:pt>
                <c:pt idx="37">
                  <c:v>72.73</c:v>
                </c:pt>
                <c:pt idx="38">
                  <c:v>0</c:v>
                </c:pt>
                <c:pt idx="39">
                  <c:v>2100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620</c:v>
                </c:pt>
                <c:pt idx="46">
                  <c:v>363.64</c:v>
                </c:pt>
                <c:pt idx="47">
                  <c:v>245.46</c:v>
                </c:pt>
                <c:pt idx="48">
                  <c:v>1327.27</c:v>
                </c:pt>
                <c:pt idx="49">
                  <c:v>2134.54</c:v>
                </c:pt>
                <c:pt idx="50">
                  <c:v>212.73</c:v>
                </c:pt>
                <c:pt idx="51">
                  <c:v>318.19</c:v>
                </c:pt>
                <c:pt idx="52">
                  <c:v>530.91</c:v>
                </c:pt>
                <c:pt idx="53">
                  <c:v>1125.45</c:v>
                </c:pt>
                <c:pt idx="54">
                  <c:v>727.28</c:v>
                </c:pt>
                <c:pt idx="55">
                  <c:v>564.54999999999995</c:v>
                </c:pt>
                <c:pt idx="56">
                  <c:v>498.18</c:v>
                </c:pt>
                <c:pt idx="57">
                  <c:v>1448.19</c:v>
                </c:pt>
                <c:pt idx="58">
                  <c:v>718.18</c:v>
                </c:pt>
                <c:pt idx="59">
                  <c:v>327.26</c:v>
                </c:pt>
                <c:pt idx="60">
                  <c:v>670.46</c:v>
                </c:pt>
                <c:pt idx="61">
                  <c:v>2830.91</c:v>
                </c:pt>
                <c:pt idx="62">
                  <c:v>769.1</c:v>
                </c:pt>
                <c:pt idx="63">
                  <c:v>1046.3699999999999</c:v>
                </c:pt>
                <c:pt idx="64">
                  <c:v>992.72</c:v>
                </c:pt>
                <c:pt idx="65">
                  <c:v>364.53</c:v>
                </c:pt>
                <c:pt idx="66">
                  <c:v>2263.62</c:v>
                </c:pt>
                <c:pt idx="67">
                  <c:v>2705.44</c:v>
                </c:pt>
                <c:pt idx="68">
                  <c:v>1494.28</c:v>
                </c:pt>
                <c:pt idx="69">
                  <c:v>2141.88</c:v>
                </c:pt>
                <c:pt idx="70">
                  <c:v>1550.01</c:v>
                </c:pt>
                <c:pt idx="71">
                  <c:v>423.15</c:v>
                </c:pt>
                <c:pt idx="72">
                  <c:v>1436.36</c:v>
                </c:pt>
                <c:pt idx="73">
                  <c:v>4318.5200000000004</c:v>
                </c:pt>
                <c:pt idx="74">
                  <c:v>1586.36</c:v>
                </c:pt>
                <c:pt idx="75">
                  <c:v>832.7</c:v>
                </c:pt>
                <c:pt idx="76">
                  <c:v>1316.37</c:v>
                </c:pt>
                <c:pt idx="77">
                  <c:v>788.19</c:v>
                </c:pt>
                <c:pt idx="78">
                  <c:v>1812.26</c:v>
                </c:pt>
                <c:pt idx="79">
                  <c:v>1343.49</c:v>
                </c:pt>
                <c:pt idx="80">
                  <c:v>872.73</c:v>
                </c:pt>
                <c:pt idx="81">
                  <c:v>1723.65</c:v>
                </c:pt>
                <c:pt idx="82">
                  <c:v>1754.58</c:v>
                </c:pt>
                <c:pt idx="83">
                  <c:v>236.36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C61-451F-8114-58BC75D0BFCC}"/>
            </c:ext>
          </c:extLst>
        </c:ser>
        <c:ser>
          <c:idx val="17"/>
          <c:order val="17"/>
          <c:tx>
            <c:strRef>
              <c:f>Data!$S$4</c:f>
              <c:strCache>
                <c:ptCount val="1"/>
                <c:pt idx="0">
                  <c:v>Gas Reimbursement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Data!$S$5:$S$88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-811.83</c:v>
                </c:pt>
                <c:pt idx="37">
                  <c:v>0</c:v>
                </c:pt>
                <c:pt idx="38">
                  <c:v>0</c:v>
                </c:pt>
                <c:pt idx="39">
                  <c:v>1453.15</c:v>
                </c:pt>
                <c:pt idx="40">
                  <c:v>1015.05</c:v>
                </c:pt>
                <c:pt idx="41">
                  <c:v>1118.55</c:v>
                </c:pt>
                <c:pt idx="42">
                  <c:v>1490</c:v>
                </c:pt>
                <c:pt idx="43">
                  <c:v>0</c:v>
                </c:pt>
                <c:pt idx="44">
                  <c:v>0</c:v>
                </c:pt>
                <c:pt idx="45">
                  <c:v>1370</c:v>
                </c:pt>
                <c:pt idx="46">
                  <c:v>1742.9</c:v>
                </c:pt>
                <c:pt idx="47">
                  <c:v>1468.95</c:v>
                </c:pt>
                <c:pt idx="48">
                  <c:v>2195.25</c:v>
                </c:pt>
                <c:pt idx="49">
                  <c:v>2245.4499999999998</c:v>
                </c:pt>
                <c:pt idx="50">
                  <c:v>4107.93</c:v>
                </c:pt>
                <c:pt idx="51">
                  <c:v>1594.65</c:v>
                </c:pt>
                <c:pt idx="52">
                  <c:v>2365.79</c:v>
                </c:pt>
                <c:pt idx="53">
                  <c:v>1704.95</c:v>
                </c:pt>
                <c:pt idx="54">
                  <c:v>1500.92</c:v>
                </c:pt>
                <c:pt idx="55">
                  <c:v>1904.22</c:v>
                </c:pt>
                <c:pt idx="56">
                  <c:v>2044.7</c:v>
                </c:pt>
                <c:pt idx="57">
                  <c:v>2071.62</c:v>
                </c:pt>
                <c:pt idx="58">
                  <c:v>0</c:v>
                </c:pt>
                <c:pt idx="59">
                  <c:v>1282.27</c:v>
                </c:pt>
                <c:pt idx="60">
                  <c:v>1306.56</c:v>
                </c:pt>
                <c:pt idx="61">
                  <c:v>2724.68</c:v>
                </c:pt>
                <c:pt idx="62">
                  <c:v>1973.2</c:v>
                </c:pt>
                <c:pt idx="63">
                  <c:v>2064.36</c:v>
                </c:pt>
                <c:pt idx="64">
                  <c:v>989.18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C61-451F-8114-58BC75D0BFCC}"/>
            </c:ext>
          </c:extLst>
        </c:ser>
        <c:ser>
          <c:idx val="18"/>
          <c:order val="18"/>
          <c:tx>
            <c:strRef>
              <c:f>Data!$T$4</c:f>
              <c:strCache>
                <c:ptCount val="1"/>
                <c:pt idx="0">
                  <c:v>Insurance Recoveries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Data!$T$5:$T$88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250000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169570.2</c:v>
                </c:pt>
                <c:pt idx="49">
                  <c:v>208475</c:v>
                </c:pt>
                <c:pt idx="50">
                  <c:v>45000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750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1492.36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54.18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C61-451F-8114-58BC75D0BFCC}"/>
            </c:ext>
          </c:extLst>
        </c:ser>
        <c:ser>
          <c:idx val="19"/>
          <c:order val="19"/>
          <c:tx>
            <c:strRef>
              <c:f>Data!$U$4</c:f>
              <c:strCache>
                <c:ptCount val="1"/>
                <c:pt idx="0">
                  <c:v>Profit on sale of assets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Data!$U$5:$U$88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12930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-3187.75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32000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17031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29500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-200</c:v>
                </c:pt>
                <c:pt idx="48">
                  <c:v>2687.42</c:v>
                </c:pt>
                <c:pt idx="49">
                  <c:v>0</c:v>
                </c:pt>
                <c:pt idx="50">
                  <c:v>-48833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750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-2211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-66.400000000000006</c:v>
                </c:pt>
                <c:pt idx="72">
                  <c:v>0</c:v>
                </c:pt>
                <c:pt idx="73">
                  <c:v>12561.99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C61-451F-8114-58BC75D0BFCC}"/>
            </c:ext>
          </c:extLst>
        </c:ser>
        <c:ser>
          <c:idx val="20"/>
          <c:order val="20"/>
          <c:tx>
            <c:strRef>
              <c:f>Data!$V$4</c:f>
              <c:strCache>
                <c:ptCount val="1"/>
                <c:pt idx="0">
                  <c:v>Subsidies Received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Data!$V$5:$V$88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134.94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204.25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C61-451F-8114-58BC75D0BFCC}"/>
            </c:ext>
          </c:extLst>
        </c:ser>
        <c:ser>
          <c:idx val="21"/>
          <c:order val="21"/>
          <c:tx>
            <c:strRef>
              <c:f>Data!$W$4</c:f>
              <c:strCache>
                <c:ptCount val="1"/>
                <c:pt idx="0">
                  <c:v>CONCERT TICKETS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Data!$W$5:$W$88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2485</c:v>
                </c:pt>
                <c:pt idx="34">
                  <c:v>2465</c:v>
                </c:pt>
                <c:pt idx="35">
                  <c:v>1835</c:v>
                </c:pt>
                <c:pt idx="36">
                  <c:v>315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C61-451F-8114-58BC75D0BFCC}"/>
            </c:ext>
          </c:extLst>
        </c:ser>
        <c:ser>
          <c:idx val="22"/>
          <c:order val="22"/>
          <c:tx>
            <c:strRef>
              <c:f>Data!$X$4</c:f>
              <c:strCache>
                <c:ptCount val="1"/>
                <c:pt idx="0">
                  <c:v>Sundry Income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Data!$X$5:$X$88</c:f>
              <c:numCache>
                <c:formatCode>"$"#,##0.00_);[Red]\("$"#,##0.00\)</c:formatCode>
                <c:ptCount val="84"/>
                <c:pt idx="0">
                  <c:v>1057.3699999999999</c:v>
                </c:pt>
                <c:pt idx="1">
                  <c:v>165.46</c:v>
                </c:pt>
                <c:pt idx="2">
                  <c:v>113.27</c:v>
                </c:pt>
                <c:pt idx="3">
                  <c:v>215.09</c:v>
                </c:pt>
                <c:pt idx="4">
                  <c:v>68.91</c:v>
                </c:pt>
                <c:pt idx="5">
                  <c:v>90.27</c:v>
                </c:pt>
                <c:pt idx="6">
                  <c:v>143.36000000000001</c:v>
                </c:pt>
                <c:pt idx="7">
                  <c:v>184.09</c:v>
                </c:pt>
                <c:pt idx="8">
                  <c:v>157.82</c:v>
                </c:pt>
                <c:pt idx="9">
                  <c:v>103</c:v>
                </c:pt>
                <c:pt idx="10">
                  <c:v>96.82</c:v>
                </c:pt>
                <c:pt idx="11">
                  <c:v>0</c:v>
                </c:pt>
                <c:pt idx="12">
                  <c:v>300.08999999999997</c:v>
                </c:pt>
                <c:pt idx="13">
                  <c:v>111.64</c:v>
                </c:pt>
                <c:pt idx="14">
                  <c:v>113.64</c:v>
                </c:pt>
                <c:pt idx="15">
                  <c:v>120.83</c:v>
                </c:pt>
                <c:pt idx="16">
                  <c:v>583.94000000000005</c:v>
                </c:pt>
                <c:pt idx="17">
                  <c:v>303.5</c:v>
                </c:pt>
                <c:pt idx="18">
                  <c:v>121.18</c:v>
                </c:pt>
                <c:pt idx="19">
                  <c:v>233.78</c:v>
                </c:pt>
                <c:pt idx="20">
                  <c:v>170</c:v>
                </c:pt>
                <c:pt idx="21">
                  <c:v>102.2</c:v>
                </c:pt>
                <c:pt idx="22">
                  <c:v>0</c:v>
                </c:pt>
                <c:pt idx="23">
                  <c:v>84.6</c:v>
                </c:pt>
                <c:pt idx="24">
                  <c:v>10648.61</c:v>
                </c:pt>
                <c:pt idx="25">
                  <c:v>65</c:v>
                </c:pt>
                <c:pt idx="26">
                  <c:v>100.6</c:v>
                </c:pt>
                <c:pt idx="27">
                  <c:v>160.19999999999999</c:v>
                </c:pt>
                <c:pt idx="28">
                  <c:v>110.62</c:v>
                </c:pt>
                <c:pt idx="29">
                  <c:v>154.6</c:v>
                </c:pt>
                <c:pt idx="30">
                  <c:v>136</c:v>
                </c:pt>
                <c:pt idx="31">
                  <c:v>9592.4</c:v>
                </c:pt>
                <c:pt idx="32">
                  <c:v>-8324.83</c:v>
                </c:pt>
                <c:pt idx="33">
                  <c:v>92.7</c:v>
                </c:pt>
                <c:pt idx="34">
                  <c:v>0</c:v>
                </c:pt>
                <c:pt idx="35">
                  <c:v>0</c:v>
                </c:pt>
                <c:pt idx="36">
                  <c:v>27382.54</c:v>
                </c:pt>
                <c:pt idx="37">
                  <c:v>0</c:v>
                </c:pt>
                <c:pt idx="38">
                  <c:v>11466.37</c:v>
                </c:pt>
                <c:pt idx="39">
                  <c:v>21090.86</c:v>
                </c:pt>
                <c:pt idx="40">
                  <c:v>26833</c:v>
                </c:pt>
                <c:pt idx="41">
                  <c:v>3000</c:v>
                </c:pt>
                <c:pt idx="42">
                  <c:v>9459</c:v>
                </c:pt>
                <c:pt idx="43">
                  <c:v>13360</c:v>
                </c:pt>
                <c:pt idx="44">
                  <c:v>10238.18</c:v>
                </c:pt>
                <c:pt idx="45">
                  <c:v>0</c:v>
                </c:pt>
                <c:pt idx="46">
                  <c:v>23</c:v>
                </c:pt>
                <c:pt idx="47">
                  <c:v>134.09</c:v>
                </c:pt>
                <c:pt idx="48">
                  <c:v>13631.32</c:v>
                </c:pt>
                <c:pt idx="49">
                  <c:v>47.26</c:v>
                </c:pt>
                <c:pt idx="50">
                  <c:v>1613.12</c:v>
                </c:pt>
                <c:pt idx="51">
                  <c:v>-203.27</c:v>
                </c:pt>
                <c:pt idx="52">
                  <c:v>40.909999999999997</c:v>
                </c:pt>
                <c:pt idx="53">
                  <c:v>111.4</c:v>
                </c:pt>
                <c:pt idx="54">
                  <c:v>33.64</c:v>
                </c:pt>
                <c:pt idx="55">
                  <c:v>360.64</c:v>
                </c:pt>
                <c:pt idx="56">
                  <c:v>219.36</c:v>
                </c:pt>
                <c:pt idx="57">
                  <c:v>54.55</c:v>
                </c:pt>
                <c:pt idx="58">
                  <c:v>-372.73</c:v>
                </c:pt>
                <c:pt idx="59">
                  <c:v>164.27</c:v>
                </c:pt>
                <c:pt idx="60">
                  <c:v>138.25</c:v>
                </c:pt>
                <c:pt idx="61">
                  <c:v>3391.91</c:v>
                </c:pt>
                <c:pt idx="62">
                  <c:v>60</c:v>
                </c:pt>
                <c:pt idx="63">
                  <c:v>-856.03</c:v>
                </c:pt>
                <c:pt idx="64">
                  <c:v>32.64</c:v>
                </c:pt>
                <c:pt idx="65">
                  <c:v>80.8</c:v>
                </c:pt>
                <c:pt idx="66">
                  <c:v>72.73</c:v>
                </c:pt>
                <c:pt idx="67">
                  <c:v>0</c:v>
                </c:pt>
                <c:pt idx="68">
                  <c:v>0</c:v>
                </c:pt>
                <c:pt idx="69">
                  <c:v>3333.16</c:v>
                </c:pt>
                <c:pt idx="70">
                  <c:v>59.09</c:v>
                </c:pt>
                <c:pt idx="71">
                  <c:v>40.909999999999997</c:v>
                </c:pt>
                <c:pt idx="72">
                  <c:v>70.91</c:v>
                </c:pt>
                <c:pt idx="73">
                  <c:v>10054.540000000001</c:v>
                </c:pt>
                <c:pt idx="74">
                  <c:v>618.17999999999995</c:v>
                </c:pt>
                <c:pt idx="75">
                  <c:v>481.82</c:v>
                </c:pt>
                <c:pt idx="76">
                  <c:v>985.45</c:v>
                </c:pt>
                <c:pt idx="77">
                  <c:v>100</c:v>
                </c:pt>
                <c:pt idx="78">
                  <c:v>247.29</c:v>
                </c:pt>
                <c:pt idx="79">
                  <c:v>1742.44</c:v>
                </c:pt>
                <c:pt idx="80">
                  <c:v>5364.99</c:v>
                </c:pt>
                <c:pt idx="81">
                  <c:v>579.42999999999995</c:v>
                </c:pt>
                <c:pt idx="82">
                  <c:v>2345.1999999999998</c:v>
                </c:pt>
                <c:pt idx="83">
                  <c:v>4952.8900000000003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C61-451F-8114-58BC75D0BFCC}"/>
            </c:ext>
          </c:extLst>
        </c:ser>
        <c:ser>
          <c:idx val="23"/>
          <c:order val="23"/>
          <c:tx>
            <c:strRef>
              <c:f>Data!$Y$4</c:f>
              <c:strCache>
                <c:ptCount val="1"/>
                <c:pt idx="0">
                  <c:v>Workers Compensation Rebate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Data!$Y$5:$Y$88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4270.05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49511.67</c:v>
                </c:pt>
                <c:pt idx="49">
                  <c:v>0</c:v>
                </c:pt>
                <c:pt idx="50">
                  <c:v>-1618.8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977.58</c:v>
                </c:pt>
                <c:pt idx="63">
                  <c:v>0</c:v>
                </c:pt>
                <c:pt idx="64">
                  <c:v>0</c:v>
                </c:pt>
                <c:pt idx="65">
                  <c:v>138.24</c:v>
                </c:pt>
                <c:pt idx="66">
                  <c:v>2332.8000000000002</c:v>
                </c:pt>
                <c:pt idx="67">
                  <c:v>8178.36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C61-451F-8114-58BC75D0BFCC}"/>
            </c:ext>
          </c:extLst>
        </c:ser>
        <c:ser>
          <c:idx val="24"/>
          <c:order val="24"/>
          <c:tx>
            <c:strRef>
              <c:f>Data!$Z$4</c:f>
              <c:strCache>
                <c:ptCount val="1"/>
                <c:pt idx="0">
                  <c:v>Discounts Received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Data!$Z$5:$Z$88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4250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261.93</c:v>
                </c:pt>
                <c:pt idx="63">
                  <c:v>-39215</c:v>
                </c:pt>
                <c:pt idx="64">
                  <c:v>0</c:v>
                </c:pt>
                <c:pt idx="65">
                  <c:v>0</c:v>
                </c:pt>
                <c:pt idx="66">
                  <c:v>91915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C61-451F-8114-58BC75D0BFCC}"/>
            </c:ext>
          </c:extLst>
        </c:ser>
        <c:ser>
          <c:idx val="25"/>
          <c:order val="25"/>
          <c:tx>
            <c:strRef>
              <c:f>Data!$AA$4</c:f>
              <c:strCache>
                <c:ptCount val="1"/>
                <c:pt idx="0">
                  <c:v>Job Keeper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Data!$AA$5:$AA$88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30000</c:v>
                </c:pt>
                <c:pt idx="39">
                  <c:v>45000</c:v>
                </c:pt>
                <c:pt idx="40">
                  <c:v>33000</c:v>
                </c:pt>
                <c:pt idx="41">
                  <c:v>33000</c:v>
                </c:pt>
                <c:pt idx="42">
                  <c:v>33000</c:v>
                </c:pt>
                <c:pt idx="43">
                  <c:v>33000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C61-451F-8114-58BC75D0B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0160880"/>
        <c:axId val="1472664879"/>
        <c:extLst>
          <c:ext xmlns:c15="http://schemas.microsoft.com/office/drawing/2012/chart" uri="{02D57815-91ED-43cb-92C2-25804820EDAC}">
            <c15:filteredBarSeries>
              <c15:ser>
                <c:idx val="26"/>
                <c:order val="26"/>
                <c:tx>
                  <c:strRef>
                    <c:extLst>
                      <c:ext uri="{02D57815-91ED-43cb-92C2-25804820EDAC}">
                        <c15:formulaRef>
                          <c15:sqref>Data!$AB$4</c15:sqref>
                        </c15:formulaRef>
                      </c:ext>
                    </c:extLst>
                    <c:strCache>
                      <c:ptCount val="1"/>
                      <c:pt idx="0">
                        <c:v>Purchases - Bar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Data!$AB$5:$AB$88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22117.37</c:v>
                      </c:pt>
                      <c:pt idx="1">
                        <c:v>23591.66</c:v>
                      </c:pt>
                      <c:pt idx="2">
                        <c:v>20462.86</c:v>
                      </c:pt>
                      <c:pt idx="3">
                        <c:v>14731.54</c:v>
                      </c:pt>
                      <c:pt idx="4">
                        <c:v>16088.23</c:v>
                      </c:pt>
                      <c:pt idx="5">
                        <c:v>15662.4</c:v>
                      </c:pt>
                      <c:pt idx="6">
                        <c:v>16990.45</c:v>
                      </c:pt>
                      <c:pt idx="7">
                        <c:v>16654.740000000002</c:v>
                      </c:pt>
                      <c:pt idx="8">
                        <c:v>14089.38</c:v>
                      </c:pt>
                      <c:pt idx="9">
                        <c:v>15497.16</c:v>
                      </c:pt>
                      <c:pt idx="10">
                        <c:v>14236.61</c:v>
                      </c:pt>
                      <c:pt idx="11">
                        <c:v>10216.469999999999</c:v>
                      </c:pt>
                      <c:pt idx="12">
                        <c:v>14461.54</c:v>
                      </c:pt>
                      <c:pt idx="13">
                        <c:v>17097.91</c:v>
                      </c:pt>
                      <c:pt idx="14">
                        <c:v>12814.76</c:v>
                      </c:pt>
                      <c:pt idx="15">
                        <c:v>16392.18</c:v>
                      </c:pt>
                      <c:pt idx="16">
                        <c:v>16873.07</c:v>
                      </c:pt>
                      <c:pt idx="17">
                        <c:v>13814.51</c:v>
                      </c:pt>
                      <c:pt idx="18">
                        <c:v>15280.69</c:v>
                      </c:pt>
                      <c:pt idx="19">
                        <c:v>11607.72</c:v>
                      </c:pt>
                      <c:pt idx="20">
                        <c:v>10302.24</c:v>
                      </c:pt>
                      <c:pt idx="21">
                        <c:v>13635.92</c:v>
                      </c:pt>
                      <c:pt idx="22">
                        <c:v>7035.84</c:v>
                      </c:pt>
                      <c:pt idx="23">
                        <c:v>8581.31</c:v>
                      </c:pt>
                      <c:pt idx="24">
                        <c:v>16141.29</c:v>
                      </c:pt>
                      <c:pt idx="25">
                        <c:v>9591.7800000000007</c:v>
                      </c:pt>
                      <c:pt idx="26">
                        <c:v>9757.6200000000008</c:v>
                      </c:pt>
                      <c:pt idx="27">
                        <c:v>4620.5200000000004</c:v>
                      </c:pt>
                      <c:pt idx="28">
                        <c:v>6220.23</c:v>
                      </c:pt>
                      <c:pt idx="29">
                        <c:v>12456.14</c:v>
                      </c:pt>
                      <c:pt idx="30">
                        <c:v>16439.29</c:v>
                      </c:pt>
                      <c:pt idx="31">
                        <c:v>13208.5</c:v>
                      </c:pt>
                      <c:pt idx="32">
                        <c:v>20520.48</c:v>
                      </c:pt>
                      <c:pt idx="33">
                        <c:v>16091.22</c:v>
                      </c:pt>
                      <c:pt idx="34">
                        <c:v>14151.93</c:v>
                      </c:pt>
                      <c:pt idx="35">
                        <c:v>10960</c:v>
                      </c:pt>
                      <c:pt idx="36">
                        <c:v>19658.68</c:v>
                      </c:pt>
                      <c:pt idx="37">
                        <c:v>12791.09</c:v>
                      </c:pt>
                      <c:pt idx="38">
                        <c:v>17599.849999999999</c:v>
                      </c:pt>
                      <c:pt idx="39">
                        <c:v>12451.26</c:v>
                      </c:pt>
                      <c:pt idx="40">
                        <c:v>13071.01</c:v>
                      </c:pt>
                      <c:pt idx="41">
                        <c:v>23122.75</c:v>
                      </c:pt>
                      <c:pt idx="42">
                        <c:v>5571.83</c:v>
                      </c:pt>
                      <c:pt idx="43">
                        <c:v>420.73</c:v>
                      </c:pt>
                      <c:pt idx="44">
                        <c:v>-4839.6899999999996</c:v>
                      </c:pt>
                      <c:pt idx="45">
                        <c:v>17547.97</c:v>
                      </c:pt>
                      <c:pt idx="46">
                        <c:v>22173.02</c:v>
                      </c:pt>
                      <c:pt idx="47">
                        <c:v>19892.349999999999</c:v>
                      </c:pt>
                      <c:pt idx="48">
                        <c:v>22545.35</c:v>
                      </c:pt>
                      <c:pt idx="49">
                        <c:v>29333.599999999999</c:v>
                      </c:pt>
                      <c:pt idx="50">
                        <c:v>25145.88</c:v>
                      </c:pt>
                      <c:pt idx="51">
                        <c:v>23091.42</c:v>
                      </c:pt>
                      <c:pt idx="52">
                        <c:v>26117.3</c:v>
                      </c:pt>
                      <c:pt idx="53">
                        <c:v>23628.86</c:v>
                      </c:pt>
                      <c:pt idx="54">
                        <c:v>20453.89</c:v>
                      </c:pt>
                      <c:pt idx="55">
                        <c:v>29080.14</c:v>
                      </c:pt>
                      <c:pt idx="56">
                        <c:v>21683.25</c:v>
                      </c:pt>
                      <c:pt idx="57">
                        <c:v>24795.96</c:v>
                      </c:pt>
                      <c:pt idx="58">
                        <c:v>24059.27</c:v>
                      </c:pt>
                      <c:pt idx="59">
                        <c:v>24800.9</c:v>
                      </c:pt>
                      <c:pt idx="60">
                        <c:v>28878.29</c:v>
                      </c:pt>
                      <c:pt idx="61">
                        <c:v>27491.49</c:v>
                      </c:pt>
                      <c:pt idx="62">
                        <c:v>20637.099999999999</c:v>
                      </c:pt>
                      <c:pt idx="63">
                        <c:v>26873.24</c:v>
                      </c:pt>
                      <c:pt idx="64">
                        <c:v>24631.759999999998</c:v>
                      </c:pt>
                      <c:pt idx="65">
                        <c:v>22046.91</c:v>
                      </c:pt>
                      <c:pt idx="66">
                        <c:v>25972.36</c:v>
                      </c:pt>
                      <c:pt idx="67">
                        <c:v>26130.53</c:v>
                      </c:pt>
                      <c:pt idx="68">
                        <c:v>20968.84</c:v>
                      </c:pt>
                      <c:pt idx="69">
                        <c:v>33190.97</c:v>
                      </c:pt>
                      <c:pt idx="70">
                        <c:v>25220.67</c:v>
                      </c:pt>
                      <c:pt idx="71">
                        <c:v>22938.94</c:v>
                      </c:pt>
                      <c:pt idx="72">
                        <c:v>38345.71</c:v>
                      </c:pt>
                      <c:pt idx="73">
                        <c:v>44941.05</c:v>
                      </c:pt>
                      <c:pt idx="74">
                        <c:v>32158.63</c:v>
                      </c:pt>
                      <c:pt idx="75">
                        <c:v>34196.160000000003</c:v>
                      </c:pt>
                      <c:pt idx="76">
                        <c:v>42581.35</c:v>
                      </c:pt>
                      <c:pt idx="77">
                        <c:v>49676.13</c:v>
                      </c:pt>
                      <c:pt idx="78">
                        <c:v>45724.85</c:v>
                      </c:pt>
                      <c:pt idx="79">
                        <c:v>64906.82</c:v>
                      </c:pt>
                      <c:pt idx="80">
                        <c:v>43239.57</c:v>
                      </c:pt>
                      <c:pt idx="81">
                        <c:v>33837.949999999997</c:v>
                      </c:pt>
                      <c:pt idx="82">
                        <c:v>42936.42</c:v>
                      </c:pt>
                      <c:pt idx="83">
                        <c:v>61446.27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5C61-451F-8114-58BC75D0BFC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Data!$AC$4</c15:sqref>
                        </c15:formulaRef>
                      </c:ext>
                    </c:extLst>
                    <c:strCache>
                      <c:ptCount val="1"/>
                      <c:pt idx="0">
                        <c:v>Stock Movement - Bar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Data!$AC$5:$AC$88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-3355.36</c:v>
                      </c:pt>
                      <c:pt idx="1">
                        <c:v>0</c:v>
                      </c:pt>
                      <c:pt idx="2">
                        <c:v>-435.16</c:v>
                      </c:pt>
                      <c:pt idx="3">
                        <c:v>1089.82</c:v>
                      </c:pt>
                      <c:pt idx="4">
                        <c:v>-1674.54</c:v>
                      </c:pt>
                      <c:pt idx="5">
                        <c:v>-480.76</c:v>
                      </c:pt>
                      <c:pt idx="6">
                        <c:v>-1316.22</c:v>
                      </c:pt>
                      <c:pt idx="7">
                        <c:v>-1347.76</c:v>
                      </c:pt>
                      <c:pt idx="8">
                        <c:v>2842.11</c:v>
                      </c:pt>
                      <c:pt idx="9">
                        <c:v>-1241.27</c:v>
                      </c:pt>
                      <c:pt idx="10">
                        <c:v>1909.8</c:v>
                      </c:pt>
                      <c:pt idx="11">
                        <c:v>-113.69</c:v>
                      </c:pt>
                      <c:pt idx="12">
                        <c:v>-313.91000000000003</c:v>
                      </c:pt>
                      <c:pt idx="13">
                        <c:v>-3547.06</c:v>
                      </c:pt>
                      <c:pt idx="14">
                        <c:v>3111.66</c:v>
                      </c:pt>
                      <c:pt idx="15">
                        <c:v>-874.02</c:v>
                      </c:pt>
                      <c:pt idx="16">
                        <c:v>-1806.55</c:v>
                      </c:pt>
                      <c:pt idx="17">
                        <c:v>1569.69</c:v>
                      </c:pt>
                      <c:pt idx="18">
                        <c:v>-1399.08</c:v>
                      </c:pt>
                      <c:pt idx="19">
                        <c:v>1396.23</c:v>
                      </c:pt>
                      <c:pt idx="20">
                        <c:v>2452.1</c:v>
                      </c:pt>
                      <c:pt idx="21">
                        <c:v>-1395.98</c:v>
                      </c:pt>
                      <c:pt idx="22">
                        <c:v>1448.99</c:v>
                      </c:pt>
                      <c:pt idx="23">
                        <c:v>-407.06</c:v>
                      </c:pt>
                      <c:pt idx="24">
                        <c:v>-1897.95</c:v>
                      </c:pt>
                      <c:pt idx="25">
                        <c:v>151.77000000000001</c:v>
                      </c:pt>
                      <c:pt idx="26">
                        <c:v>189.2</c:v>
                      </c:pt>
                      <c:pt idx="27">
                        <c:v>2499.6799999999998</c:v>
                      </c:pt>
                      <c:pt idx="28">
                        <c:v>-1411</c:v>
                      </c:pt>
                      <c:pt idx="29">
                        <c:v>-94.41</c:v>
                      </c:pt>
                      <c:pt idx="30">
                        <c:v>-601.9</c:v>
                      </c:pt>
                      <c:pt idx="31">
                        <c:v>2885.31</c:v>
                      </c:pt>
                      <c:pt idx="32">
                        <c:v>-5056.99</c:v>
                      </c:pt>
                      <c:pt idx="33">
                        <c:v>2736.18</c:v>
                      </c:pt>
                      <c:pt idx="34">
                        <c:v>318.56</c:v>
                      </c:pt>
                      <c:pt idx="35">
                        <c:v>2238.04</c:v>
                      </c:pt>
                      <c:pt idx="36">
                        <c:v>-2140.63</c:v>
                      </c:pt>
                      <c:pt idx="37">
                        <c:v>2148.7199999999998</c:v>
                      </c:pt>
                      <c:pt idx="38">
                        <c:v>-1046.27</c:v>
                      </c:pt>
                      <c:pt idx="39">
                        <c:v>-3182.14</c:v>
                      </c:pt>
                      <c:pt idx="40">
                        <c:v>2325.87</c:v>
                      </c:pt>
                      <c:pt idx="41">
                        <c:v>-1346.14</c:v>
                      </c:pt>
                      <c:pt idx="42">
                        <c:v>-1714.42</c:v>
                      </c:pt>
                      <c:pt idx="43">
                        <c:v>0</c:v>
                      </c:pt>
                      <c:pt idx="44">
                        <c:v>2914.16</c:v>
                      </c:pt>
                      <c:pt idx="45">
                        <c:v>1688.48</c:v>
                      </c:pt>
                      <c:pt idx="46">
                        <c:v>-2425.92</c:v>
                      </c:pt>
                      <c:pt idx="47">
                        <c:v>660.9</c:v>
                      </c:pt>
                      <c:pt idx="48">
                        <c:v>-2129.21</c:v>
                      </c:pt>
                      <c:pt idx="49">
                        <c:v>0</c:v>
                      </c:pt>
                      <c:pt idx="50">
                        <c:v>-2038.04</c:v>
                      </c:pt>
                      <c:pt idx="51">
                        <c:v>-318.08</c:v>
                      </c:pt>
                      <c:pt idx="52">
                        <c:v>159.85</c:v>
                      </c:pt>
                      <c:pt idx="53">
                        <c:v>284.45999999999998</c:v>
                      </c:pt>
                      <c:pt idx="54">
                        <c:v>328.57</c:v>
                      </c:pt>
                      <c:pt idx="55">
                        <c:v>-2011.19</c:v>
                      </c:pt>
                      <c:pt idx="56">
                        <c:v>3344.27</c:v>
                      </c:pt>
                      <c:pt idx="57">
                        <c:v>-370.4</c:v>
                      </c:pt>
                      <c:pt idx="58">
                        <c:v>-1488.16</c:v>
                      </c:pt>
                      <c:pt idx="59">
                        <c:v>1352.05</c:v>
                      </c:pt>
                      <c:pt idx="60">
                        <c:v>-45.05</c:v>
                      </c:pt>
                      <c:pt idx="61">
                        <c:v>-3539.92</c:v>
                      </c:pt>
                      <c:pt idx="62">
                        <c:v>2762.73</c:v>
                      </c:pt>
                      <c:pt idx="63">
                        <c:v>3188.92</c:v>
                      </c:pt>
                      <c:pt idx="64">
                        <c:v>-876.17</c:v>
                      </c:pt>
                      <c:pt idx="65">
                        <c:v>620.12</c:v>
                      </c:pt>
                      <c:pt idx="66">
                        <c:v>92.85</c:v>
                      </c:pt>
                      <c:pt idx="67">
                        <c:v>-277.93</c:v>
                      </c:pt>
                      <c:pt idx="68">
                        <c:v>-2919.6</c:v>
                      </c:pt>
                      <c:pt idx="69">
                        <c:v>4038.92</c:v>
                      </c:pt>
                      <c:pt idx="70">
                        <c:v>1610.93</c:v>
                      </c:pt>
                      <c:pt idx="71">
                        <c:v>3736.29</c:v>
                      </c:pt>
                      <c:pt idx="72">
                        <c:v>10012.01</c:v>
                      </c:pt>
                      <c:pt idx="73">
                        <c:v>-4434.1099999999997</c:v>
                      </c:pt>
                      <c:pt idx="74">
                        <c:v>12441.35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-1106.03</c:v>
                      </c:pt>
                      <c:pt idx="78">
                        <c:v>-6446.32</c:v>
                      </c:pt>
                      <c:pt idx="79">
                        <c:v>1407.52</c:v>
                      </c:pt>
                      <c:pt idx="80">
                        <c:v>9242.18</c:v>
                      </c:pt>
                      <c:pt idx="81">
                        <c:v>12554.82</c:v>
                      </c:pt>
                      <c:pt idx="82">
                        <c:v>7279.59</c:v>
                      </c:pt>
                      <c:pt idx="83">
                        <c:v>-5960.7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5C61-451F-8114-58BC75D0BFC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Data!$AD$4</c15:sqref>
                        </c15:formulaRef>
                      </c:ext>
                    </c:extLst>
                    <c:strCache>
                      <c:ptCount val="1"/>
                      <c:pt idx="0">
                        <c:v>Freight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Data!$AD$5:$AD$88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114.66</c:v>
                      </c:pt>
                      <c:pt idx="1">
                        <c:v>73.5</c:v>
                      </c:pt>
                      <c:pt idx="2">
                        <c:v>147</c:v>
                      </c:pt>
                      <c:pt idx="3">
                        <c:v>110.25</c:v>
                      </c:pt>
                      <c:pt idx="4">
                        <c:v>73.5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5C61-451F-8114-58BC75D0BFC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Data!$AE$4</c15:sqref>
                        </c15:formulaRef>
                      </c:ext>
                    </c:extLst>
                    <c:strCache>
                      <c:ptCount val="1"/>
                      <c:pt idx="0">
                        <c:v>Purchases - Food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Data!$AE$5:$AE$88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116.08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2354.1999999999998</c:v>
                      </c:pt>
                      <c:pt idx="23">
                        <c:v>1928.71</c:v>
                      </c:pt>
                      <c:pt idx="24">
                        <c:v>2619</c:v>
                      </c:pt>
                      <c:pt idx="25">
                        <c:v>3271.41</c:v>
                      </c:pt>
                      <c:pt idx="26">
                        <c:v>2368.83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107.8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329.98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147.44</c:v>
                      </c:pt>
                      <c:pt idx="63">
                        <c:v>1913.63</c:v>
                      </c:pt>
                      <c:pt idx="64">
                        <c:v>0</c:v>
                      </c:pt>
                      <c:pt idx="65">
                        <c:v>7891.69</c:v>
                      </c:pt>
                      <c:pt idx="66">
                        <c:v>23675.23</c:v>
                      </c:pt>
                      <c:pt idx="67">
                        <c:v>22102.15</c:v>
                      </c:pt>
                      <c:pt idx="68">
                        <c:v>20244.86</c:v>
                      </c:pt>
                      <c:pt idx="69">
                        <c:v>24034.79</c:v>
                      </c:pt>
                      <c:pt idx="70">
                        <c:v>19997.919999999998</c:v>
                      </c:pt>
                      <c:pt idx="71">
                        <c:v>20849.330000000002</c:v>
                      </c:pt>
                      <c:pt idx="72">
                        <c:v>26036.25</c:v>
                      </c:pt>
                      <c:pt idx="73">
                        <c:v>32467.37</c:v>
                      </c:pt>
                      <c:pt idx="74">
                        <c:v>23713.88</c:v>
                      </c:pt>
                      <c:pt idx="75">
                        <c:v>26084.14</c:v>
                      </c:pt>
                      <c:pt idx="76">
                        <c:v>23501.85</c:v>
                      </c:pt>
                      <c:pt idx="77">
                        <c:v>22385.35</c:v>
                      </c:pt>
                      <c:pt idx="78">
                        <c:v>23178.83</c:v>
                      </c:pt>
                      <c:pt idx="79">
                        <c:v>28170.63</c:v>
                      </c:pt>
                      <c:pt idx="80">
                        <c:v>28438.82</c:v>
                      </c:pt>
                      <c:pt idx="81">
                        <c:v>36054.92</c:v>
                      </c:pt>
                      <c:pt idx="82">
                        <c:v>27515.01</c:v>
                      </c:pt>
                      <c:pt idx="83">
                        <c:v>29993.59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5C61-451F-8114-58BC75D0BFC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Data!$AF$4</c15:sqref>
                        </c15:formulaRef>
                      </c:ext>
                    </c:extLst>
                    <c:strCache>
                      <c:ptCount val="1"/>
                      <c:pt idx="0">
                        <c:v>Purchases - Cafe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Data!$AF$5:$AF$88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728.05</c:v>
                      </c:pt>
                      <c:pt idx="1">
                        <c:v>0</c:v>
                      </c:pt>
                      <c:pt idx="2">
                        <c:v>537.48</c:v>
                      </c:pt>
                      <c:pt idx="3">
                        <c:v>111.85</c:v>
                      </c:pt>
                      <c:pt idx="4">
                        <c:v>461</c:v>
                      </c:pt>
                      <c:pt idx="5">
                        <c:v>0</c:v>
                      </c:pt>
                      <c:pt idx="6">
                        <c:v>682.85</c:v>
                      </c:pt>
                      <c:pt idx="7">
                        <c:v>26.5</c:v>
                      </c:pt>
                      <c:pt idx="8">
                        <c:v>534.76</c:v>
                      </c:pt>
                      <c:pt idx="9">
                        <c:v>97</c:v>
                      </c:pt>
                      <c:pt idx="10">
                        <c:v>0</c:v>
                      </c:pt>
                      <c:pt idx="11">
                        <c:v>503.95</c:v>
                      </c:pt>
                      <c:pt idx="12">
                        <c:v>0</c:v>
                      </c:pt>
                      <c:pt idx="13">
                        <c:v>730.44</c:v>
                      </c:pt>
                      <c:pt idx="14">
                        <c:v>0</c:v>
                      </c:pt>
                      <c:pt idx="15">
                        <c:v>466.34</c:v>
                      </c:pt>
                      <c:pt idx="16">
                        <c:v>154.36000000000001</c:v>
                      </c:pt>
                      <c:pt idx="17">
                        <c:v>516.16</c:v>
                      </c:pt>
                      <c:pt idx="18">
                        <c:v>93.2</c:v>
                      </c:pt>
                      <c:pt idx="19">
                        <c:v>502.39</c:v>
                      </c:pt>
                      <c:pt idx="20">
                        <c:v>579.83000000000004</c:v>
                      </c:pt>
                      <c:pt idx="21">
                        <c:v>44.8</c:v>
                      </c:pt>
                      <c:pt idx="22">
                        <c:v>0</c:v>
                      </c:pt>
                      <c:pt idx="23">
                        <c:v>368.4</c:v>
                      </c:pt>
                      <c:pt idx="24">
                        <c:v>256.86</c:v>
                      </c:pt>
                      <c:pt idx="25">
                        <c:v>572.36</c:v>
                      </c:pt>
                      <c:pt idx="26">
                        <c:v>0</c:v>
                      </c:pt>
                      <c:pt idx="27">
                        <c:v>418.5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655.94</c:v>
                      </c:pt>
                      <c:pt idx="31">
                        <c:v>68.98</c:v>
                      </c:pt>
                      <c:pt idx="32">
                        <c:v>591.45000000000005</c:v>
                      </c:pt>
                      <c:pt idx="33">
                        <c:v>0</c:v>
                      </c:pt>
                      <c:pt idx="34">
                        <c:v>357</c:v>
                      </c:pt>
                      <c:pt idx="35">
                        <c:v>0</c:v>
                      </c:pt>
                      <c:pt idx="36">
                        <c:v>376.35</c:v>
                      </c:pt>
                      <c:pt idx="37">
                        <c:v>263</c:v>
                      </c:pt>
                      <c:pt idx="38">
                        <c:v>0</c:v>
                      </c:pt>
                      <c:pt idx="39">
                        <c:v>501.62</c:v>
                      </c:pt>
                      <c:pt idx="40">
                        <c:v>325.89999999999998</c:v>
                      </c:pt>
                      <c:pt idx="41">
                        <c:v>38.25</c:v>
                      </c:pt>
                      <c:pt idx="42">
                        <c:v>182.71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806.27</c:v>
                      </c:pt>
                      <c:pt idx="46">
                        <c:v>1423.41</c:v>
                      </c:pt>
                      <c:pt idx="47">
                        <c:v>1284.57</c:v>
                      </c:pt>
                      <c:pt idx="48">
                        <c:v>646.55999999999995</c:v>
                      </c:pt>
                      <c:pt idx="49">
                        <c:v>902.75</c:v>
                      </c:pt>
                      <c:pt idx="50">
                        <c:v>884.39</c:v>
                      </c:pt>
                      <c:pt idx="51">
                        <c:v>984.66</c:v>
                      </c:pt>
                      <c:pt idx="52">
                        <c:v>807.78</c:v>
                      </c:pt>
                      <c:pt idx="53">
                        <c:v>2148.1799999999998</c:v>
                      </c:pt>
                      <c:pt idx="54">
                        <c:v>899.06</c:v>
                      </c:pt>
                      <c:pt idx="55">
                        <c:v>1000.03</c:v>
                      </c:pt>
                      <c:pt idx="56">
                        <c:v>1718.86</c:v>
                      </c:pt>
                      <c:pt idx="57">
                        <c:v>1372.96</c:v>
                      </c:pt>
                      <c:pt idx="58">
                        <c:v>1220.01</c:v>
                      </c:pt>
                      <c:pt idx="59">
                        <c:v>1217.3599999999999</c:v>
                      </c:pt>
                      <c:pt idx="60">
                        <c:v>1243.02</c:v>
                      </c:pt>
                      <c:pt idx="61">
                        <c:v>1249.6199999999999</c:v>
                      </c:pt>
                      <c:pt idx="62">
                        <c:v>1845.03</c:v>
                      </c:pt>
                      <c:pt idx="63">
                        <c:v>1126.6500000000001</c:v>
                      </c:pt>
                      <c:pt idx="64">
                        <c:v>1071.98</c:v>
                      </c:pt>
                      <c:pt idx="65">
                        <c:v>1704.05</c:v>
                      </c:pt>
                      <c:pt idx="66">
                        <c:v>2546.16</c:v>
                      </c:pt>
                      <c:pt idx="67">
                        <c:v>1253.68</c:v>
                      </c:pt>
                      <c:pt idx="68">
                        <c:v>1428.55</c:v>
                      </c:pt>
                      <c:pt idx="69">
                        <c:v>1970.85</c:v>
                      </c:pt>
                      <c:pt idx="70">
                        <c:v>1036.49</c:v>
                      </c:pt>
                      <c:pt idx="71">
                        <c:v>620.91999999999996</c:v>
                      </c:pt>
                      <c:pt idx="72">
                        <c:v>1979.6</c:v>
                      </c:pt>
                      <c:pt idx="73">
                        <c:v>1519.62</c:v>
                      </c:pt>
                      <c:pt idx="74">
                        <c:v>2349.5700000000002</c:v>
                      </c:pt>
                      <c:pt idx="75">
                        <c:v>721.61</c:v>
                      </c:pt>
                      <c:pt idx="76">
                        <c:v>3200.28</c:v>
                      </c:pt>
                      <c:pt idx="77">
                        <c:v>1766.42</c:v>
                      </c:pt>
                      <c:pt idx="78">
                        <c:v>2245.59</c:v>
                      </c:pt>
                      <c:pt idx="79">
                        <c:v>3506.05</c:v>
                      </c:pt>
                      <c:pt idx="80">
                        <c:v>3007.93</c:v>
                      </c:pt>
                      <c:pt idx="81">
                        <c:v>2834.82</c:v>
                      </c:pt>
                      <c:pt idx="82">
                        <c:v>2066.6799999999998</c:v>
                      </c:pt>
                      <c:pt idx="83">
                        <c:v>3834.23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5C61-451F-8114-58BC75D0BFC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Data!$AG$4</c15:sqref>
                        </c15:formulaRef>
                      </c:ext>
                    </c:extLst>
                    <c:strCache>
                      <c:ptCount val="1"/>
                      <c:pt idx="0">
                        <c:v>Stock Movement - Food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Data!$AG$5:$AG$88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3194.39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-618.42999999999995</c:v>
                      </c:pt>
                      <c:pt idx="71">
                        <c:v>805.09</c:v>
                      </c:pt>
                      <c:pt idx="72">
                        <c:v>136.02000000000001</c:v>
                      </c:pt>
                      <c:pt idx="73">
                        <c:v>2815.18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1081.4100000000001</c:v>
                      </c:pt>
                      <c:pt idx="79">
                        <c:v>0</c:v>
                      </c:pt>
                      <c:pt idx="80">
                        <c:v>3290.76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5C61-451F-8114-58BC75D0BFC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Data!$AH$4</c15:sqref>
                        </c15:formulaRef>
                      </c:ext>
                    </c:extLst>
                    <c:strCache>
                      <c:ptCount val="1"/>
                      <c:pt idx="0">
                        <c:v>Accountancy Fees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Data!$AH$5:$AH$88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9200</c:v>
                      </c:pt>
                      <c:pt idx="1">
                        <c:v>2000</c:v>
                      </c:pt>
                      <c:pt idx="2">
                        <c:v>0</c:v>
                      </c:pt>
                      <c:pt idx="3">
                        <c:v>2000</c:v>
                      </c:pt>
                      <c:pt idx="4">
                        <c:v>1800</c:v>
                      </c:pt>
                      <c:pt idx="5">
                        <c:v>1800</c:v>
                      </c:pt>
                      <c:pt idx="6">
                        <c:v>3800</c:v>
                      </c:pt>
                      <c:pt idx="7">
                        <c:v>1800</c:v>
                      </c:pt>
                      <c:pt idx="8">
                        <c:v>1800</c:v>
                      </c:pt>
                      <c:pt idx="9">
                        <c:v>1800</c:v>
                      </c:pt>
                      <c:pt idx="10">
                        <c:v>1800</c:v>
                      </c:pt>
                      <c:pt idx="11">
                        <c:v>1800</c:v>
                      </c:pt>
                      <c:pt idx="12">
                        <c:v>8800</c:v>
                      </c:pt>
                      <c:pt idx="13">
                        <c:v>2000</c:v>
                      </c:pt>
                      <c:pt idx="14">
                        <c:v>1800</c:v>
                      </c:pt>
                      <c:pt idx="15">
                        <c:v>1800</c:v>
                      </c:pt>
                      <c:pt idx="16">
                        <c:v>1800</c:v>
                      </c:pt>
                      <c:pt idx="17">
                        <c:v>1800</c:v>
                      </c:pt>
                      <c:pt idx="18">
                        <c:v>2000</c:v>
                      </c:pt>
                      <c:pt idx="19">
                        <c:v>3600</c:v>
                      </c:pt>
                      <c:pt idx="20">
                        <c:v>0</c:v>
                      </c:pt>
                      <c:pt idx="21">
                        <c:v>1800</c:v>
                      </c:pt>
                      <c:pt idx="22">
                        <c:v>1800</c:v>
                      </c:pt>
                      <c:pt idx="23">
                        <c:v>0</c:v>
                      </c:pt>
                      <c:pt idx="24">
                        <c:v>9000</c:v>
                      </c:pt>
                      <c:pt idx="25">
                        <c:v>1800</c:v>
                      </c:pt>
                      <c:pt idx="26">
                        <c:v>1800</c:v>
                      </c:pt>
                      <c:pt idx="27">
                        <c:v>1800</c:v>
                      </c:pt>
                      <c:pt idx="28">
                        <c:v>1800</c:v>
                      </c:pt>
                      <c:pt idx="29">
                        <c:v>2000</c:v>
                      </c:pt>
                      <c:pt idx="30">
                        <c:v>1600</c:v>
                      </c:pt>
                      <c:pt idx="31">
                        <c:v>1600</c:v>
                      </c:pt>
                      <c:pt idx="32">
                        <c:v>1600</c:v>
                      </c:pt>
                      <c:pt idx="33">
                        <c:v>1600</c:v>
                      </c:pt>
                      <c:pt idx="34">
                        <c:v>1600</c:v>
                      </c:pt>
                      <c:pt idx="35">
                        <c:v>0</c:v>
                      </c:pt>
                      <c:pt idx="36">
                        <c:v>7600</c:v>
                      </c:pt>
                      <c:pt idx="37">
                        <c:v>1800</c:v>
                      </c:pt>
                      <c:pt idx="38">
                        <c:v>2100</c:v>
                      </c:pt>
                      <c:pt idx="39">
                        <c:v>2100</c:v>
                      </c:pt>
                      <c:pt idx="40">
                        <c:v>1800</c:v>
                      </c:pt>
                      <c:pt idx="41">
                        <c:v>750</c:v>
                      </c:pt>
                      <c:pt idx="42">
                        <c:v>500</c:v>
                      </c:pt>
                      <c:pt idx="43">
                        <c:v>1000</c:v>
                      </c:pt>
                      <c:pt idx="44">
                        <c:v>1200</c:v>
                      </c:pt>
                      <c:pt idx="45">
                        <c:v>1500</c:v>
                      </c:pt>
                      <c:pt idx="46">
                        <c:v>2000</c:v>
                      </c:pt>
                      <c:pt idx="47">
                        <c:v>0</c:v>
                      </c:pt>
                      <c:pt idx="48">
                        <c:v>9600</c:v>
                      </c:pt>
                      <c:pt idx="49">
                        <c:v>2200</c:v>
                      </c:pt>
                      <c:pt idx="50">
                        <c:v>2000</c:v>
                      </c:pt>
                      <c:pt idx="51">
                        <c:v>2700</c:v>
                      </c:pt>
                      <c:pt idx="52">
                        <c:v>2700</c:v>
                      </c:pt>
                      <c:pt idx="53">
                        <c:v>2700</c:v>
                      </c:pt>
                      <c:pt idx="54">
                        <c:v>2700</c:v>
                      </c:pt>
                      <c:pt idx="55">
                        <c:v>2700</c:v>
                      </c:pt>
                      <c:pt idx="56">
                        <c:v>2660</c:v>
                      </c:pt>
                      <c:pt idx="57">
                        <c:v>750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7800</c:v>
                      </c:pt>
                      <c:pt idx="61">
                        <c:v>2000</c:v>
                      </c:pt>
                      <c:pt idx="62">
                        <c:v>2000</c:v>
                      </c:pt>
                      <c:pt idx="63">
                        <c:v>3300</c:v>
                      </c:pt>
                      <c:pt idx="64">
                        <c:v>0</c:v>
                      </c:pt>
                      <c:pt idx="65">
                        <c:v>1600</c:v>
                      </c:pt>
                      <c:pt idx="66">
                        <c:v>1325</c:v>
                      </c:pt>
                      <c:pt idx="67">
                        <c:v>1900</c:v>
                      </c:pt>
                      <c:pt idx="68">
                        <c:v>1902.27</c:v>
                      </c:pt>
                      <c:pt idx="69">
                        <c:v>2700</c:v>
                      </c:pt>
                      <c:pt idx="70">
                        <c:v>2000</c:v>
                      </c:pt>
                      <c:pt idx="71">
                        <c:v>0</c:v>
                      </c:pt>
                      <c:pt idx="72">
                        <c:v>7000</c:v>
                      </c:pt>
                      <c:pt idx="73">
                        <c:v>2500</c:v>
                      </c:pt>
                      <c:pt idx="74">
                        <c:v>2000</c:v>
                      </c:pt>
                      <c:pt idx="75">
                        <c:v>3150</c:v>
                      </c:pt>
                      <c:pt idx="76">
                        <c:v>1800</c:v>
                      </c:pt>
                      <c:pt idx="77">
                        <c:v>4925</c:v>
                      </c:pt>
                      <c:pt idx="78">
                        <c:v>2000</c:v>
                      </c:pt>
                      <c:pt idx="79">
                        <c:v>10200</c:v>
                      </c:pt>
                      <c:pt idx="80">
                        <c:v>0</c:v>
                      </c:pt>
                      <c:pt idx="81">
                        <c:v>3140</c:v>
                      </c:pt>
                      <c:pt idx="82">
                        <c:v>2327.5</c:v>
                      </c:pt>
                      <c:pt idx="83">
                        <c:v>2635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5C61-451F-8114-58BC75D0BFC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Data!$AI$4</c15:sqref>
                        </c15:formulaRef>
                      </c:ext>
                    </c:extLst>
                    <c:strCache>
                      <c:ptCount val="1"/>
                      <c:pt idx="0">
                        <c:v>Advertising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Data!$AI$5:$AI$88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2341.8000000000002</c:v>
                      </c:pt>
                      <c:pt idx="1">
                        <c:v>2439.9699999999998</c:v>
                      </c:pt>
                      <c:pt idx="2">
                        <c:v>2044.08</c:v>
                      </c:pt>
                      <c:pt idx="3">
                        <c:v>2556.5300000000002</c:v>
                      </c:pt>
                      <c:pt idx="4">
                        <c:v>1566.53</c:v>
                      </c:pt>
                      <c:pt idx="5">
                        <c:v>1541.89</c:v>
                      </c:pt>
                      <c:pt idx="6">
                        <c:v>2076.8000000000002</c:v>
                      </c:pt>
                      <c:pt idx="7">
                        <c:v>1497.16</c:v>
                      </c:pt>
                      <c:pt idx="8">
                        <c:v>1557.16</c:v>
                      </c:pt>
                      <c:pt idx="9">
                        <c:v>1589.89</c:v>
                      </c:pt>
                      <c:pt idx="10">
                        <c:v>1649.89</c:v>
                      </c:pt>
                      <c:pt idx="11">
                        <c:v>3144.89</c:v>
                      </c:pt>
                      <c:pt idx="12">
                        <c:v>679.89</c:v>
                      </c:pt>
                      <c:pt idx="13">
                        <c:v>2359.89</c:v>
                      </c:pt>
                      <c:pt idx="14">
                        <c:v>1959.89</c:v>
                      </c:pt>
                      <c:pt idx="15">
                        <c:v>1679.89</c:v>
                      </c:pt>
                      <c:pt idx="16">
                        <c:v>1759.89</c:v>
                      </c:pt>
                      <c:pt idx="17">
                        <c:v>1694.9</c:v>
                      </c:pt>
                      <c:pt idx="18">
                        <c:v>1834.9</c:v>
                      </c:pt>
                      <c:pt idx="19">
                        <c:v>1819.1</c:v>
                      </c:pt>
                      <c:pt idx="20">
                        <c:v>1702.53</c:v>
                      </c:pt>
                      <c:pt idx="21">
                        <c:v>1798.6</c:v>
                      </c:pt>
                      <c:pt idx="22">
                        <c:v>1450</c:v>
                      </c:pt>
                      <c:pt idx="23">
                        <c:v>2227.17</c:v>
                      </c:pt>
                      <c:pt idx="24">
                        <c:v>2547.8000000000002</c:v>
                      </c:pt>
                      <c:pt idx="25">
                        <c:v>2685.8</c:v>
                      </c:pt>
                      <c:pt idx="26">
                        <c:v>1849.8</c:v>
                      </c:pt>
                      <c:pt idx="27">
                        <c:v>1081.6400000000001</c:v>
                      </c:pt>
                      <c:pt idx="28">
                        <c:v>1626.8</c:v>
                      </c:pt>
                      <c:pt idx="29">
                        <c:v>1676.8</c:v>
                      </c:pt>
                      <c:pt idx="30">
                        <c:v>2340.5300000000002</c:v>
                      </c:pt>
                      <c:pt idx="31">
                        <c:v>5175.42</c:v>
                      </c:pt>
                      <c:pt idx="32">
                        <c:v>2573.8000000000002</c:v>
                      </c:pt>
                      <c:pt idx="33">
                        <c:v>2897.97</c:v>
                      </c:pt>
                      <c:pt idx="34">
                        <c:v>3656</c:v>
                      </c:pt>
                      <c:pt idx="35">
                        <c:v>2524.62</c:v>
                      </c:pt>
                      <c:pt idx="36">
                        <c:v>3229.98</c:v>
                      </c:pt>
                      <c:pt idx="37">
                        <c:v>5796.8</c:v>
                      </c:pt>
                      <c:pt idx="38">
                        <c:v>2900.92</c:v>
                      </c:pt>
                      <c:pt idx="39">
                        <c:v>4582.25</c:v>
                      </c:pt>
                      <c:pt idx="40">
                        <c:v>1636.8</c:v>
                      </c:pt>
                      <c:pt idx="41">
                        <c:v>1390.24</c:v>
                      </c:pt>
                      <c:pt idx="42">
                        <c:v>365.53</c:v>
                      </c:pt>
                      <c:pt idx="43">
                        <c:v>56.8</c:v>
                      </c:pt>
                      <c:pt idx="44">
                        <c:v>56.8</c:v>
                      </c:pt>
                      <c:pt idx="45">
                        <c:v>2579.8000000000002</c:v>
                      </c:pt>
                      <c:pt idx="46">
                        <c:v>3285.53</c:v>
                      </c:pt>
                      <c:pt idx="47">
                        <c:v>3001.8</c:v>
                      </c:pt>
                      <c:pt idx="48">
                        <c:v>6372.17</c:v>
                      </c:pt>
                      <c:pt idx="49">
                        <c:v>3898.8</c:v>
                      </c:pt>
                      <c:pt idx="50">
                        <c:v>3583.8</c:v>
                      </c:pt>
                      <c:pt idx="51">
                        <c:v>4739.8</c:v>
                      </c:pt>
                      <c:pt idx="52">
                        <c:v>7659.3</c:v>
                      </c:pt>
                      <c:pt idx="53">
                        <c:v>1812.25</c:v>
                      </c:pt>
                      <c:pt idx="54">
                        <c:v>3578.58</c:v>
                      </c:pt>
                      <c:pt idx="55">
                        <c:v>1712.17</c:v>
                      </c:pt>
                      <c:pt idx="56">
                        <c:v>2786.8</c:v>
                      </c:pt>
                      <c:pt idx="57">
                        <c:v>2569.8000000000002</c:v>
                      </c:pt>
                      <c:pt idx="58">
                        <c:v>3226.8</c:v>
                      </c:pt>
                      <c:pt idx="59">
                        <c:v>3789.3</c:v>
                      </c:pt>
                      <c:pt idx="60">
                        <c:v>3819.3</c:v>
                      </c:pt>
                      <c:pt idx="61">
                        <c:v>2975.3</c:v>
                      </c:pt>
                      <c:pt idx="62">
                        <c:v>3626.79</c:v>
                      </c:pt>
                      <c:pt idx="63">
                        <c:v>3015.3</c:v>
                      </c:pt>
                      <c:pt idx="64">
                        <c:v>1577.17</c:v>
                      </c:pt>
                      <c:pt idx="65">
                        <c:v>2878.97</c:v>
                      </c:pt>
                      <c:pt idx="66">
                        <c:v>1722.45</c:v>
                      </c:pt>
                      <c:pt idx="67">
                        <c:v>3129.3</c:v>
                      </c:pt>
                      <c:pt idx="68">
                        <c:v>3707.04</c:v>
                      </c:pt>
                      <c:pt idx="69">
                        <c:v>4762.32</c:v>
                      </c:pt>
                      <c:pt idx="70">
                        <c:v>2607.17</c:v>
                      </c:pt>
                      <c:pt idx="71">
                        <c:v>2834.1</c:v>
                      </c:pt>
                      <c:pt idx="72">
                        <c:v>3572.34</c:v>
                      </c:pt>
                      <c:pt idx="73">
                        <c:v>3116.5</c:v>
                      </c:pt>
                      <c:pt idx="74">
                        <c:v>8911.58</c:v>
                      </c:pt>
                      <c:pt idx="75">
                        <c:v>3853.72</c:v>
                      </c:pt>
                      <c:pt idx="76">
                        <c:v>3090.25</c:v>
                      </c:pt>
                      <c:pt idx="77">
                        <c:v>3007.73</c:v>
                      </c:pt>
                      <c:pt idx="78">
                        <c:v>5258.99</c:v>
                      </c:pt>
                      <c:pt idx="79">
                        <c:v>2878.18</c:v>
                      </c:pt>
                      <c:pt idx="80">
                        <c:v>2665</c:v>
                      </c:pt>
                      <c:pt idx="81">
                        <c:v>4245.6899999999996</c:v>
                      </c:pt>
                      <c:pt idx="82">
                        <c:v>3901.8</c:v>
                      </c:pt>
                      <c:pt idx="83">
                        <c:v>6090.22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5C61-451F-8114-58BC75D0BFC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Data!$AJ$4</c15:sqref>
                        </c15:formulaRef>
                      </c:ext>
                    </c:extLst>
                    <c:strCache>
                      <c:ptCount val="1"/>
                      <c:pt idx="0">
                        <c:v>Assets Purchased &lt;$1,000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Data!$AJ$5:$AJ$88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1352.77</c:v>
                      </c:pt>
                      <c:pt idx="2">
                        <c:v>0</c:v>
                      </c:pt>
                      <c:pt idx="3">
                        <c:v>953.64</c:v>
                      </c:pt>
                      <c:pt idx="4">
                        <c:v>348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838</c:v>
                      </c:pt>
                      <c:pt idx="11">
                        <c:v>390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253.64</c:v>
                      </c:pt>
                      <c:pt idx="15">
                        <c:v>621</c:v>
                      </c:pt>
                      <c:pt idx="16">
                        <c:v>838</c:v>
                      </c:pt>
                      <c:pt idx="17">
                        <c:v>1232.68</c:v>
                      </c:pt>
                      <c:pt idx="18">
                        <c:v>860</c:v>
                      </c:pt>
                      <c:pt idx="19">
                        <c:v>0</c:v>
                      </c:pt>
                      <c:pt idx="20">
                        <c:v>707.27</c:v>
                      </c:pt>
                      <c:pt idx="21">
                        <c:v>830.09</c:v>
                      </c:pt>
                      <c:pt idx="22">
                        <c:v>0</c:v>
                      </c:pt>
                      <c:pt idx="23">
                        <c:v>255.19</c:v>
                      </c:pt>
                      <c:pt idx="24">
                        <c:v>740.92</c:v>
                      </c:pt>
                      <c:pt idx="25">
                        <c:v>400</c:v>
                      </c:pt>
                      <c:pt idx="26">
                        <c:v>485</c:v>
                      </c:pt>
                      <c:pt idx="27">
                        <c:v>621</c:v>
                      </c:pt>
                      <c:pt idx="28">
                        <c:v>1772.36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2015</c:v>
                      </c:pt>
                      <c:pt idx="32">
                        <c:v>927.27</c:v>
                      </c:pt>
                      <c:pt idx="33">
                        <c:v>858.18</c:v>
                      </c:pt>
                      <c:pt idx="34">
                        <c:v>250</c:v>
                      </c:pt>
                      <c:pt idx="35">
                        <c:v>199.09</c:v>
                      </c:pt>
                      <c:pt idx="36">
                        <c:v>4110.66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903.64</c:v>
                      </c:pt>
                      <c:pt idx="40">
                        <c:v>0</c:v>
                      </c:pt>
                      <c:pt idx="41">
                        <c:v>475.6</c:v>
                      </c:pt>
                      <c:pt idx="42">
                        <c:v>1548.25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2657.95</c:v>
                      </c:pt>
                      <c:pt idx="47">
                        <c:v>0</c:v>
                      </c:pt>
                      <c:pt idx="48">
                        <c:v>400</c:v>
                      </c:pt>
                      <c:pt idx="49">
                        <c:v>405.45</c:v>
                      </c:pt>
                      <c:pt idx="50">
                        <c:v>1812.4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359.09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-882.72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1400</c:v>
                      </c:pt>
                      <c:pt idx="62">
                        <c:v>988</c:v>
                      </c:pt>
                      <c:pt idx="63">
                        <c:v>2514.73</c:v>
                      </c:pt>
                      <c:pt idx="64">
                        <c:v>1799.76</c:v>
                      </c:pt>
                      <c:pt idx="65">
                        <c:v>925.46</c:v>
                      </c:pt>
                      <c:pt idx="66">
                        <c:v>940.68</c:v>
                      </c:pt>
                      <c:pt idx="67">
                        <c:v>0</c:v>
                      </c:pt>
                      <c:pt idx="68">
                        <c:v>909.09</c:v>
                      </c:pt>
                      <c:pt idx="69">
                        <c:v>1610.5</c:v>
                      </c:pt>
                      <c:pt idx="70">
                        <c:v>630.91</c:v>
                      </c:pt>
                      <c:pt idx="71">
                        <c:v>0</c:v>
                      </c:pt>
                      <c:pt idx="72">
                        <c:v>2067.6799999999998</c:v>
                      </c:pt>
                      <c:pt idx="73">
                        <c:v>680</c:v>
                      </c:pt>
                      <c:pt idx="74">
                        <c:v>0</c:v>
                      </c:pt>
                      <c:pt idx="75">
                        <c:v>500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5C61-451F-8114-58BC75D0BFC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Data!$AK$4</c15:sqref>
                        </c15:formulaRef>
                      </c:ext>
                    </c:extLst>
                    <c:strCache>
                      <c:ptCount val="1"/>
                      <c:pt idx="0">
                        <c:v>Audit Fee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Data!$AK$5:$AK$88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8500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8000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125</c:v>
                      </c:pt>
                      <c:pt idx="23">
                        <c:v>0</c:v>
                      </c:pt>
                      <c:pt idx="24">
                        <c:v>9000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636.36</c:v>
                      </c:pt>
                      <c:pt idx="31">
                        <c:v>2500</c:v>
                      </c:pt>
                      <c:pt idx="32">
                        <c:v>-400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9000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609</c:v>
                      </c:pt>
                      <c:pt idx="41">
                        <c:v>900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500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8000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1000</c:v>
                      </c:pt>
                      <c:pt idx="56">
                        <c:v>0</c:v>
                      </c:pt>
                      <c:pt idx="57">
                        <c:v>-1750</c:v>
                      </c:pt>
                      <c:pt idx="58">
                        <c:v>9000</c:v>
                      </c:pt>
                      <c:pt idx="59">
                        <c:v>0</c:v>
                      </c:pt>
                      <c:pt idx="60">
                        <c:v>7000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600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825</c:v>
                      </c:pt>
                      <c:pt idx="68">
                        <c:v>0</c:v>
                      </c:pt>
                      <c:pt idx="69">
                        <c:v>1000</c:v>
                      </c:pt>
                      <c:pt idx="70">
                        <c:v>2500</c:v>
                      </c:pt>
                      <c:pt idx="71">
                        <c:v>0</c:v>
                      </c:pt>
                      <c:pt idx="72">
                        <c:v>7000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7193.64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5C61-451F-8114-58BC75D0BFC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Data!$AL$4</c15:sqref>
                        </c15:formulaRef>
                      </c:ext>
                    </c:extLst>
                    <c:strCache>
                      <c:ptCount val="1"/>
                      <c:pt idx="0">
                        <c:v>Bank Charges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Data!$AL$5:$AL$88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423.52</c:v>
                      </c:pt>
                      <c:pt idx="1">
                        <c:v>198.27</c:v>
                      </c:pt>
                      <c:pt idx="2">
                        <c:v>222.5</c:v>
                      </c:pt>
                      <c:pt idx="3">
                        <c:v>213.22</c:v>
                      </c:pt>
                      <c:pt idx="4">
                        <c:v>205.89</c:v>
                      </c:pt>
                      <c:pt idx="5">
                        <c:v>197.61</c:v>
                      </c:pt>
                      <c:pt idx="6">
                        <c:v>175.12</c:v>
                      </c:pt>
                      <c:pt idx="7">
                        <c:v>184.84</c:v>
                      </c:pt>
                      <c:pt idx="8">
                        <c:v>192.12</c:v>
                      </c:pt>
                      <c:pt idx="9">
                        <c:v>182.06</c:v>
                      </c:pt>
                      <c:pt idx="10">
                        <c:v>192.39</c:v>
                      </c:pt>
                      <c:pt idx="11">
                        <c:v>171.39</c:v>
                      </c:pt>
                      <c:pt idx="12">
                        <c:v>218.31</c:v>
                      </c:pt>
                      <c:pt idx="13">
                        <c:v>186.46</c:v>
                      </c:pt>
                      <c:pt idx="14">
                        <c:v>170.4</c:v>
                      </c:pt>
                      <c:pt idx="15">
                        <c:v>162.88999999999999</c:v>
                      </c:pt>
                      <c:pt idx="16">
                        <c:v>179.7</c:v>
                      </c:pt>
                      <c:pt idx="17">
                        <c:v>153.79</c:v>
                      </c:pt>
                      <c:pt idx="18">
                        <c:v>137.49</c:v>
                      </c:pt>
                      <c:pt idx="19">
                        <c:v>130.75</c:v>
                      </c:pt>
                      <c:pt idx="20">
                        <c:v>107.77</c:v>
                      </c:pt>
                      <c:pt idx="21">
                        <c:v>117.97</c:v>
                      </c:pt>
                      <c:pt idx="22">
                        <c:v>125.18</c:v>
                      </c:pt>
                      <c:pt idx="23">
                        <c:v>180.02</c:v>
                      </c:pt>
                      <c:pt idx="24">
                        <c:v>146.49</c:v>
                      </c:pt>
                      <c:pt idx="25">
                        <c:v>97.87</c:v>
                      </c:pt>
                      <c:pt idx="26">
                        <c:v>79.19</c:v>
                      </c:pt>
                      <c:pt idx="27">
                        <c:v>71.17</c:v>
                      </c:pt>
                      <c:pt idx="28">
                        <c:v>100.91</c:v>
                      </c:pt>
                      <c:pt idx="29">
                        <c:v>116.03</c:v>
                      </c:pt>
                      <c:pt idx="30">
                        <c:v>134.82</c:v>
                      </c:pt>
                      <c:pt idx="31">
                        <c:v>118.11</c:v>
                      </c:pt>
                      <c:pt idx="32">
                        <c:v>117.32</c:v>
                      </c:pt>
                      <c:pt idx="33">
                        <c:v>124.93</c:v>
                      </c:pt>
                      <c:pt idx="34">
                        <c:v>129.97</c:v>
                      </c:pt>
                      <c:pt idx="35">
                        <c:v>219.96</c:v>
                      </c:pt>
                      <c:pt idx="36">
                        <c:v>109.68</c:v>
                      </c:pt>
                      <c:pt idx="37">
                        <c:v>100.52</c:v>
                      </c:pt>
                      <c:pt idx="38">
                        <c:v>93.27</c:v>
                      </c:pt>
                      <c:pt idx="39">
                        <c:v>92.28</c:v>
                      </c:pt>
                      <c:pt idx="40">
                        <c:v>96.91</c:v>
                      </c:pt>
                      <c:pt idx="41">
                        <c:v>80.930000000000007</c:v>
                      </c:pt>
                      <c:pt idx="42">
                        <c:v>58</c:v>
                      </c:pt>
                      <c:pt idx="43">
                        <c:v>58</c:v>
                      </c:pt>
                      <c:pt idx="44">
                        <c:v>99.83</c:v>
                      </c:pt>
                      <c:pt idx="45">
                        <c:v>117.54</c:v>
                      </c:pt>
                      <c:pt idx="46">
                        <c:v>121.86</c:v>
                      </c:pt>
                      <c:pt idx="47">
                        <c:v>167.69</c:v>
                      </c:pt>
                      <c:pt idx="48">
                        <c:v>78.84</c:v>
                      </c:pt>
                      <c:pt idx="49">
                        <c:v>43.01</c:v>
                      </c:pt>
                      <c:pt idx="50">
                        <c:v>60.64</c:v>
                      </c:pt>
                      <c:pt idx="51">
                        <c:v>78.989999999999995</c:v>
                      </c:pt>
                      <c:pt idx="52">
                        <c:v>109.99</c:v>
                      </c:pt>
                      <c:pt idx="53">
                        <c:v>71.33</c:v>
                      </c:pt>
                      <c:pt idx="54">
                        <c:v>69.150000000000006</c:v>
                      </c:pt>
                      <c:pt idx="55">
                        <c:v>78.180000000000007</c:v>
                      </c:pt>
                      <c:pt idx="56">
                        <c:v>91.46</c:v>
                      </c:pt>
                      <c:pt idx="57">
                        <c:v>69.459999999999994</c:v>
                      </c:pt>
                      <c:pt idx="58">
                        <c:v>90.55</c:v>
                      </c:pt>
                      <c:pt idx="59">
                        <c:v>86.68</c:v>
                      </c:pt>
                      <c:pt idx="60">
                        <c:v>110.7</c:v>
                      </c:pt>
                      <c:pt idx="61">
                        <c:v>104.84</c:v>
                      </c:pt>
                      <c:pt idx="62">
                        <c:v>156.76</c:v>
                      </c:pt>
                      <c:pt idx="63">
                        <c:v>104.45</c:v>
                      </c:pt>
                      <c:pt idx="64">
                        <c:v>258.64</c:v>
                      </c:pt>
                      <c:pt idx="65">
                        <c:v>258.39</c:v>
                      </c:pt>
                      <c:pt idx="66">
                        <c:v>376.93</c:v>
                      </c:pt>
                      <c:pt idx="67">
                        <c:v>348.27</c:v>
                      </c:pt>
                      <c:pt idx="68">
                        <c:v>387.37</c:v>
                      </c:pt>
                      <c:pt idx="69">
                        <c:v>315.73</c:v>
                      </c:pt>
                      <c:pt idx="70">
                        <c:v>314.45999999999998</c:v>
                      </c:pt>
                      <c:pt idx="71">
                        <c:v>363.11</c:v>
                      </c:pt>
                      <c:pt idx="72">
                        <c:v>361.53</c:v>
                      </c:pt>
                      <c:pt idx="73">
                        <c:v>450.08</c:v>
                      </c:pt>
                      <c:pt idx="74">
                        <c:v>323.95999999999998</c:v>
                      </c:pt>
                      <c:pt idx="75">
                        <c:v>298.07</c:v>
                      </c:pt>
                      <c:pt idx="76">
                        <c:v>321.83999999999997</c:v>
                      </c:pt>
                      <c:pt idx="77">
                        <c:v>397.4</c:v>
                      </c:pt>
                      <c:pt idx="78">
                        <c:v>498.24</c:v>
                      </c:pt>
                      <c:pt idx="79">
                        <c:v>414.22</c:v>
                      </c:pt>
                      <c:pt idx="80">
                        <c:v>425.29</c:v>
                      </c:pt>
                      <c:pt idx="81">
                        <c:v>345.83</c:v>
                      </c:pt>
                      <c:pt idx="82">
                        <c:v>375.91</c:v>
                      </c:pt>
                      <c:pt idx="83">
                        <c:v>435.07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5C61-451F-8114-58BC75D0BFC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Data!$AM$4</c15:sqref>
                        </c15:formulaRef>
                      </c:ext>
                    </c:extLst>
                    <c:strCache>
                      <c:ptCount val="1"/>
                      <c:pt idx="0">
                        <c:v>Borrowing Expenses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Data!$AM$5:$AM$88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150.4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88.84</c:v>
                      </c:pt>
                      <c:pt idx="72">
                        <c:v>87.59</c:v>
                      </c:pt>
                      <c:pt idx="73">
                        <c:v>87.59</c:v>
                      </c:pt>
                      <c:pt idx="74">
                        <c:v>87.59</c:v>
                      </c:pt>
                      <c:pt idx="75">
                        <c:v>87.59</c:v>
                      </c:pt>
                      <c:pt idx="76">
                        <c:v>87.59</c:v>
                      </c:pt>
                      <c:pt idx="77">
                        <c:v>87.59</c:v>
                      </c:pt>
                      <c:pt idx="78">
                        <c:v>87.59</c:v>
                      </c:pt>
                      <c:pt idx="79">
                        <c:v>87.59</c:v>
                      </c:pt>
                      <c:pt idx="80">
                        <c:v>87.59</c:v>
                      </c:pt>
                      <c:pt idx="81">
                        <c:v>87.59</c:v>
                      </c:pt>
                      <c:pt idx="82">
                        <c:v>87.59</c:v>
                      </c:pt>
                      <c:pt idx="83">
                        <c:v>87.59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5C61-451F-8114-58BC75D0BFC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Data!$AN$4</c15:sqref>
                        </c15:formulaRef>
                      </c:ext>
                    </c:extLst>
                    <c:strCache>
                      <c:ptCount val="1"/>
                      <c:pt idx="0">
                        <c:v>Directors Expenses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Data!$AN$5:$AN$88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1151.4100000000001</c:v>
                      </c:pt>
                      <c:pt idx="1">
                        <c:v>234.24</c:v>
                      </c:pt>
                      <c:pt idx="2">
                        <c:v>890.8</c:v>
                      </c:pt>
                      <c:pt idx="3">
                        <c:v>305.83</c:v>
                      </c:pt>
                      <c:pt idx="4">
                        <c:v>248.16</c:v>
                      </c:pt>
                      <c:pt idx="5">
                        <c:v>1254.82</c:v>
                      </c:pt>
                      <c:pt idx="6">
                        <c:v>294</c:v>
                      </c:pt>
                      <c:pt idx="7">
                        <c:v>389.98</c:v>
                      </c:pt>
                      <c:pt idx="8">
                        <c:v>314.73</c:v>
                      </c:pt>
                      <c:pt idx="9">
                        <c:v>361.8</c:v>
                      </c:pt>
                      <c:pt idx="10">
                        <c:v>335.9</c:v>
                      </c:pt>
                      <c:pt idx="11">
                        <c:v>355.6</c:v>
                      </c:pt>
                      <c:pt idx="12">
                        <c:v>1206.9000000000001</c:v>
                      </c:pt>
                      <c:pt idx="13">
                        <c:v>327.60000000000002</c:v>
                      </c:pt>
                      <c:pt idx="14">
                        <c:v>371</c:v>
                      </c:pt>
                      <c:pt idx="15">
                        <c:v>301.60000000000002</c:v>
                      </c:pt>
                      <c:pt idx="16">
                        <c:v>476.33</c:v>
                      </c:pt>
                      <c:pt idx="17">
                        <c:v>570.66999999999996</c:v>
                      </c:pt>
                      <c:pt idx="18">
                        <c:v>947.57</c:v>
                      </c:pt>
                      <c:pt idx="19">
                        <c:v>309.39999999999998</c:v>
                      </c:pt>
                      <c:pt idx="20">
                        <c:v>405</c:v>
                      </c:pt>
                      <c:pt idx="21">
                        <c:v>327.8</c:v>
                      </c:pt>
                      <c:pt idx="22">
                        <c:v>294.39999999999998</c:v>
                      </c:pt>
                      <c:pt idx="23">
                        <c:v>344.5</c:v>
                      </c:pt>
                      <c:pt idx="24">
                        <c:v>597.01</c:v>
                      </c:pt>
                      <c:pt idx="25">
                        <c:v>325.39999999999998</c:v>
                      </c:pt>
                      <c:pt idx="26">
                        <c:v>397.6</c:v>
                      </c:pt>
                      <c:pt idx="27">
                        <c:v>166</c:v>
                      </c:pt>
                      <c:pt idx="28">
                        <c:v>99.5</c:v>
                      </c:pt>
                      <c:pt idx="29">
                        <c:v>125</c:v>
                      </c:pt>
                      <c:pt idx="30">
                        <c:v>611.9</c:v>
                      </c:pt>
                      <c:pt idx="31">
                        <c:v>762.19</c:v>
                      </c:pt>
                      <c:pt idx="32">
                        <c:v>337.57</c:v>
                      </c:pt>
                      <c:pt idx="33">
                        <c:v>475.1</c:v>
                      </c:pt>
                      <c:pt idx="34">
                        <c:v>318.06</c:v>
                      </c:pt>
                      <c:pt idx="35">
                        <c:v>362.9</c:v>
                      </c:pt>
                      <c:pt idx="36">
                        <c:v>1158.03</c:v>
                      </c:pt>
                      <c:pt idx="37">
                        <c:v>229.2</c:v>
                      </c:pt>
                      <c:pt idx="38">
                        <c:v>266.10000000000002</c:v>
                      </c:pt>
                      <c:pt idx="39">
                        <c:v>188.5</c:v>
                      </c:pt>
                      <c:pt idx="40">
                        <c:v>551.32000000000005</c:v>
                      </c:pt>
                      <c:pt idx="41">
                        <c:v>88.4</c:v>
                      </c:pt>
                      <c:pt idx="42">
                        <c:v>168.18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502.5</c:v>
                      </c:pt>
                      <c:pt idx="46">
                        <c:v>557.4</c:v>
                      </c:pt>
                      <c:pt idx="47">
                        <c:v>540.20000000000005</c:v>
                      </c:pt>
                      <c:pt idx="48">
                        <c:v>1065.06</c:v>
                      </c:pt>
                      <c:pt idx="49">
                        <c:v>553</c:v>
                      </c:pt>
                      <c:pt idx="50">
                        <c:v>653.58000000000004</c:v>
                      </c:pt>
                      <c:pt idx="51">
                        <c:v>586.6</c:v>
                      </c:pt>
                      <c:pt idx="52">
                        <c:v>595.70000000000005</c:v>
                      </c:pt>
                      <c:pt idx="53">
                        <c:v>834.77</c:v>
                      </c:pt>
                      <c:pt idx="54">
                        <c:v>1960.09</c:v>
                      </c:pt>
                      <c:pt idx="55">
                        <c:v>2253.9</c:v>
                      </c:pt>
                      <c:pt idx="56">
                        <c:v>704.1</c:v>
                      </c:pt>
                      <c:pt idx="57">
                        <c:v>596.6</c:v>
                      </c:pt>
                      <c:pt idx="58">
                        <c:v>512</c:v>
                      </c:pt>
                      <c:pt idx="59">
                        <c:v>546.79999999999995</c:v>
                      </c:pt>
                      <c:pt idx="60">
                        <c:v>1201.82</c:v>
                      </c:pt>
                      <c:pt idx="61">
                        <c:v>754.2</c:v>
                      </c:pt>
                      <c:pt idx="62">
                        <c:v>993.87</c:v>
                      </c:pt>
                      <c:pt idx="63">
                        <c:v>549.4</c:v>
                      </c:pt>
                      <c:pt idx="64">
                        <c:v>500.4</c:v>
                      </c:pt>
                      <c:pt idx="65">
                        <c:v>683.27</c:v>
                      </c:pt>
                      <c:pt idx="66">
                        <c:v>526.28</c:v>
                      </c:pt>
                      <c:pt idx="67">
                        <c:v>951.89</c:v>
                      </c:pt>
                      <c:pt idx="68">
                        <c:v>964.62</c:v>
                      </c:pt>
                      <c:pt idx="69">
                        <c:v>633.15</c:v>
                      </c:pt>
                      <c:pt idx="70">
                        <c:v>725.16</c:v>
                      </c:pt>
                      <c:pt idx="71">
                        <c:v>16.82</c:v>
                      </c:pt>
                      <c:pt idx="72">
                        <c:v>10365.4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25.91</c:v>
                      </c:pt>
                      <c:pt idx="77">
                        <c:v>0</c:v>
                      </c:pt>
                      <c:pt idx="78">
                        <c:v>298.18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882.1</c:v>
                      </c:pt>
                      <c:pt idx="82">
                        <c:v>3825.9</c:v>
                      </c:pt>
                      <c:pt idx="83">
                        <c:v>899.3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5C61-451F-8114-58BC75D0BFCC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Data!$AO$4</c15:sqref>
                        </c15:formulaRef>
                      </c:ext>
                    </c:extLst>
                    <c:strCache>
                      <c:ptCount val="1"/>
                      <c:pt idx="0">
                        <c:v>Directors Fees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Data!$AO$5:$AO$88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10750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10150</c:v>
                      </c:pt>
                      <c:pt idx="19">
                        <c:v>0</c:v>
                      </c:pt>
                      <c:pt idx="20">
                        <c:v>33.200000000000003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10750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500</c:v>
                      </c:pt>
                      <c:pt idx="42">
                        <c:v>10500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8300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1000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8600</c:v>
                      </c:pt>
                      <c:pt idx="68">
                        <c:v>0</c:v>
                      </c:pt>
                      <c:pt idx="69">
                        <c:v>500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959.67</c:v>
                      </c:pt>
                      <c:pt idx="78">
                        <c:v>1877.96</c:v>
                      </c:pt>
                      <c:pt idx="79">
                        <c:v>8977.7000000000007</c:v>
                      </c:pt>
                      <c:pt idx="80">
                        <c:v>708.33</c:v>
                      </c:pt>
                      <c:pt idx="81">
                        <c:v>708.34</c:v>
                      </c:pt>
                      <c:pt idx="82">
                        <c:v>708.33</c:v>
                      </c:pt>
                      <c:pt idx="83">
                        <c:v>708.33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5C61-451F-8114-58BC75D0BFC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Data!$AP$4</c15:sqref>
                        </c15:formulaRef>
                      </c:ext>
                    </c:extLst>
                    <c:strCache>
                      <c:ptCount val="1"/>
                      <c:pt idx="0">
                        <c:v>Secretary Managers Expenses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Data!$AP$5:$AP$88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18.27</c:v>
                      </c:pt>
                      <c:pt idx="1">
                        <c:v>70.680000000000007</c:v>
                      </c:pt>
                      <c:pt idx="2">
                        <c:v>22.73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55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35</c:v>
                      </c:pt>
                      <c:pt idx="24">
                        <c:v>120</c:v>
                      </c:pt>
                      <c:pt idx="25">
                        <c:v>65</c:v>
                      </c:pt>
                      <c:pt idx="26">
                        <c:v>55</c:v>
                      </c:pt>
                      <c:pt idx="27">
                        <c:v>40</c:v>
                      </c:pt>
                      <c:pt idx="28">
                        <c:v>0</c:v>
                      </c:pt>
                      <c:pt idx="29">
                        <c:v>80</c:v>
                      </c:pt>
                      <c:pt idx="30">
                        <c:v>70</c:v>
                      </c:pt>
                      <c:pt idx="31">
                        <c:v>60</c:v>
                      </c:pt>
                      <c:pt idx="32">
                        <c:v>65</c:v>
                      </c:pt>
                      <c:pt idx="33">
                        <c:v>45</c:v>
                      </c:pt>
                      <c:pt idx="34">
                        <c:v>45</c:v>
                      </c:pt>
                      <c:pt idx="35">
                        <c:v>45</c:v>
                      </c:pt>
                      <c:pt idx="36">
                        <c:v>85.5</c:v>
                      </c:pt>
                      <c:pt idx="37">
                        <c:v>45.46</c:v>
                      </c:pt>
                      <c:pt idx="38">
                        <c:v>40</c:v>
                      </c:pt>
                      <c:pt idx="39">
                        <c:v>30</c:v>
                      </c:pt>
                      <c:pt idx="40">
                        <c:v>60</c:v>
                      </c:pt>
                      <c:pt idx="41">
                        <c:v>35</c:v>
                      </c:pt>
                      <c:pt idx="42">
                        <c:v>31.82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25.5</c:v>
                      </c:pt>
                      <c:pt idx="46">
                        <c:v>32.299999999999997</c:v>
                      </c:pt>
                      <c:pt idx="47">
                        <c:v>42</c:v>
                      </c:pt>
                      <c:pt idx="48">
                        <c:v>98.5</c:v>
                      </c:pt>
                      <c:pt idx="49">
                        <c:v>34.299999999999997</c:v>
                      </c:pt>
                      <c:pt idx="50">
                        <c:v>43</c:v>
                      </c:pt>
                      <c:pt idx="51">
                        <c:v>30.7</c:v>
                      </c:pt>
                      <c:pt idx="52">
                        <c:v>64.55</c:v>
                      </c:pt>
                      <c:pt idx="53">
                        <c:v>35.1</c:v>
                      </c:pt>
                      <c:pt idx="54">
                        <c:v>32.799999999999997</c:v>
                      </c:pt>
                      <c:pt idx="55">
                        <c:v>200</c:v>
                      </c:pt>
                      <c:pt idx="56">
                        <c:v>61.82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250</c:v>
                      </c:pt>
                      <c:pt idx="61">
                        <c:v>234.55</c:v>
                      </c:pt>
                      <c:pt idx="62">
                        <c:v>44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90.91</c:v>
                      </c:pt>
                      <c:pt idx="66">
                        <c:v>0</c:v>
                      </c:pt>
                      <c:pt idx="67">
                        <c:v>90.91</c:v>
                      </c:pt>
                      <c:pt idx="68">
                        <c:v>0</c:v>
                      </c:pt>
                      <c:pt idx="69">
                        <c:v>57.36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570.04999999999995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233.87</c:v>
                      </c:pt>
                      <c:pt idx="83">
                        <c:v>358.76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5C61-451F-8114-58BC75D0BFC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Data!$AQ$4</c15:sqref>
                        </c15:formulaRef>
                      </c:ext>
                    </c:extLst>
                    <c:strCache>
                      <c:ptCount val="1"/>
                      <c:pt idx="0">
                        <c:v>Cleaning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Data!$AQ$5:$AQ$88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774.9</c:v>
                      </c:pt>
                      <c:pt idx="1">
                        <c:v>767.71</c:v>
                      </c:pt>
                      <c:pt idx="2">
                        <c:v>500.5</c:v>
                      </c:pt>
                      <c:pt idx="3">
                        <c:v>364.53</c:v>
                      </c:pt>
                      <c:pt idx="4">
                        <c:v>783.81</c:v>
                      </c:pt>
                      <c:pt idx="5">
                        <c:v>382.51</c:v>
                      </c:pt>
                      <c:pt idx="6">
                        <c:v>212.08</c:v>
                      </c:pt>
                      <c:pt idx="7">
                        <c:v>132.87</c:v>
                      </c:pt>
                      <c:pt idx="8">
                        <c:v>277.20999999999998</c:v>
                      </c:pt>
                      <c:pt idx="9">
                        <c:v>325.85000000000002</c:v>
                      </c:pt>
                      <c:pt idx="10">
                        <c:v>226.62</c:v>
                      </c:pt>
                      <c:pt idx="11">
                        <c:v>166.31</c:v>
                      </c:pt>
                      <c:pt idx="12">
                        <c:v>490.87</c:v>
                      </c:pt>
                      <c:pt idx="13">
                        <c:v>320.64</c:v>
                      </c:pt>
                      <c:pt idx="14">
                        <c:v>744.44</c:v>
                      </c:pt>
                      <c:pt idx="15">
                        <c:v>153.62</c:v>
                      </c:pt>
                      <c:pt idx="16">
                        <c:v>553.46</c:v>
                      </c:pt>
                      <c:pt idx="17">
                        <c:v>87.65</c:v>
                      </c:pt>
                      <c:pt idx="18">
                        <c:v>660.46</c:v>
                      </c:pt>
                      <c:pt idx="19">
                        <c:v>522.36</c:v>
                      </c:pt>
                      <c:pt idx="20">
                        <c:v>0</c:v>
                      </c:pt>
                      <c:pt idx="21">
                        <c:v>121.45</c:v>
                      </c:pt>
                      <c:pt idx="22">
                        <c:v>212.36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171.64</c:v>
                      </c:pt>
                      <c:pt idx="26">
                        <c:v>242.37</c:v>
                      </c:pt>
                      <c:pt idx="27">
                        <c:v>95</c:v>
                      </c:pt>
                      <c:pt idx="28">
                        <c:v>0</c:v>
                      </c:pt>
                      <c:pt idx="29">
                        <c:v>265.45999999999998</c:v>
                      </c:pt>
                      <c:pt idx="30">
                        <c:v>597.99</c:v>
                      </c:pt>
                      <c:pt idx="31">
                        <c:v>329.94</c:v>
                      </c:pt>
                      <c:pt idx="32">
                        <c:v>295.98</c:v>
                      </c:pt>
                      <c:pt idx="33">
                        <c:v>267.39999999999998</c:v>
                      </c:pt>
                      <c:pt idx="34">
                        <c:v>199.9</c:v>
                      </c:pt>
                      <c:pt idx="35">
                        <c:v>688.36</c:v>
                      </c:pt>
                      <c:pt idx="36">
                        <c:v>389.27</c:v>
                      </c:pt>
                      <c:pt idx="37">
                        <c:v>656.61</c:v>
                      </c:pt>
                      <c:pt idx="38">
                        <c:v>542.28</c:v>
                      </c:pt>
                      <c:pt idx="39">
                        <c:v>442.09</c:v>
                      </c:pt>
                      <c:pt idx="40">
                        <c:v>266.37</c:v>
                      </c:pt>
                      <c:pt idx="41">
                        <c:v>205.76</c:v>
                      </c:pt>
                      <c:pt idx="42">
                        <c:v>638.23</c:v>
                      </c:pt>
                      <c:pt idx="43">
                        <c:v>201.25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583.75</c:v>
                      </c:pt>
                      <c:pt idx="47">
                        <c:v>0</c:v>
                      </c:pt>
                      <c:pt idx="48">
                        <c:v>183.16</c:v>
                      </c:pt>
                      <c:pt idx="49">
                        <c:v>606.02</c:v>
                      </c:pt>
                      <c:pt idx="50">
                        <c:v>337.04</c:v>
                      </c:pt>
                      <c:pt idx="51">
                        <c:v>494.2</c:v>
                      </c:pt>
                      <c:pt idx="52">
                        <c:v>477.09</c:v>
                      </c:pt>
                      <c:pt idx="53">
                        <c:v>162.56</c:v>
                      </c:pt>
                      <c:pt idx="54">
                        <c:v>311.33</c:v>
                      </c:pt>
                      <c:pt idx="55">
                        <c:v>0</c:v>
                      </c:pt>
                      <c:pt idx="56">
                        <c:v>1044.06</c:v>
                      </c:pt>
                      <c:pt idx="57">
                        <c:v>238.02</c:v>
                      </c:pt>
                      <c:pt idx="58">
                        <c:v>126.79</c:v>
                      </c:pt>
                      <c:pt idx="59">
                        <c:v>911.92</c:v>
                      </c:pt>
                      <c:pt idx="60">
                        <c:v>68.180000000000007</c:v>
                      </c:pt>
                      <c:pt idx="61">
                        <c:v>782.46</c:v>
                      </c:pt>
                      <c:pt idx="62">
                        <c:v>728.11</c:v>
                      </c:pt>
                      <c:pt idx="63">
                        <c:v>746</c:v>
                      </c:pt>
                      <c:pt idx="64">
                        <c:v>1728.38</c:v>
                      </c:pt>
                      <c:pt idx="65">
                        <c:v>1270.92</c:v>
                      </c:pt>
                      <c:pt idx="66">
                        <c:v>1882.2</c:v>
                      </c:pt>
                      <c:pt idx="67">
                        <c:v>543.76</c:v>
                      </c:pt>
                      <c:pt idx="68">
                        <c:v>1072.55</c:v>
                      </c:pt>
                      <c:pt idx="69">
                        <c:v>796.27</c:v>
                      </c:pt>
                      <c:pt idx="70">
                        <c:v>999.11</c:v>
                      </c:pt>
                      <c:pt idx="71">
                        <c:v>253.19</c:v>
                      </c:pt>
                      <c:pt idx="72">
                        <c:v>1232.76</c:v>
                      </c:pt>
                      <c:pt idx="73">
                        <c:v>871.31</c:v>
                      </c:pt>
                      <c:pt idx="74">
                        <c:v>612.94000000000005</c:v>
                      </c:pt>
                      <c:pt idx="75">
                        <c:v>944.24</c:v>
                      </c:pt>
                      <c:pt idx="76">
                        <c:v>1066.23</c:v>
                      </c:pt>
                      <c:pt idx="77">
                        <c:v>366.07</c:v>
                      </c:pt>
                      <c:pt idx="78">
                        <c:v>487.95</c:v>
                      </c:pt>
                      <c:pt idx="79">
                        <c:v>675.34</c:v>
                      </c:pt>
                      <c:pt idx="80">
                        <c:v>267.3</c:v>
                      </c:pt>
                      <c:pt idx="81">
                        <c:v>2243.2399999999998</c:v>
                      </c:pt>
                      <c:pt idx="82">
                        <c:v>2252.7800000000002</c:v>
                      </c:pt>
                      <c:pt idx="83">
                        <c:v>1784.16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5C61-451F-8114-58BC75D0BFC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Data!$AR$4</c15:sqref>
                        </c15:formulaRef>
                      </c:ext>
                    </c:extLst>
                    <c:strCache>
                      <c:ptCount val="1"/>
                      <c:pt idx="0">
                        <c:v>Foxtel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Data!$AR$5:$AR$88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3320</c:v>
                      </c:pt>
                      <c:pt idx="1">
                        <c:v>3320</c:v>
                      </c:pt>
                      <c:pt idx="2">
                        <c:v>3320</c:v>
                      </c:pt>
                      <c:pt idx="3">
                        <c:v>3320</c:v>
                      </c:pt>
                      <c:pt idx="4">
                        <c:v>3320</c:v>
                      </c:pt>
                      <c:pt idx="5">
                        <c:v>3320</c:v>
                      </c:pt>
                      <c:pt idx="6">
                        <c:v>3320</c:v>
                      </c:pt>
                      <c:pt idx="7">
                        <c:v>3320</c:v>
                      </c:pt>
                      <c:pt idx="8">
                        <c:v>3320</c:v>
                      </c:pt>
                      <c:pt idx="9">
                        <c:v>3320</c:v>
                      </c:pt>
                      <c:pt idx="10">
                        <c:v>2811</c:v>
                      </c:pt>
                      <c:pt idx="11">
                        <c:v>2811</c:v>
                      </c:pt>
                      <c:pt idx="12">
                        <c:v>0</c:v>
                      </c:pt>
                      <c:pt idx="13">
                        <c:v>5622</c:v>
                      </c:pt>
                      <c:pt idx="14">
                        <c:v>2811</c:v>
                      </c:pt>
                      <c:pt idx="15">
                        <c:v>2811</c:v>
                      </c:pt>
                      <c:pt idx="16">
                        <c:v>2811</c:v>
                      </c:pt>
                      <c:pt idx="17">
                        <c:v>2811</c:v>
                      </c:pt>
                      <c:pt idx="18">
                        <c:v>2811</c:v>
                      </c:pt>
                      <c:pt idx="19">
                        <c:v>2811</c:v>
                      </c:pt>
                      <c:pt idx="20">
                        <c:v>2811</c:v>
                      </c:pt>
                      <c:pt idx="21">
                        <c:v>2811</c:v>
                      </c:pt>
                      <c:pt idx="22">
                        <c:v>2811</c:v>
                      </c:pt>
                      <c:pt idx="23">
                        <c:v>2811</c:v>
                      </c:pt>
                      <c:pt idx="24">
                        <c:v>1405.5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777.84</c:v>
                      </c:pt>
                      <c:pt idx="28">
                        <c:v>2811</c:v>
                      </c:pt>
                      <c:pt idx="29">
                        <c:v>2811</c:v>
                      </c:pt>
                      <c:pt idx="30">
                        <c:v>2811</c:v>
                      </c:pt>
                      <c:pt idx="31">
                        <c:v>2811</c:v>
                      </c:pt>
                      <c:pt idx="32">
                        <c:v>2811</c:v>
                      </c:pt>
                      <c:pt idx="33">
                        <c:v>2811</c:v>
                      </c:pt>
                      <c:pt idx="34">
                        <c:v>2811</c:v>
                      </c:pt>
                      <c:pt idx="35">
                        <c:v>2811</c:v>
                      </c:pt>
                      <c:pt idx="36">
                        <c:v>2811</c:v>
                      </c:pt>
                      <c:pt idx="37">
                        <c:v>2811</c:v>
                      </c:pt>
                      <c:pt idx="38">
                        <c:v>2811</c:v>
                      </c:pt>
                      <c:pt idx="39">
                        <c:v>2811</c:v>
                      </c:pt>
                      <c:pt idx="40">
                        <c:v>2811</c:v>
                      </c:pt>
                      <c:pt idx="41">
                        <c:v>2811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2811</c:v>
                      </c:pt>
                      <c:pt idx="46">
                        <c:v>2729</c:v>
                      </c:pt>
                      <c:pt idx="47">
                        <c:v>2729</c:v>
                      </c:pt>
                      <c:pt idx="48">
                        <c:v>2729</c:v>
                      </c:pt>
                      <c:pt idx="49">
                        <c:v>2729</c:v>
                      </c:pt>
                      <c:pt idx="50">
                        <c:v>2729</c:v>
                      </c:pt>
                      <c:pt idx="51">
                        <c:v>2729</c:v>
                      </c:pt>
                      <c:pt idx="52">
                        <c:v>2729</c:v>
                      </c:pt>
                      <c:pt idx="53">
                        <c:v>2729</c:v>
                      </c:pt>
                      <c:pt idx="54">
                        <c:v>2729</c:v>
                      </c:pt>
                      <c:pt idx="55">
                        <c:v>2729</c:v>
                      </c:pt>
                      <c:pt idx="56">
                        <c:v>2729</c:v>
                      </c:pt>
                      <c:pt idx="57">
                        <c:v>2729</c:v>
                      </c:pt>
                      <c:pt idx="58">
                        <c:v>2650</c:v>
                      </c:pt>
                      <c:pt idx="59">
                        <c:v>2650</c:v>
                      </c:pt>
                      <c:pt idx="60">
                        <c:v>2650</c:v>
                      </c:pt>
                      <c:pt idx="61">
                        <c:v>2650</c:v>
                      </c:pt>
                      <c:pt idx="62">
                        <c:v>2650</c:v>
                      </c:pt>
                      <c:pt idx="63">
                        <c:v>2650</c:v>
                      </c:pt>
                      <c:pt idx="64">
                        <c:v>381.95</c:v>
                      </c:pt>
                      <c:pt idx="65">
                        <c:v>2915</c:v>
                      </c:pt>
                      <c:pt idx="66">
                        <c:v>2915</c:v>
                      </c:pt>
                      <c:pt idx="67">
                        <c:v>2915</c:v>
                      </c:pt>
                      <c:pt idx="68">
                        <c:v>2915</c:v>
                      </c:pt>
                      <c:pt idx="69">
                        <c:v>2915</c:v>
                      </c:pt>
                      <c:pt idx="70">
                        <c:v>2365.8000000000002</c:v>
                      </c:pt>
                      <c:pt idx="71">
                        <c:v>2365.8000000000002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5C61-451F-8114-58BC75D0BFC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Data!$AS$4</c15:sqref>
                        </c15:formulaRef>
                      </c:ext>
                    </c:extLst>
                    <c:strCache>
                      <c:ptCount val="1"/>
                      <c:pt idx="0">
                        <c:v>Pest Control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Data!$AS$5:$AS$88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539.94000000000005</c:v>
                      </c:pt>
                      <c:pt idx="1">
                        <c:v>599.1</c:v>
                      </c:pt>
                      <c:pt idx="2">
                        <c:v>244.08</c:v>
                      </c:pt>
                      <c:pt idx="3">
                        <c:v>539.94000000000005</c:v>
                      </c:pt>
                      <c:pt idx="4">
                        <c:v>244.08</c:v>
                      </c:pt>
                      <c:pt idx="5">
                        <c:v>244.08</c:v>
                      </c:pt>
                      <c:pt idx="6">
                        <c:v>539.94000000000005</c:v>
                      </c:pt>
                      <c:pt idx="7">
                        <c:v>599.1</c:v>
                      </c:pt>
                      <c:pt idx="8">
                        <c:v>244.08</c:v>
                      </c:pt>
                      <c:pt idx="9">
                        <c:v>539.94000000000005</c:v>
                      </c:pt>
                      <c:pt idx="10">
                        <c:v>244.08</c:v>
                      </c:pt>
                      <c:pt idx="11">
                        <c:v>244.08</c:v>
                      </c:pt>
                      <c:pt idx="12">
                        <c:v>499.94</c:v>
                      </c:pt>
                      <c:pt idx="13">
                        <c:v>554.72</c:v>
                      </c:pt>
                      <c:pt idx="14">
                        <c:v>226</c:v>
                      </c:pt>
                      <c:pt idx="15">
                        <c:v>1115.29</c:v>
                      </c:pt>
                      <c:pt idx="16">
                        <c:v>452</c:v>
                      </c:pt>
                      <c:pt idx="17">
                        <c:v>0</c:v>
                      </c:pt>
                      <c:pt idx="18">
                        <c:v>499.94</c:v>
                      </c:pt>
                      <c:pt idx="19">
                        <c:v>780.72</c:v>
                      </c:pt>
                      <c:pt idx="20">
                        <c:v>226</c:v>
                      </c:pt>
                      <c:pt idx="21">
                        <c:v>0</c:v>
                      </c:pt>
                      <c:pt idx="22">
                        <c:v>226</c:v>
                      </c:pt>
                      <c:pt idx="23">
                        <c:v>226</c:v>
                      </c:pt>
                      <c:pt idx="24">
                        <c:v>471.64</c:v>
                      </c:pt>
                      <c:pt idx="25">
                        <c:v>523.32000000000005</c:v>
                      </c:pt>
                      <c:pt idx="26">
                        <c:v>213.21</c:v>
                      </c:pt>
                      <c:pt idx="27">
                        <c:v>447.44</c:v>
                      </c:pt>
                      <c:pt idx="28">
                        <c:v>213.21</c:v>
                      </c:pt>
                      <c:pt idx="29">
                        <c:v>213.21</c:v>
                      </c:pt>
                      <c:pt idx="30">
                        <c:v>471.64</c:v>
                      </c:pt>
                      <c:pt idx="31">
                        <c:v>523.32000000000005</c:v>
                      </c:pt>
                      <c:pt idx="32">
                        <c:v>213.21</c:v>
                      </c:pt>
                      <c:pt idx="33">
                        <c:v>471.64</c:v>
                      </c:pt>
                      <c:pt idx="34">
                        <c:v>213.21</c:v>
                      </c:pt>
                      <c:pt idx="35">
                        <c:v>213.21</c:v>
                      </c:pt>
                      <c:pt idx="36">
                        <c:v>444.94</c:v>
                      </c:pt>
                      <c:pt idx="37">
                        <c:v>201.14</c:v>
                      </c:pt>
                      <c:pt idx="38">
                        <c:v>0</c:v>
                      </c:pt>
                      <c:pt idx="39">
                        <c:v>737.5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444.94</c:v>
                      </c:pt>
                      <c:pt idx="46">
                        <c:v>201.14</c:v>
                      </c:pt>
                      <c:pt idx="47">
                        <c:v>639.72</c:v>
                      </c:pt>
                      <c:pt idx="48">
                        <c:v>0</c:v>
                      </c:pt>
                      <c:pt idx="49">
                        <c:v>390.89</c:v>
                      </c:pt>
                      <c:pt idx="50">
                        <c:v>695.75</c:v>
                      </c:pt>
                      <c:pt idx="51">
                        <c:v>189.75</c:v>
                      </c:pt>
                      <c:pt idx="52">
                        <c:v>189.75</c:v>
                      </c:pt>
                      <c:pt idx="53">
                        <c:v>419.75</c:v>
                      </c:pt>
                      <c:pt idx="54">
                        <c:v>189.75</c:v>
                      </c:pt>
                      <c:pt idx="55">
                        <c:v>189.75</c:v>
                      </c:pt>
                      <c:pt idx="56">
                        <c:v>695.75</c:v>
                      </c:pt>
                      <c:pt idx="57">
                        <c:v>189.75</c:v>
                      </c:pt>
                      <c:pt idx="58">
                        <c:v>189.75</c:v>
                      </c:pt>
                      <c:pt idx="59">
                        <c:v>419.75</c:v>
                      </c:pt>
                      <c:pt idx="60">
                        <c:v>0</c:v>
                      </c:pt>
                      <c:pt idx="61">
                        <c:v>165</c:v>
                      </c:pt>
                      <c:pt idx="62">
                        <c:v>605</c:v>
                      </c:pt>
                      <c:pt idx="63">
                        <c:v>165</c:v>
                      </c:pt>
                      <c:pt idx="64">
                        <c:v>165</c:v>
                      </c:pt>
                      <c:pt idx="65">
                        <c:v>365</c:v>
                      </c:pt>
                      <c:pt idx="66">
                        <c:v>405</c:v>
                      </c:pt>
                      <c:pt idx="67">
                        <c:v>165</c:v>
                      </c:pt>
                      <c:pt idx="68">
                        <c:v>365</c:v>
                      </c:pt>
                      <c:pt idx="69">
                        <c:v>165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165</c:v>
                      </c:pt>
                      <c:pt idx="73">
                        <c:v>0</c:v>
                      </c:pt>
                      <c:pt idx="74">
                        <c:v>440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402.75</c:v>
                      </c:pt>
                      <c:pt idx="80">
                        <c:v>112.75</c:v>
                      </c:pt>
                      <c:pt idx="81">
                        <c:v>112.75</c:v>
                      </c:pt>
                      <c:pt idx="82">
                        <c:v>402.75</c:v>
                      </c:pt>
                      <c:pt idx="83">
                        <c:v>112.75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5C61-451F-8114-58BC75D0BFC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Data!$AT$4</c15:sqref>
                        </c15:formulaRef>
                      </c:ext>
                    </c:extLst>
                    <c:strCache>
                      <c:ptCount val="1"/>
                      <c:pt idx="0">
                        <c:v>Presidents Expense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Data!$AT$5:$AT$88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77.5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48.1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27.9</c:v>
                      </c:pt>
                      <c:pt idx="46">
                        <c:v>25.3</c:v>
                      </c:pt>
                      <c:pt idx="47">
                        <c:v>32.5</c:v>
                      </c:pt>
                      <c:pt idx="48">
                        <c:v>58.5</c:v>
                      </c:pt>
                      <c:pt idx="49">
                        <c:v>38.9</c:v>
                      </c:pt>
                      <c:pt idx="50">
                        <c:v>42</c:v>
                      </c:pt>
                      <c:pt idx="51">
                        <c:v>32.200000000000003</c:v>
                      </c:pt>
                      <c:pt idx="52">
                        <c:v>31.2</c:v>
                      </c:pt>
                      <c:pt idx="53">
                        <c:v>55.5</c:v>
                      </c:pt>
                      <c:pt idx="54">
                        <c:v>53.1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5C61-451F-8114-58BC75D0BFC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Data!$AU$4</c15:sqref>
                        </c15:formulaRef>
                      </c:ext>
                    </c:extLst>
                    <c:strCache>
                      <c:ptCount val="1"/>
                      <c:pt idx="0">
                        <c:v>Laundry &amp; Cleaning Material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Data!$AU$5:$AU$88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101.07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261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116.83</c:v>
                      </c:pt>
                      <c:pt idx="12">
                        <c:v>241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219.32</c:v>
                      </c:pt>
                      <c:pt idx="21">
                        <c:v>186.18</c:v>
                      </c:pt>
                      <c:pt idx="22">
                        <c:v>206.36</c:v>
                      </c:pt>
                      <c:pt idx="23">
                        <c:v>574.75</c:v>
                      </c:pt>
                      <c:pt idx="24">
                        <c:v>345.12</c:v>
                      </c:pt>
                      <c:pt idx="25">
                        <c:v>24.95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110.03</c:v>
                      </c:pt>
                      <c:pt idx="35">
                        <c:v>45.28</c:v>
                      </c:pt>
                      <c:pt idx="36">
                        <c:v>223.09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68.78</c:v>
                      </c:pt>
                      <c:pt idx="40">
                        <c:v>78.19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38.380000000000003</c:v>
                      </c:pt>
                      <c:pt idx="44">
                        <c:v>0</c:v>
                      </c:pt>
                      <c:pt idx="45">
                        <c:v>168.82</c:v>
                      </c:pt>
                      <c:pt idx="46">
                        <c:v>364.46</c:v>
                      </c:pt>
                      <c:pt idx="47">
                        <c:v>94.41</c:v>
                      </c:pt>
                      <c:pt idx="48">
                        <c:v>161.28</c:v>
                      </c:pt>
                      <c:pt idx="49">
                        <c:v>277.43</c:v>
                      </c:pt>
                      <c:pt idx="50">
                        <c:v>182.95</c:v>
                      </c:pt>
                      <c:pt idx="51">
                        <c:v>0</c:v>
                      </c:pt>
                      <c:pt idx="52">
                        <c:v>26.36</c:v>
                      </c:pt>
                      <c:pt idx="53">
                        <c:v>192.72</c:v>
                      </c:pt>
                      <c:pt idx="54">
                        <c:v>136.94999999999999</c:v>
                      </c:pt>
                      <c:pt idx="55">
                        <c:v>261.04000000000002</c:v>
                      </c:pt>
                      <c:pt idx="56">
                        <c:v>207.25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326.25</c:v>
                      </c:pt>
                      <c:pt idx="60">
                        <c:v>215.64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338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348.26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82.1</c:v>
                      </c:pt>
                      <c:pt idx="76">
                        <c:v>236.55</c:v>
                      </c:pt>
                      <c:pt idx="77">
                        <c:v>325.97000000000003</c:v>
                      </c:pt>
                      <c:pt idx="78">
                        <c:v>848.17</c:v>
                      </c:pt>
                      <c:pt idx="79">
                        <c:v>980.29</c:v>
                      </c:pt>
                      <c:pt idx="80">
                        <c:v>605.38</c:v>
                      </c:pt>
                      <c:pt idx="81">
                        <c:v>105</c:v>
                      </c:pt>
                      <c:pt idx="82">
                        <c:v>105</c:v>
                      </c:pt>
                      <c:pt idx="83">
                        <c:v>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5C61-451F-8114-58BC75D0BFC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Data!$AV$4</c15:sqref>
                        </c15:formulaRef>
                      </c:ext>
                    </c:extLst>
                    <c:strCache>
                      <c:ptCount val="1"/>
                      <c:pt idx="0">
                        <c:v>Linen Hire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Data!$AV$5:$AV$88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110.35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104.1</c:v>
                      </c:pt>
                      <c:pt idx="61">
                        <c:v>81.3</c:v>
                      </c:pt>
                      <c:pt idx="62">
                        <c:v>0</c:v>
                      </c:pt>
                      <c:pt idx="63">
                        <c:v>173.4</c:v>
                      </c:pt>
                      <c:pt idx="64">
                        <c:v>0</c:v>
                      </c:pt>
                      <c:pt idx="65">
                        <c:v>34.700000000000003</c:v>
                      </c:pt>
                      <c:pt idx="66">
                        <c:v>0</c:v>
                      </c:pt>
                      <c:pt idx="67">
                        <c:v>268</c:v>
                      </c:pt>
                      <c:pt idx="68">
                        <c:v>232</c:v>
                      </c:pt>
                      <c:pt idx="69">
                        <c:v>294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67</c:v>
                      </c:pt>
                      <c:pt idx="73">
                        <c:v>778.5</c:v>
                      </c:pt>
                      <c:pt idx="74">
                        <c:v>224</c:v>
                      </c:pt>
                      <c:pt idx="75">
                        <c:v>190</c:v>
                      </c:pt>
                      <c:pt idx="76">
                        <c:v>120</c:v>
                      </c:pt>
                      <c:pt idx="77">
                        <c:v>98</c:v>
                      </c:pt>
                      <c:pt idx="78">
                        <c:v>590</c:v>
                      </c:pt>
                      <c:pt idx="79">
                        <c:v>615</c:v>
                      </c:pt>
                      <c:pt idx="80">
                        <c:v>155</c:v>
                      </c:pt>
                      <c:pt idx="81">
                        <c:v>436</c:v>
                      </c:pt>
                      <c:pt idx="82">
                        <c:v>218</c:v>
                      </c:pt>
                      <c:pt idx="83">
                        <c:v>210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5C61-451F-8114-58BC75D0BFC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Data!$AW$4</c15:sqref>
                        </c15:formulaRef>
                      </c:ext>
                    </c:extLst>
                    <c:strCache>
                      <c:ptCount val="1"/>
                      <c:pt idx="0">
                        <c:v>Rubbish Removal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Data!$AW$5:$AW$88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871.55</c:v>
                      </c:pt>
                      <c:pt idx="1">
                        <c:v>249.36</c:v>
                      </c:pt>
                      <c:pt idx="2">
                        <c:v>668.94</c:v>
                      </c:pt>
                      <c:pt idx="3">
                        <c:v>442.47</c:v>
                      </c:pt>
                      <c:pt idx="4">
                        <c:v>553.08000000000004</c:v>
                      </c:pt>
                      <c:pt idx="5">
                        <c:v>527.02</c:v>
                      </c:pt>
                      <c:pt idx="6">
                        <c:v>405.7</c:v>
                      </c:pt>
                      <c:pt idx="7">
                        <c:v>469.1</c:v>
                      </c:pt>
                      <c:pt idx="8">
                        <c:v>481.35</c:v>
                      </c:pt>
                      <c:pt idx="9">
                        <c:v>486</c:v>
                      </c:pt>
                      <c:pt idx="10">
                        <c:v>520.1</c:v>
                      </c:pt>
                      <c:pt idx="11">
                        <c:v>473.3</c:v>
                      </c:pt>
                      <c:pt idx="12">
                        <c:v>470.2</c:v>
                      </c:pt>
                      <c:pt idx="13">
                        <c:v>469.1</c:v>
                      </c:pt>
                      <c:pt idx="14">
                        <c:v>388.8</c:v>
                      </c:pt>
                      <c:pt idx="15">
                        <c:v>405.7</c:v>
                      </c:pt>
                      <c:pt idx="16">
                        <c:v>566.46</c:v>
                      </c:pt>
                      <c:pt idx="17">
                        <c:v>388.8</c:v>
                      </c:pt>
                      <c:pt idx="18">
                        <c:v>454.89</c:v>
                      </c:pt>
                      <c:pt idx="19">
                        <c:v>461.27</c:v>
                      </c:pt>
                      <c:pt idx="20">
                        <c:v>348.25</c:v>
                      </c:pt>
                      <c:pt idx="21">
                        <c:v>552.25</c:v>
                      </c:pt>
                      <c:pt idx="22">
                        <c:v>363.91</c:v>
                      </c:pt>
                      <c:pt idx="23">
                        <c:v>355.11</c:v>
                      </c:pt>
                      <c:pt idx="24">
                        <c:v>536.07000000000005</c:v>
                      </c:pt>
                      <c:pt idx="25">
                        <c:v>355.11</c:v>
                      </c:pt>
                      <c:pt idx="26">
                        <c:v>355.11</c:v>
                      </c:pt>
                      <c:pt idx="27">
                        <c:v>219.35</c:v>
                      </c:pt>
                      <c:pt idx="28">
                        <c:v>250.67</c:v>
                      </c:pt>
                      <c:pt idx="29">
                        <c:v>488.39</c:v>
                      </c:pt>
                      <c:pt idx="30">
                        <c:v>415.49</c:v>
                      </c:pt>
                      <c:pt idx="31">
                        <c:v>344.74</c:v>
                      </c:pt>
                      <c:pt idx="32">
                        <c:v>462.36</c:v>
                      </c:pt>
                      <c:pt idx="33">
                        <c:v>477.25</c:v>
                      </c:pt>
                      <c:pt idx="34">
                        <c:v>411.09</c:v>
                      </c:pt>
                      <c:pt idx="35">
                        <c:v>391.06</c:v>
                      </c:pt>
                      <c:pt idx="36">
                        <c:v>539.01</c:v>
                      </c:pt>
                      <c:pt idx="37">
                        <c:v>417.21</c:v>
                      </c:pt>
                      <c:pt idx="38">
                        <c:v>458.8</c:v>
                      </c:pt>
                      <c:pt idx="39">
                        <c:v>585.24</c:v>
                      </c:pt>
                      <c:pt idx="40">
                        <c:v>433.27</c:v>
                      </c:pt>
                      <c:pt idx="41">
                        <c:v>295.97000000000003</c:v>
                      </c:pt>
                      <c:pt idx="42">
                        <c:v>602.4</c:v>
                      </c:pt>
                      <c:pt idx="43">
                        <c:v>114.54</c:v>
                      </c:pt>
                      <c:pt idx="44">
                        <c:v>89.4</c:v>
                      </c:pt>
                      <c:pt idx="45">
                        <c:v>1036.0899999999999</c:v>
                      </c:pt>
                      <c:pt idx="46">
                        <c:v>962.4</c:v>
                      </c:pt>
                      <c:pt idx="47">
                        <c:v>1241.67</c:v>
                      </c:pt>
                      <c:pt idx="48">
                        <c:v>1036.0899999999999</c:v>
                      </c:pt>
                      <c:pt idx="49">
                        <c:v>1153.4000000000001</c:v>
                      </c:pt>
                      <c:pt idx="50">
                        <c:v>1045.8499999999999</c:v>
                      </c:pt>
                      <c:pt idx="51">
                        <c:v>2061.48</c:v>
                      </c:pt>
                      <c:pt idx="52">
                        <c:v>2155.23</c:v>
                      </c:pt>
                      <c:pt idx="53">
                        <c:v>821.67</c:v>
                      </c:pt>
                      <c:pt idx="54">
                        <c:v>104</c:v>
                      </c:pt>
                      <c:pt idx="55">
                        <c:v>1285.81</c:v>
                      </c:pt>
                      <c:pt idx="56">
                        <c:v>893.64</c:v>
                      </c:pt>
                      <c:pt idx="57">
                        <c:v>1049.67</c:v>
                      </c:pt>
                      <c:pt idx="58">
                        <c:v>925.67</c:v>
                      </c:pt>
                      <c:pt idx="59">
                        <c:v>1146.67</c:v>
                      </c:pt>
                      <c:pt idx="60">
                        <c:v>997.64</c:v>
                      </c:pt>
                      <c:pt idx="61">
                        <c:v>1268.6300000000001</c:v>
                      </c:pt>
                      <c:pt idx="62">
                        <c:v>1064.3599999999999</c:v>
                      </c:pt>
                      <c:pt idx="63">
                        <c:v>958.85</c:v>
                      </c:pt>
                      <c:pt idx="64">
                        <c:v>1085.1300000000001</c:v>
                      </c:pt>
                      <c:pt idx="65">
                        <c:v>1180.0899999999999</c:v>
                      </c:pt>
                      <c:pt idx="66">
                        <c:v>1103.54</c:v>
                      </c:pt>
                      <c:pt idx="67">
                        <c:v>934.13</c:v>
                      </c:pt>
                      <c:pt idx="68">
                        <c:v>965.14</c:v>
                      </c:pt>
                      <c:pt idx="69">
                        <c:v>1011.9</c:v>
                      </c:pt>
                      <c:pt idx="70">
                        <c:v>998.67</c:v>
                      </c:pt>
                      <c:pt idx="71">
                        <c:v>1716.89</c:v>
                      </c:pt>
                      <c:pt idx="72">
                        <c:v>868.9</c:v>
                      </c:pt>
                      <c:pt idx="73">
                        <c:v>998.9</c:v>
                      </c:pt>
                      <c:pt idx="74">
                        <c:v>1349.69</c:v>
                      </c:pt>
                      <c:pt idx="75">
                        <c:v>868.9</c:v>
                      </c:pt>
                      <c:pt idx="76">
                        <c:v>972.9</c:v>
                      </c:pt>
                      <c:pt idx="77">
                        <c:v>1370.14</c:v>
                      </c:pt>
                      <c:pt idx="78">
                        <c:v>1140.4000000000001</c:v>
                      </c:pt>
                      <c:pt idx="79">
                        <c:v>1022.36</c:v>
                      </c:pt>
                      <c:pt idx="80">
                        <c:v>1213.31</c:v>
                      </c:pt>
                      <c:pt idx="81">
                        <c:v>979.4</c:v>
                      </c:pt>
                      <c:pt idx="82">
                        <c:v>1808.04</c:v>
                      </c:pt>
                      <c:pt idx="83">
                        <c:v>1298.8499999999999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5C61-451F-8114-58BC75D0BFCC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Data!$AX$4</c15:sqref>
                        </c15:formulaRef>
                      </c:ext>
                    </c:extLst>
                    <c:strCache>
                      <c:ptCount val="1"/>
                      <c:pt idx="0">
                        <c:v>Computer Expenses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Data!$AX$5:$AX$88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398.88</c:v>
                      </c:pt>
                      <c:pt idx="1">
                        <c:v>176.15</c:v>
                      </c:pt>
                      <c:pt idx="2">
                        <c:v>564.08000000000004</c:v>
                      </c:pt>
                      <c:pt idx="3">
                        <c:v>212.13</c:v>
                      </c:pt>
                      <c:pt idx="4">
                        <c:v>337.66</c:v>
                      </c:pt>
                      <c:pt idx="5">
                        <c:v>1372.35</c:v>
                      </c:pt>
                      <c:pt idx="6">
                        <c:v>360.76</c:v>
                      </c:pt>
                      <c:pt idx="7">
                        <c:v>293.29000000000002</c:v>
                      </c:pt>
                      <c:pt idx="8">
                        <c:v>515.01</c:v>
                      </c:pt>
                      <c:pt idx="9">
                        <c:v>506.27</c:v>
                      </c:pt>
                      <c:pt idx="10">
                        <c:v>6068.5</c:v>
                      </c:pt>
                      <c:pt idx="11">
                        <c:v>469.62</c:v>
                      </c:pt>
                      <c:pt idx="12">
                        <c:v>270.57</c:v>
                      </c:pt>
                      <c:pt idx="13">
                        <c:v>27.23</c:v>
                      </c:pt>
                      <c:pt idx="14">
                        <c:v>161.47999999999999</c:v>
                      </c:pt>
                      <c:pt idx="15">
                        <c:v>90.87</c:v>
                      </c:pt>
                      <c:pt idx="16">
                        <c:v>72.73</c:v>
                      </c:pt>
                      <c:pt idx="17">
                        <c:v>335.05</c:v>
                      </c:pt>
                      <c:pt idx="18">
                        <c:v>394.19</c:v>
                      </c:pt>
                      <c:pt idx="19">
                        <c:v>340.91</c:v>
                      </c:pt>
                      <c:pt idx="20">
                        <c:v>312.62</c:v>
                      </c:pt>
                      <c:pt idx="21">
                        <c:v>172.68</c:v>
                      </c:pt>
                      <c:pt idx="22">
                        <c:v>63.64</c:v>
                      </c:pt>
                      <c:pt idx="23">
                        <c:v>95.45</c:v>
                      </c:pt>
                      <c:pt idx="24">
                        <c:v>95.45</c:v>
                      </c:pt>
                      <c:pt idx="25">
                        <c:v>395.45</c:v>
                      </c:pt>
                      <c:pt idx="26">
                        <c:v>63.64</c:v>
                      </c:pt>
                      <c:pt idx="27">
                        <c:v>286.36</c:v>
                      </c:pt>
                      <c:pt idx="28">
                        <c:v>572.72</c:v>
                      </c:pt>
                      <c:pt idx="29">
                        <c:v>54.5</c:v>
                      </c:pt>
                      <c:pt idx="30">
                        <c:v>159.09</c:v>
                      </c:pt>
                      <c:pt idx="31">
                        <c:v>399.41</c:v>
                      </c:pt>
                      <c:pt idx="32">
                        <c:v>1727.73</c:v>
                      </c:pt>
                      <c:pt idx="33">
                        <c:v>323.64</c:v>
                      </c:pt>
                      <c:pt idx="34">
                        <c:v>95.45</c:v>
                      </c:pt>
                      <c:pt idx="35">
                        <c:v>0</c:v>
                      </c:pt>
                      <c:pt idx="36">
                        <c:v>183.44</c:v>
                      </c:pt>
                      <c:pt idx="37">
                        <c:v>616.36</c:v>
                      </c:pt>
                      <c:pt idx="38">
                        <c:v>63.64</c:v>
                      </c:pt>
                      <c:pt idx="39">
                        <c:v>79.8</c:v>
                      </c:pt>
                      <c:pt idx="40">
                        <c:v>175.25</c:v>
                      </c:pt>
                      <c:pt idx="41">
                        <c:v>544.26</c:v>
                      </c:pt>
                      <c:pt idx="42">
                        <c:v>479.75</c:v>
                      </c:pt>
                      <c:pt idx="43">
                        <c:v>511.03</c:v>
                      </c:pt>
                      <c:pt idx="44">
                        <c:v>375.25</c:v>
                      </c:pt>
                      <c:pt idx="45">
                        <c:v>787.94</c:v>
                      </c:pt>
                      <c:pt idx="46">
                        <c:v>356.17</c:v>
                      </c:pt>
                      <c:pt idx="47">
                        <c:v>111.62</c:v>
                      </c:pt>
                      <c:pt idx="48">
                        <c:v>79.8</c:v>
                      </c:pt>
                      <c:pt idx="49">
                        <c:v>1780.05</c:v>
                      </c:pt>
                      <c:pt idx="50">
                        <c:v>79.8</c:v>
                      </c:pt>
                      <c:pt idx="51">
                        <c:v>79.8</c:v>
                      </c:pt>
                      <c:pt idx="52">
                        <c:v>467.07</c:v>
                      </c:pt>
                      <c:pt idx="53">
                        <c:v>614.22</c:v>
                      </c:pt>
                      <c:pt idx="54">
                        <c:v>404.75</c:v>
                      </c:pt>
                      <c:pt idx="55">
                        <c:v>964.62</c:v>
                      </c:pt>
                      <c:pt idx="56">
                        <c:v>366.12</c:v>
                      </c:pt>
                      <c:pt idx="57">
                        <c:v>79.8</c:v>
                      </c:pt>
                      <c:pt idx="58">
                        <c:v>134.30000000000001</c:v>
                      </c:pt>
                      <c:pt idx="59">
                        <c:v>197.94</c:v>
                      </c:pt>
                      <c:pt idx="60">
                        <c:v>184.35</c:v>
                      </c:pt>
                      <c:pt idx="61">
                        <c:v>79.8</c:v>
                      </c:pt>
                      <c:pt idx="62">
                        <c:v>219.53</c:v>
                      </c:pt>
                      <c:pt idx="63">
                        <c:v>165.03</c:v>
                      </c:pt>
                      <c:pt idx="64">
                        <c:v>734.57</c:v>
                      </c:pt>
                      <c:pt idx="65">
                        <c:v>136.62</c:v>
                      </c:pt>
                      <c:pt idx="66">
                        <c:v>3002.48</c:v>
                      </c:pt>
                      <c:pt idx="67">
                        <c:v>735.62</c:v>
                      </c:pt>
                      <c:pt idx="68">
                        <c:v>1289.3</c:v>
                      </c:pt>
                      <c:pt idx="69">
                        <c:v>479.76</c:v>
                      </c:pt>
                      <c:pt idx="70">
                        <c:v>79.8</c:v>
                      </c:pt>
                      <c:pt idx="71">
                        <c:v>437.44</c:v>
                      </c:pt>
                      <c:pt idx="72">
                        <c:v>764.16</c:v>
                      </c:pt>
                      <c:pt idx="73">
                        <c:v>347.77</c:v>
                      </c:pt>
                      <c:pt idx="74">
                        <c:v>396.62</c:v>
                      </c:pt>
                      <c:pt idx="75">
                        <c:v>981.17</c:v>
                      </c:pt>
                      <c:pt idx="76">
                        <c:v>262.54000000000002</c:v>
                      </c:pt>
                      <c:pt idx="77">
                        <c:v>703.86</c:v>
                      </c:pt>
                      <c:pt idx="78">
                        <c:v>185.05</c:v>
                      </c:pt>
                      <c:pt idx="79">
                        <c:v>133.83000000000001</c:v>
                      </c:pt>
                      <c:pt idx="80">
                        <c:v>613.92999999999995</c:v>
                      </c:pt>
                      <c:pt idx="81">
                        <c:v>1675.61</c:v>
                      </c:pt>
                      <c:pt idx="82">
                        <c:v>2933.92</c:v>
                      </c:pt>
                      <c:pt idx="83">
                        <c:v>145.81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5C61-451F-8114-58BC75D0BFCC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Data!$AY$4</c15:sqref>
                        </c15:formulaRef>
                      </c:ext>
                    </c:extLst>
                    <c:strCache>
                      <c:ptCount val="1"/>
                      <c:pt idx="0">
                        <c:v>Software Support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Data!$AY$5:$AY$88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2049.0100000000002</c:v>
                      </c:pt>
                      <c:pt idx="1">
                        <c:v>1919.01</c:v>
                      </c:pt>
                      <c:pt idx="2">
                        <c:v>1919.01</c:v>
                      </c:pt>
                      <c:pt idx="3">
                        <c:v>1919.01</c:v>
                      </c:pt>
                      <c:pt idx="4">
                        <c:v>2188.46</c:v>
                      </c:pt>
                      <c:pt idx="5">
                        <c:v>1962.24</c:v>
                      </c:pt>
                      <c:pt idx="6">
                        <c:v>1962.24</c:v>
                      </c:pt>
                      <c:pt idx="7">
                        <c:v>1935.78</c:v>
                      </c:pt>
                      <c:pt idx="8">
                        <c:v>1935.78</c:v>
                      </c:pt>
                      <c:pt idx="9">
                        <c:v>1938.26</c:v>
                      </c:pt>
                      <c:pt idx="10">
                        <c:v>1858.51</c:v>
                      </c:pt>
                      <c:pt idx="11">
                        <c:v>1858.51</c:v>
                      </c:pt>
                      <c:pt idx="12">
                        <c:v>1858.51</c:v>
                      </c:pt>
                      <c:pt idx="13">
                        <c:v>2029.76</c:v>
                      </c:pt>
                      <c:pt idx="14">
                        <c:v>1858.51</c:v>
                      </c:pt>
                      <c:pt idx="15">
                        <c:v>1858.51</c:v>
                      </c:pt>
                      <c:pt idx="16">
                        <c:v>1854.87</c:v>
                      </c:pt>
                      <c:pt idx="17">
                        <c:v>2012.94</c:v>
                      </c:pt>
                      <c:pt idx="18">
                        <c:v>2007.4</c:v>
                      </c:pt>
                      <c:pt idx="19">
                        <c:v>1924.67</c:v>
                      </c:pt>
                      <c:pt idx="20">
                        <c:v>1916.95</c:v>
                      </c:pt>
                      <c:pt idx="21">
                        <c:v>1916.95</c:v>
                      </c:pt>
                      <c:pt idx="22">
                        <c:v>1916.95</c:v>
                      </c:pt>
                      <c:pt idx="23">
                        <c:v>1878.56</c:v>
                      </c:pt>
                      <c:pt idx="24">
                        <c:v>2153.79</c:v>
                      </c:pt>
                      <c:pt idx="25">
                        <c:v>1878.56</c:v>
                      </c:pt>
                      <c:pt idx="26">
                        <c:v>1388.71</c:v>
                      </c:pt>
                      <c:pt idx="27">
                        <c:v>1238.71</c:v>
                      </c:pt>
                      <c:pt idx="28">
                        <c:v>1878.56</c:v>
                      </c:pt>
                      <c:pt idx="29">
                        <c:v>2197.89</c:v>
                      </c:pt>
                      <c:pt idx="30">
                        <c:v>1878.56</c:v>
                      </c:pt>
                      <c:pt idx="31">
                        <c:v>1963.56</c:v>
                      </c:pt>
                      <c:pt idx="32">
                        <c:v>2480.83</c:v>
                      </c:pt>
                      <c:pt idx="33">
                        <c:v>1870.83</c:v>
                      </c:pt>
                      <c:pt idx="34">
                        <c:v>1870.83</c:v>
                      </c:pt>
                      <c:pt idx="35">
                        <c:v>1807.43</c:v>
                      </c:pt>
                      <c:pt idx="36">
                        <c:v>1861.93</c:v>
                      </c:pt>
                      <c:pt idx="37">
                        <c:v>1861.93</c:v>
                      </c:pt>
                      <c:pt idx="38">
                        <c:v>1861.93</c:v>
                      </c:pt>
                      <c:pt idx="39">
                        <c:v>1782.13</c:v>
                      </c:pt>
                      <c:pt idx="40">
                        <c:v>1782.13</c:v>
                      </c:pt>
                      <c:pt idx="41">
                        <c:v>2839.52</c:v>
                      </c:pt>
                      <c:pt idx="42">
                        <c:v>611.32000000000005</c:v>
                      </c:pt>
                      <c:pt idx="43">
                        <c:v>226.32</c:v>
                      </c:pt>
                      <c:pt idx="44">
                        <c:v>426.32</c:v>
                      </c:pt>
                      <c:pt idx="45">
                        <c:v>586.32000000000005</c:v>
                      </c:pt>
                      <c:pt idx="46">
                        <c:v>1857.13</c:v>
                      </c:pt>
                      <c:pt idx="47">
                        <c:v>1829.77</c:v>
                      </c:pt>
                      <c:pt idx="48">
                        <c:v>2029.77</c:v>
                      </c:pt>
                      <c:pt idx="49">
                        <c:v>1766.13</c:v>
                      </c:pt>
                      <c:pt idx="50">
                        <c:v>1829.77</c:v>
                      </c:pt>
                      <c:pt idx="51">
                        <c:v>1839.77</c:v>
                      </c:pt>
                      <c:pt idx="52">
                        <c:v>1679.77</c:v>
                      </c:pt>
                      <c:pt idx="53">
                        <c:v>1785.27</c:v>
                      </c:pt>
                      <c:pt idx="54">
                        <c:v>1760.27</c:v>
                      </c:pt>
                      <c:pt idx="55">
                        <c:v>1760.27</c:v>
                      </c:pt>
                      <c:pt idx="56">
                        <c:v>1760.27</c:v>
                      </c:pt>
                      <c:pt idx="57">
                        <c:v>368.59</c:v>
                      </c:pt>
                      <c:pt idx="58">
                        <c:v>1763.99</c:v>
                      </c:pt>
                      <c:pt idx="59">
                        <c:v>1757.54</c:v>
                      </c:pt>
                      <c:pt idx="60">
                        <c:v>2052.11</c:v>
                      </c:pt>
                      <c:pt idx="61">
                        <c:v>1612.04</c:v>
                      </c:pt>
                      <c:pt idx="62">
                        <c:v>1622.54</c:v>
                      </c:pt>
                      <c:pt idx="63">
                        <c:v>2028.4</c:v>
                      </c:pt>
                      <c:pt idx="64">
                        <c:v>1640.45</c:v>
                      </c:pt>
                      <c:pt idx="65">
                        <c:v>2041.61</c:v>
                      </c:pt>
                      <c:pt idx="66">
                        <c:v>1781.66</c:v>
                      </c:pt>
                      <c:pt idx="67">
                        <c:v>2065.7199999999998</c:v>
                      </c:pt>
                      <c:pt idx="68">
                        <c:v>1798.18</c:v>
                      </c:pt>
                      <c:pt idx="69">
                        <c:v>2163.0500000000002</c:v>
                      </c:pt>
                      <c:pt idx="70">
                        <c:v>1392.43</c:v>
                      </c:pt>
                      <c:pt idx="71">
                        <c:v>1945.52</c:v>
                      </c:pt>
                      <c:pt idx="72">
                        <c:v>2828.06</c:v>
                      </c:pt>
                      <c:pt idx="73">
                        <c:v>3094.87</c:v>
                      </c:pt>
                      <c:pt idx="74">
                        <c:v>1730.74</c:v>
                      </c:pt>
                      <c:pt idx="75">
                        <c:v>1749.03</c:v>
                      </c:pt>
                      <c:pt idx="76">
                        <c:v>1716.13</c:v>
                      </c:pt>
                      <c:pt idx="77">
                        <c:v>1581.22</c:v>
                      </c:pt>
                      <c:pt idx="78">
                        <c:v>1723.58</c:v>
                      </c:pt>
                      <c:pt idx="79">
                        <c:v>1965.61</c:v>
                      </c:pt>
                      <c:pt idx="80">
                        <c:v>1829.83</c:v>
                      </c:pt>
                      <c:pt idx="81">
                        <c:v>2302.8000000000002</c:v>
                      </c:pt>
                      <c:pt idx="82">
                        <c:v>1760.07</c:v>
                      </c:pt>
                      <c:pt idx="83">
                        <c:v>1960.06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5C61-451F-8114-58BC75D0BFC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Data!$AZ$4</c15:sqref>
                        </c15:formulaRef>
                      </c:ext>
                    </c:extLst>
                    <c:strCache>
                      <c:ptCount val="1"/>
                      <c:pt idx="0">
                        <c:v>Cyber Security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Data!$AZ$5:$AZ$88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1544</c:v>
                      </c:pt>
                      <c:pt idx="1">
                        <c:v>1544</c:v>
                      </c:pt>
                      <c:pt idx="2">
                        <c:v>1465</c:v>
                      </c:pt>
                      <c:pt idx="3">
                        <c:v>2009</c:v>
                      </c:pt>
                      <c:pt idx="4">
                        <c:v>2009</c:v>
                      </c:pt>
                      <c:pt idx="5">
                        <c:v>1930</c:v>
                      </c:pt>
                      <c:pt idx="6">
                        <c:v>1930</c:v>
                      </c:pt>
                      <c:pt idx="7">
                        <c:v>1930</c:v>
                      </c:pt>
                      <c:pt idx="8">
                        <c:v>1930</c:v>
                      </c:pt>
                      <c:pt idx="9">
                        <c:v>1930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5C61-451F-8114-58BC75D0BFC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Data!$BA$4</c15:sqref>
                        </c15:formulaRef>
                      </c:ext>
                    </c:extLst>
                    <c:strCache>
                      <c:ptCount val="1"/>
                      <c:pt idx="0">
                        <c:v>Depreciation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Data!$BA$5:$BA$88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20264.71</c:v>
                      </c:pt>
                      <c:pt idx="1">
                        <c:v>19617.29</c:v>
                      </c:pt>
                      <c:pt idx="2">
                        <c:v>20278.560000000001</c:v>
                      </c:pt>
                      <c:pt idx="3">
                        <c:v>19640.82</c:v>
                      </c:pt>
                      <c:pt idx="4">
                        <c:v>20307.84</c:v>
                      </c:pt>
                      <c:pt idx="5">
                        <c:v>20329.919999999998</c:v>
                      </c:pt>
                      <c:pt idx="6">
                        <c:v>20158.599999999999</c:v>
                      </c:pt>
                      <c:pt idx="7">
                        <c:v>20950.48</c:v>
                      </c:pt>
                      <c:pt idx="8">
                        <c:v>20309.97</c:v>
                      </c:pt>
                      <c:pt idx="9">
                        <c:v>23217.439999999999</c:v>
                      </c:pt>
                      <c:pt idx="10">
                        <c:v>18927.77</c:v>
                      </c:pt>
                      <c:pt idx="11">
                        <c:v>20789.63</c:v>
                      </c:pt>
                      <c:pt idx="12">
                        <c:v>38477.96</c:v>
                      </c:pt>
                      <c:pt idx="13">
                        <c:v>36914.74</c:v>
                      </c:pt>
                      <c:pt idx="14">
                        <c:v>40710.18</c:v>
                      </c:pt>
                      <c:pt idx="15">
                        <c:v>37638.71</c:v>
                      </c:pt>
                      <c:pt idx="16">
                        <c:v>38666.49</c:v>
                      </c:pt>
                      <c:pt idx="17">
                        <c:v>34178.949999999997</c:v>
                      </c:pt>
                      <c:pt idx="18">
                        <c:v>46482.3</c:v>
                      </c:pt>
                      <c:pt idx="19">
                        <c:v>41332.36</c:v>
                      </c:pt>
                      <c:pt idx="20">
                        <c:v>39455.01</c:v>
                      </c:pt>
                      <c:pt idx="21">
                        <c:v>39808.53</c:v>
                      </c:pt>
                      <c:pt idx="22">
                        <c:v>35863.019999999997</c:v>
                      </c:pt>
                      <c:pt idx="23">
                        <c:v>39689.78</c:v>
                      </c:pt>
                      <c:pt idx="24">
                        <c:v>40668.019999999997</c:v>
                      </c:pt>
                      <c:pt idx="25">
                        <c:v>38922.22</c:v>
                      </c:pt>
                      <c:pt idx="26">
                        <c:v>40202.699999999997</c:v>
                      </c:pt>
                      <c:pt idx="27">
                        <c:v>38559.379999999997</c:v>
                      </c:pt>
                      <c:pt idx="28">
                        <c:v>39776.75</c:v>
                      </c:pt>
                      <c:pt idx="29">
                        <c:v>40311.14</c:v>
                      </c:pt>
                      <c:pt idx="30">
                        <c:v>39405.26</c:v>
                      </c:pt>
                      <c:pt idx="31">
                        <c:v>41524.61</c:v>
                      </c:pt>
                      <c:pt idx="32">
                        <c:v>40273.24</c:v>
                      </c:pt>
                      <c:pt idx="33">
                        <c:v>41594.53</c:v>
                      </c:pt>
                      <c:pt idx="34">
                        <c:v>37447.85</c:v>
                      </c:pt>
                      <c:pt idx="35">
                        <c:v>41138.5</c:v>
                      </c:pt>
                      <c:pt idx="36">
                        <c:v>40760.449999999997</c:v>
                      </c:pt>
                      <c:pt idx="37">
                        <c:v>38061.160000000003</c:v>
                      </c:pt>
                      <c:pt idx="38">
                        <c:v>39186.1</c:v>
                      </c:pt>
                      <c:pt idx="39">
                        <c:v>41309.279999999999</c:v>
                      </c:pt>
                      <c:pt idx="40">
                        <c:v>34727.83</c:v>
                      </c:pt>
                      <c:pt idx="41">
                        <c:v>37345.21</c:v>
                      </c:pt>
                      <c:pt idx="42">
                        <c:v>35439.68</c:v>
                      </c:pt>
                      <c:pt idx="43">
                        <c:v>35558.49</c:v>
                      </c:pt>
                      <c:pt idx="44">
                        <c:v>34518.15</c:v>
                      </c:pt>
                      <c:pt idx="45">
                        <c:v>36727.25</c:v>
                      </c:pt>
                      <c:pt idx="46">
                        <c:v>33657.53</c:v>
                      </c:pt>
                      <c:pt idx="47">
                        <c:v>36416.65</c:v>
                      </c:pt>
                      <c:pt idx="48">
                        <c:v>35695.279999999999</c:v>
                      </c:pt>
                      <c:pt idx="49">
                        <c:v>31985.599999999999</c:v>
                      </c:pt>
                      <c:pt idx="50">
                        <c:v>33832.480000000003</c:v>
                      </c:pt>
                      <c:pt idx="51">
                        <c:v>31063.72</c:v>
                      </c:pt>
                      <c:pt idx="52">
                        <c:v>31408.5</c:v>
                      </c:pt>
                      <c:pt idx="53">
                        <c:v>31409.98</c:v>
                      </c:pt>
                      <c:pt idx="54">
                        <c:v>30367.84</c:v>
                      </c:pt>
                      <c:pt idx="55">
                        <c:v>31330.54</c:v>
                      </c:pt>
                      <c:pt idx="56">
                        <c:v>30248.02</c:v>
                      </c:pt>
                      <c:pt idx="57">
                        <c:v>31258.23</c:v>
                      </c:pt>
                      <c:pt idx="58">
                        <c:v>28210.46</c:v>
                      </c:pt>
                      <c:pt idx="59">
                        <c:v>30911.43</c:v>
                      </c:pt>
                      <c:pt idx="60">
                        <c:v>29338.240000000002</c:v>
                      </c:pt>
                      <c:pt idx="61">
                        <c:v>27516.080000000002</c:v>
                      </c:pt>
                      <c:pt idx="62">
                        <c:v>28129.34</c:v>
                      </c:pt>
                      <c:pt idx="63">
                        <c:v>28624.1</c:v>
                      </c:pt>
                      <c:pt idx="64">
                        <c:v>27915.17</c:v>
                      </c:pt>
                      <c:pt idx="65">
                        <c:v>25901.49</c:v>
                      </c:pt>
                      <c:pt idx="66">
                        <c:v>27629.01</c:v>
                      </c:pt>
                      <c:pt idx="67">
                        <c:v>24807.13</c:v>
                      </c:pt>
                      <c:pt idx="68">
                        <c:v>24090.51</c:v>
                      </c:pt>
                      <c:pt idx="69">
                        <c:v>25276.080000000002</c:v>
                      </c:pt>
                      <c:pt idx="70">
                        <c:v>23306.43</c:v>
                      </c:pt>
                      <c:pt idx="71">
                        <c:v>31462.95</c:v>
                      </c:pt>
                      <c:pt idx="72">
                        <c:v>43130.14</c:v>
                      </c:pt>
                      <c:pt idx="73">
                        <c:v>22431.27</c:v>
                      </c:pt>
                      <c:pt idx="74">
                        <c:v>21125.25</c:v>
                      </c:pt>
                      <c:pt idx="75">
                        <c:v>20462.09</c:v>
                      </c:pt>
                      <c:pt idx="76">
                        <c:v>22523.21</c:v>
                      </c:pt>
                      <c:pt idx="77">
                        <c:v>20819.45</c:v>
                      </c:pt>
                      <c:pt idx="78">
                        <c:v>20267.560000000001</c:v>
                      </c:pt>
                      <c:pt idx="79">
                        <c:v>21869.119999999999</c:v>
                      </c:pt>
                      <c:pt idx="80">
                        <c:v>21770.76</c:v>
                      </c:pt>
                      <c:pt idx="81">
                        <c:v>22425.4</c:v>
                      </c:pt>
                      <c:pt idx="82">
                        <c:v>20181.62</c:v>
                      </c:pt>
                      <c:pt idx="83">
                        <c:v>22054.55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5C61-451F-8114-58BC75D0BFC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Data!$BB$4</c15:sqref>
                        </c15:formulaRef>
                      </c:ext>
                    </c:extLst>
                    <c:strCache>
                      <c:ptCount val="1"/>
                      <c:pt idx="0">
                        <c:v>Deoreciation - Bar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Data!$BB$5:$BB$88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603.61</c:v>
                      </c:pt>
                      <c:pt idx="1">
                        <c:v>584.21</c:v>
                      </c:pt>
                      <c:pt idx="2">
                        <c:v>694.81</c:v>
                      </c:pt>
                      <c:pt idx="3">
                        <c:v>689.41</c:v>
                      </c:pt>
                      <c:pt idx="4">
                        <c:v>716.15</c:v>
                      </c:pt>
                      <c:pt idx="5">
                        <c:v>770.56</c:v>
                      </c:pt>
                      <c:pt idx="6">
                        <c:v>745.72</c:v>
                      </c:pt>
                      <c:pt idx="7">
                        <c:v>752.72</c:v>
                      </c:pt>
                      <c:pt idx="8">
                        <c:v>597.28</c:v>
                      </c:pt>
                      <c:pt idx="9">
                        <c:v>556.80999999999995</c:v>
                      </c:pt>
                      <c:pt idx="10">
                        <c:v>502.92</c:v>
                      </c:pt>
                      <c:pt idx="11">
                        <c:v>556.80999999999995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5C61-451F-8114-58BC75D0BFC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Data!$BC$4</c15:sqref>
                        </c15:formulaRef>
                      </c:ext>
                    </c:extLst>
                    <c:strCache>
                      <c:ptCount val="1"/>
                      <c:pt idx="0">
                        <c:v>Depreciation - Kitchen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Data!$BC$5:$BC$88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369.2</c:v>
                      </c:pt>
                      <c:pt idx="1">
                        <c:v>284.64</c:v>
                      </c:pt>
                      <c:pt idx="2">
                        <c:v>282.57</c:v>
                      </c:pt>
                      <c:pt idx="3">
                        <c:v>273.45999999999998</c:v>
                      </c:pt>
                      <c:pt idx="4">
                        <c:v>282.52</c:v>
                      </c:pt>
                      <c:pt idx="5">
                        <c:v>282.57</c:v>
                      </c:pt>
                      <c:pt idx="6">
                        <c:v>273.45999999999998</c:v>
                      </c:pt>
                      <c:pt idx="7">
                        <c:v>282.57</c:v>
                      </c:pt>
                      <c:pt idx="8">
                        <c:v>273.45</c:v>
                      </c:pt>
                      <c:pt idx="9">
                        <c:v>282.58</c:v>
                      </c:pt>
                      <c:pt idx="10">
                        <c:v>255.22</c:v>
                      </c:pt>
                      <c:pt idx="11">
                        <c:v>282.57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5C61-451F-8114-58BC75D0BFC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Data!$BD$4</c15:sqref>
                        </c15:formulaRef>
                      </c:ext>
                    </c:extLst>
                    <c:strCache>
                      <c:ptCount val="1"/>
                      <c:pt idx="0">
                        <c:v>Depreciation - Poker Machines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Data!$BD$5:$BD$88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14978.3</c:v>
                      </c:pt>
                      <c:pt idx="1">
                        <c:v>14860.25</c:v>
                      </c:pt>
                      <c:pt idx="2">
                        <c:v>15610.84</c:v>
                      </c:pt>
                      <c:pt idx="3">
                        <c:v>15311.17</c:v>
                      </c:pt>
                      <c:pt idx="4">
                        <c:v>17182.419999999998</c:v>
                      </c:pt>
                      <c:pt idx="5">
                        <c:v>17182.41</c:v>
                      </c:pt>
                      <c:pt idx="6">
                        <c:v>16485.419999999998</c:v>
                      </c:pt>
                      <c:pt idx="7">
                        <c:v>16522.77</c:v>
                      </c:pt>
                      <c:pt idx="8">
                        <c:v>16020.62</c:v>
                      </c:pt>
                      <c:pt idx="9">
                        <c:v>15695.59</c:v>
                      </c:pt>
                      <c:pt idx="10">
                        <c:v>14941.62</c:v>
                      </c:pt>
                      <c:pt idx="11">
                        <c:v>16537.55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5C61-451F-8114-58BC75D0BFC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Data!$BE$4</c15:sqref>
                        </c15:formulaRef>
                      </c:ext>
                    </c:extLst>
                    <c:strCache>
                      <c:ptCount val="1"/>
                      <c:pt idx="0">
                        <c:v>Donations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Data!$BE$5:$BE$88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700</c:v>
                      </c:pt>
                      <c:pt idx="8">
                        <c:v>417.25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100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1350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250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200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-75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500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500</c:v>
                      </c:pt>
                      <c:pt idx="71">
                        <c:v>0</c:v>
                      </c:pt>
                      <c:pt idx="72">
                        <c:v>670.5</c:v>
                      </c:pt>
                      <c:pt idx="73">
                        <c:v>80.5</c:v>
                      </c:pt>
                      <c:pt idx="74">
                        <c:v>0</c:v>
                      </c:pt>
                      <c:pt idx="75">
                        <c:v>200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500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5C61-451F-8114-58BC75D0BFC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Data!$BF$4</c15:sqref>
                        </c15:formulaRef>
                      </c:ext>
                    </c:extLst>
                    <c:strCache>
                      <c:ptCount val="1"/>
                      <c:pt idx="0">
                        <c:v>Sponsorships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Data!$BF$5:$BF$88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4172.7299999999996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272.73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3900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-250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4559.09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1000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1000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1500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3000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2400</c:v>
                      </c:pt>
                      <c:pt idx="65">
                        <c:v>0</c:v>
                      </c:pt>
                      <c:pt idx="66">
                        <c:v>2109.09</c:v>
                      </c:pt>
                      <c:pt idx="67">
                        <c:v>1109.0899999999999</c:v>
                      </c:pt>
                      <c:pt idx="68">
                        <c:v>1492.73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3000</c:v>
                      </c:pt>
                      <c:pt idx="76">
                        <c:v>1000</c:v>
                      </c:pt>
                      <c:pt idx="77">
                        <c:v>4272.7299999999996</c:v>
                      </c:pt>
                      <c:pt idx="78">
                        <c:v>0</c:v>
                      </c:pt>
                      <c:pt idx="79">
                        <c:v>1000</c:v>
                      </c:pt>
                      <c:pt idx="80">
                        <c:v>2000</c:v>
                      </c:pt>
                      <c:pt idx="81">
                        <c:v>0</c:v>
                      </c:pt>
                      <c:pt idx="82">
                        <c:v>2727.27</c:v>
                      </c:pt>
                      <c:pt idx="83">
                        <c:v>1863.64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5C61-451F-8114-58BC75D0BFC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Data!$BG$4</c15:sqref>
                        </c15:formulaRef>
                      </c:ext>
                    </c:extLst>
                    <c:strCache>
                      <c:ptCount val="1"/>
                      <c:pt idx="0">
                        <c:v>Lease Payments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Data!$BG$5:$BG$88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760.36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762.15</c:v>
                      </c:pt>
                      <c:pt idx="6">
                        <c:v>0</c:v>
                      </c:pt>
                      <c:pt idx="7">
                        <c:v>237.59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230.69</c:v>
                      </c:pt>
                      <c:pt idx="12">
                        <c:v>-3701.5</c:v>
                      </c:pt>
                      <c:pt idx="13">
                        <c:v>237.5</c:v>
                      </c:pt>
                      <c:pt idx="14">
                        <c:v>237.5</c:v>
                      </c:pt>
                      <c:pt idx="15">
                        <c:v>237.5</c:v>
                      </c:pt>
                      <c:pt idx="16">
                        <c:v>237.5</c:v>
                      </c:pt>
                      <c:pt idx="17">
                        <c:v>237.5</c:v>
                      </c:pt>
                      <c:pt idx="18">
                        <c:v>237.5</c:v>
                      </c:pt>
                      <c:pt idx="19">
                        <c:v>237.5</c:v>
                      </c:pt>
                      <c:pt idx="20">
                        <c:v>981.07</c:v>
                      </c:pt>
                      <c:pt idx="21">
                        <c:v>237.5</c:v>
                      </c:pt>
                      <c:pt idx="22">
                        <c:v>237.5</c:v>
                      </c:pt>
                      <c:pt idx="23">
                        <c:v>237.5</c:v>
                      </c:pt>
                      <c:pt idx="24">
                        <c:v>237.5</c:v>
                      </c:pt>
                      <c:pt idx="25">
                        <c:v>0</c:v>
                      </c:pt>
                      <c:pt idx="26">
                        <c:v>237.5</c:v>
                      </c:pt>
                      <c:pt idx="27">
                        <c:v>237.5</c:v>
                      </c:pt>
                      <c:pt idx="28">
                        <c:v>237.5</c:v>
                      </c:pt>
                      <c:pt idx="29">
                        <c:v>237.5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237.5</c:v>
                      </c:pt>
                      <c:pt idx="33">
                        <c:v>725.44</c:v>
                      </c:pt>
                      <c:pt idx="34">
                        <c:v>54.29</c:v>
                      </c:pt>
                      <c:pt idx="35">
                        <c:v>60.11</c:v>
                      </c:pt>
                      <c:pt idx="36">
                        <c:v>60.11</c:v>
                      </c:pt>
                      <c:pt idx="37">
                        <c:v>58.17</c:v>
                      </c:pt>
                      <c:pt idx="38">
                        <c:v>556.11</c:v>
                      </c:pt>
                      <c:pt idx="39">
                        <c:v>58.17</c:v>
                      </c:pt>
                      <c:pt idx="40">
                        <c:v>60.11</c:v>
                      </c:pt>
                      <c:pt idx="41">
                        <c:v>60.11</c:v>
                      </c:pt>
                      <c:pt idx="42">
                        <c:v>58.17</c:v>
                      </c:pt>
                      <c:pt idx="43">
                        <c:v>60.11</c:v>
                      </c:pt>
                      <c:pt idx="44">
                        <c:v>58.17</c:v>
                      </c:pt>
                      <c:pt idx="45">
                        <c:v>60.12</c:v>
                      </c:pt>
                      <c:pt idx="46">
                        <c:v>52.97</c:v>
                      </c:pt>
                      <c:pt idx="47">
                        <c:v>58.64</c:v>
                      </c:pt>
                      <c:pt idx="48">
                        <c:v>58.64</c:v>
                      </c:pt>
                      <c:pt idx="49">
                        <c:v>56.75</c:v>
                      </c:pt>
                      <c:pt idx="50">
                        <c:v>559.64</c:v>
                      </c:pt>
                      <c:pt idx="51">
                        <c:v>56.75</c:v>
                      </c:pt>
                      <c:pt idx="52">
                        <c:v>58.64</c:v>
                      </c:pt>
                      <c:pt idx="53">
                        <c:v>58.64</c:v>
                      </c:pt>
                      <c:pt idx="54">
                        <c:v>56.75</c:v>
                      </c:pt>
                      <c:pt idx="55">
                        <c:v>58.64</c:v>
                      </c:pt>
                      <c:pt idx="56">
                        <c:v>115.39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673.64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728.6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5C61-451F-8114-58BC75D0BFC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Data!$BH$4</c15:sqref>
                        </c15:formulaRef>
                      </c:ext>
                    </c:extLst>
                    <c:strCache>
                      <c:ptCount val="1"/>
                      <c:pt idx="0">
                        <c:v>Licences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Data!$BH$5:$BH$88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211.73</c:v>
                      </c:pt>
                      <c:pt idx="1">
                        <c:v>0</c:v>
                      </c:pt>
                      <c:pt idx="2">
                        <c:v>2760.82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211.73</c:v>
                      </c:pt>
                      <c:pt idx="6">
                        <c:v>954.55</c:v>
                      </c:pt>
                      <c:pt idx="7">
                        <c:v>633.91999999999996</c:v>
                      </c:pt>
                      <c:pt idx="8">
                        <c:v>209.42</c:v>
                      </c:pt>
                      <c:pt idx="9">
                        <c:v>136.36000000000001</c:v>
                      </c:pt>
                      <c:pt idx="10">
                        <c:v>68.180000000000007</c:v>
                      </c:pt>
                      <c:pt idx="11">
                        <c:v>3560.12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747.59</c:v>
                      </c:pt>
                      <c:pt idx="15">
                        <c:v>68.180000000000007</c:v>
                      </c:pt>
                      <c:pt idx="16">
                        <c:v>0</c:v>
                      </c:pt>
                      <c:pt idx="17">
                        <c:v>204.59</c:v>
                      </c:pt>
                      <c:pt idx="18">
                        <c:v>2002.87</c:v>
                      </c:pt>
                      <c:pt idx="19">
                        <c:v>202.36</c:v>
                      </c:pt>
                      <c:pt idx="20">
                        <c:v>520.91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200.14</c:v>
                      </c:pt>
                      <c:pt idx="24">
                        <c:v>890.49</c:v>
                      </c:pt>
                      <c:pt idx="25">
                        <c:v>0</c:v>
                      </c:pt>
                      <c:pt idx="26">
                        <c:v>516</c:v>
                      </c:pt>
                      <c:pt idx="27">
                        <c:v>39.4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625.39</c:v>
                      </c:pt>
                      <c:pt idx="32">
                        <c:v>200.57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198.36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160.27000000000001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509.15</c:v>
                      </c:pt>
                      <c:pt idx="48">
                        <c:v>604.75</c:v>
                      </c:pt>
                      <c:pt idx="49">
                        <c:v>382.91</c:v>
                      </c:pt>
                      <c:pt idx="50">
                        <c:v>1439.36</c:v>
                      </c:pt>
                      <c:pt idx="51">
                        <c:v>1644.17</c:v>
                      </c:pt>
                      <c:pt idx="52">
                        <c:v>630.88</c:v>
                      </c:pt>
                      <c:pt idx="53">
                        <c:v>2873.53</c:v>
                      </c:pt>
                      <c:pt idx="54">
                        <c:v>467.79</c:v>
                      </c:pt>
                      <c:pt idx="55">
                        <c:v>2808.43</c:v>
                      </c:pt>
                      <c:pt idx="56">
                        <c:v>1267.83</c:v>
                      </c:pt>
                      <c:pt idx="57">
                        <c:v>312.68</c:v>
                      </c:pt>
                      <c:pt idx="58">
                        <c:v>4170.42</c:v>
                      </c:pt>
                      <c:pt idx="59">
                        <c:v>469.63</c:v>
                      </c:pt>
                      <c:pt idx="60">
                        <c:v>992.23</c:v>
                      </c:pt>
                      <c:pt idx="61">
                        <c:v>831.69</c:v>
                      </c:pt>
                      <c:pt idx="62">
                        <c:v>1286.58</c:v>
                      </c:pt>
                      <c:pt idx="63">
                        <c:v>319.56</c:v>
                      </c:pt>
                      <c:pt idx="64">
                        <c:v>622.28</c:v>
                      </c:pt>
                      <c:pt idx="65">
                        <c:v>578.4</c:v>
                      </c:pt>
                      <c:pt idx="66">
                        <c:v>1168.74</c:v>
                      </c:pt>
                      <c:pt idx="67">
                        <c:v>1522.68</c:v>
                      </c:pt>
                      <c:pt idx="68">
                        <c:v>989.28</c:v>
                      </c:pt>
                      <c:pt idx="69">
                        <c:v>940.72</c:v>
                      </c:pt>
                      <c:pt idx="70">
                        <c:v>794.73</c:v>
                      </c:pt>
                      <c:pt idx="71">
                        <c:v>860.4</c:v>
                      </c:pt>
                      <c:pt idx="72">
                        <c:v>-1401.53</c:v>
                      </c:pt>
                      <c:pt idx="73">
                        <c:v>810.66</c:v>
                      </c:pt>
                      <c:pt idx="74">
                        <c:v>1617.37</c:v>
                      </c:pt>
                      <c:pt idx="75">
                        <c:v>324</c:v>
                      </c:pt>
                      <c:pt idx="76">
                        <c:v>759.07</c:v>
                      </c:pt>
                      <c:pt idx="77">
                        <c:v>404.32</c:v>
                      </c:pt>
                      <c:pt idx="78">
                        <c:v>324</c:v>
                      </c:pt>
                      <c:pt idx="79">
                        <c:v>6578.8</c:v>
                      </c:pt>
                      <c:pt idx="80">
                        <c:v>1786.06</c:v>
                      </c:pt>
                      <c:pt idx="81">
                        <c:v>1010.32</c:v>
                      </c:pt>
                      <c:pt idx="82">
                        <c:v>1989.91</c:v>
                      </c:pt>
                      <c:pt idx="83">
                        <c:v>814.44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5C61-451F-8114-58BC75D0BFC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Data!$BI$4</c15:sqref>
                        </c15:formulaRef>
                      </c:ext>
                    </c:extLst>
                    <c:strCache>
                      <c:ptCount val="1"/>
                      <c:pt idx="0">
                        <c:v>Subscriptions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Data!$BI$5:$BI$88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6726.36</c:v>
                      </c:pt>
                      <c:pt idx="6">
                        <c:v>618.36</c:v>
                      </c:pt>
                      <c:pt idx="7">
                        <c:v>510.43</c:v>
                      </c:pt>
                      <c:pt idx="8">
                        <c:v>510.43</c:v>
                      </c:pt>
                      <c:pt idx="9">
                        <c:v>527.45000000000005</c:v>
                      </c:pt>
                      <c:pt idx="10">
                        <c:v>476.41</c:v>
                      </c:pt>
                      <c:pt idx="11">
                        <c:v>527.45000000000005</c:v>
                      </c:pt>
                      <c:pt idx="12">
                        <c:v>527.45000000000005</c:v>
                      </c:pt>
                      <c:pt idx="13">
                        <c:v>510.43</c:v>
                      </c:pt>
                      <c:pt idx="14">
                        <c:v>527.45000000000005</c:v>
                      </c:pt>
                      <c:pt idx="15">
                        <c:v>601.34</c:v>
                      </c:pt>
                      <c:pt idx="16">
                        <c:v>1054.9000000000001</c:v>
                      </c:pt>
                      <c:pt idx="17">
                        <c:v>498.97</c:v>
                      </c:pt>
                      <c:pt idx="18">
                        <c:v>482.87</c:v>
                      </c:pt>
                      <c:pt idx="19">
                        <c:v>498.97</c:v>
                      </c:pt>
                      <c:pt idx="20">
                        <c:v>482.87</c:v>
                      </c:pt>
                      <c:pt idx="21">
                        <c:v>498.97</c:v>
                      </c:pt>
                      <c:pt idx="22">
                        <c:v>450.68</c:v>
                      </c:pt>
                      <c:pt idx="23">
                        <c:v>498.97</c:v>
                      </c:pt>
                      <c:pt idx="24">
                        <c:v>498.97</c:v>
                      </c:pt>
                      <c:pt idx="25">
                        <c:v>1963.68</c:v>
                      </c:pt>
                      <c:pt idx="26">
                        <c:v>0</c:v>
                      </c:pt>
                      <c:pt idx="27">
                        <c:v>90.91</c:v>
                      </c:pt>
                      <c:pt idx="28">
                        <c:v>0</c:v>
                      </c:pt>
                      <c:pt idx="29">
                        <c:v>564.24</c:v>
                      </c:pt>
                      <c:pt idx="30">
                        <c:v>546.04</c:v>
                      </c:pt>
                      <c:pt idx="31">
                        <c:v>564.24</c:v>
                      </c:pt>
                      <c:pt idx="32">
                        <c:v>3941.04</c:v>
                      </c:pt>
                      <c:pt idx="33">
                        <c:v>564.24</c:v>
                      </c:pt>
                      <c:pt idx="34">
                        <c:v>509.64</c:v>
                      </c:pt>
                      <c:pt idx="35">
                        <c:v>564.21</c:v>
                      </c:pt>
                      <c:pt idx="36">
                        <c:v>4726.17</c:v>
                      </c:pt>
                      <c:pt idx="37">
                        <c:v>546.04</c:v>
                      </c:pt>
                      <c:pt idx="38">
                        <c:v>2238.77</c:v>
                      </c:pt>
                      <c:pt idx="39">
                        <c:v>0</c:v>
                      </c:pt>
                      <c:pt idx="40">
                        <c:v>657.27</c:v>
                      </c:pt>
                      <c:pt idx="41">
                        <c:v>0</c:v>
                      </c:pt>
                      <c:pt idx="42">
                        <c:v>562.78</c:v>
                      </c:pt>
                      <c:pt idx="43">
                        <c:v>581.54</c:v>
                      </c:pt>
                      <c:pt idx="44">
                        <c:v>544.02</c:v>
                      </c:pt>
                      <c:pt idx="45">
                        <c:v>876.09</c:v>
                      </c:pt>
                      <c:pt idx="46">
                        <c:v>544.02</c:v>
                      </c:pt>
                      <c:pt idx="47">
                        <c:v>581.54</c:v>
                      </c:pt>
                      <c:pt idx="48">
                        <c:v>581.54</c:v>
                      </c:pt>
                      <c:pt idx="49">
                        <c:v>562.78</c:v>
                      </c:pt>
                      <c:pt idx="50">
                        <c:v>581.54</c:v>
                      </c:pt>
                      <c:pt idx="51">
                        <c:v>562.78</c:v>
                      </c:pt>
                      <c:pt idx="52">
                        <c:v>1431.3</c:v>
                      </c:pt>
                      <c:pt idx="53">
                        <c:v>0</c:v>
                      </c:pt>
                      <c:pt idx="54">
                        <c:v>568.36</c:v>
                      </c:pt>
                      <c:pt idx="55">
                        <c:v>1414.57</c:v>
                      </c:pt>
                      <c:pt idx="56">
                        <c:v>568.36</c:v>
                      </c:pt>
                      <c:pt idx="57">
                        <c:v>787.3</c:v>
                      </c:pt>
                      <c:pt idx="58">
                        <c:v>730.46</c:v>
                      </c:pt>
                      <c:pt idx="59">
                        <c:v>587.29999999999995</c:v>
                      </c:pt>
                      <c:pt idx="60">
                        <c:v>1414.62</c:v>
                      </c:pt>
                      <c:pt idx="61">
                        <c:v>568.36</c:v>
                      </c:pt>
                      <c:pt idx="62">
                        <c:v>722.3</c:v>
                      </c:pt>
                      <c:pt idx="63">
                        <c:v>568.36</c:v>
                      </c:pt>
                      <c:pt idx="64">
                        <c:v>777.3</c:v>
                      </c:pt>
                      <c:pt idx="65">
                        <c:v>587.29999999999995</c:v>
                      </c:pt>
                      <c:pt idx="66">
                        <c:v>1184.0899999999999</c:v>
                      </c:pt>
                      <c:pt idx="67">
                        <c:v>566.03</c:v>
                      </c:pt>
                      <c:pt idx="68">
                        <c:v>3367.77</c:v>
                      </c:pt>
                      <c:pt idx="69">
                        <c:v>622.83000000000004</c:v>
                      </c:pt>
                      <c:pt idx="70">
                        <c:v>954.25</c:v>
                      </c:pt>
                      <c:pt idx="71">
                        <c:v>566.03</c:v>
                      </c:pt>
                      <c:pt idx="72">
                        <c:v>604.94000000000005</c:v>
                      </c:pt>
                      <c:pt idx="73">
                        <c:v>661.37</c:v>
                      </c:pt>
                      <c:pt idx="74">
                        <c:v>566.03</c:v>
                      </c:pt>
                      <c:pt idx="75">
                        <c:v>650.02</c:v>
                      </c:pt>
                      <c:pt idx="76">
                        <c:v>811.48</c:v>
                      </c:pt>
                      <c:pt idx="77">
                        <c:v>1983.96</c:v>
                      </c:pt>
                      <c:pt idx="78">
                        <c:v>1240.1300000000001</c:v>
                      </c:pt>
                      <c:pt idx="79">
                        <c:v>628.62</c:v>
                      </c:pt>
                      <c:pt idx="80">
                        <c:v>976.37</c:v>
                      </c:pt>
                      <c:pt idx="81">
                        <c:v>686.82</c:v>
                      </c:pt>
                      <c:pt idx="82">
                        <c:v>931.62</c:v>
                      </c:pt>
                      <c:pt idx="83">
                        <c:v>686.83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5C61-451F-8114-58BC75D0BFC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Data!$BJ$4</c15:sqref>
                        </c15:formulaRef>
                      </c:ext>
                    </c:extLst>
                    <c:strCache>
                      <c:ptCount val="1"/>
                      <c:pt idx="0">
                        <c:v>Insurance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Data!$BJ$5:$BJ$88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11439.69</c:v>
                      </c:pt>
                      <c:pt idx="1">
                        <c:v>11070.67</c:v>
                      </c:pt>
                      <c:pt idx="2">
                        <c:v>11439.69</c:v>
                      </c:pt>
                      <c:pt idx="3">
                        <c:v>11070.67</c:v>
                      </c:pt>
                      <c:pt idx="4">
                        <c:v>10980.22</c:v>
                      </c:pt>
                      <c:pt idx="5">
                        <c:v>11439.69</c:v>
                      </c:pt>
                      <c:pt idx="6">
                        <c:v>13581.63</c:v>
                      </c:pt>
                      <c:pt idx="7">
                        <c:v>8928.74</c:v>
                      </c:pt>
                      <c:pt idx="8">
                        <c:v>8928.74</c:v>
                      </c:pt>
                      <c:pt idx="9">
                        <c:v>9226.36</c:v>
                      </c:pt>
                      <c:pt idx="10">
                        <c:v>8333.49</c:v>
                      </c:pt>
                      <c:pt idx="11">
                        <c:v>9226.36</c:v>
                      </c:pt>
                      <c:pt idx="12">
                        <c:v>9226.36</c:v>
                      </c:pt>
                      <c:pt idx="13">
                        <c:v>8928.74</c:v>
                      </c:pt>
                      <c:pt idx="14">
                        <c:v>9226.36</c:v>
                      </c:pt>
                      <c:pt idx="15">
                        <c:v>7800.64</c:v>
                      </c:pt>
                      <c:pt idx="16">
                        <c:v>14226.36</c:v>
                      </c:pt>
                      <c:pt idx="17">
                        <c:v>9226.36</c:v>
                      </c:pt>
                      <c:pt idx="18">
                        <c:v>8928.74</c:v>
                      </c:pt>
                      <c:pt idx="19">
                        <c:v>9256.6299999999992</c:v>
                      </c:pt>
                      <c:pt idx="20">
                        <c:v>8061.5</c:v>
                      </c:pt>
                      <c:pt idx="21">
                        <c:v>8330.2199999999993</c:v>
                      </c:pt>
                      <c:pt idx="22">
                        <c:v>7524.07</c:v>
                      </c:pt>
                      <c:pt idx="23">
                        <c:v>8330.2199999999993</c:v>
                      </c:pt>
                      <c:pt idx="24">
                        <c:v>8330.2199999999993</c:v>
                      </c:pt>
                      <c:pt idx="25">
                        <c:v>8061.5</c:v>
                      </c:pt>
                      <c:pt idx="26">
                        <c:v>7572.93</c:v>
                      </c:pt>
                      <c:pt idx="27">
                        <c:v>8061.5</c:v>
                      </c:pt>
                      <c:pt idx="28">
                        <c:v>10536.53</c:v>
                      </c:pt>
                      <c:pt idx="29">
                        <c:v>8330.2199999999993</c:v>
                      </c:pt>
                      <c:pt idx="30">
                        <c:v>8061.5</c:v>
                      </c:pt>
                      <c:pt idx="31">
                        <c:v>8330.2199999999993</c:v>
                      </c:pt>
                      <c:pt idx="32">
                        <c:v>7376.41</c:v>
                      </c:pt>
                      <c:pt idx="33">
                        <c:v>7622.29</c:v>
                      </c:pt>
                      <c:pt idx="34">
                        <c:v>6884.65</c:v>
                      </c:pt>
                      <c:pt idx="35">
                        <c:v>7622.29</c:v>
                      </c:pt>
                      <c:pt idx="36">
                        <c:v>7622.29</c:v>
                      </c:pt>
                      <c:pt idx="37">
                        <c:v>7376.41</c:v>
                      </c:pt>
                      <c:pt idx="38">
                        <c:v>7622.29</c:v>
                      </c:pt>
                      <c:pt idx="39">
                        <c:v>7376.41</c:v>
                      </c:pt>
                      <c:pt idx="40">
                        <c:v>7622.29</c:v>
                      </c:pt>
                      <c:pt idx="41">
                        <c:v>7622.29</c:v>
                      </c:pt>
                      <c:pt idx="42">
                        <c:v>7376.41</c:v>
                      </c:pt>
                      <c:pt idx="43">
                        <c:v>7622.29</c:v>
                      </c:pt>
                      <c:pt idx="44">
                        <c:v>6428.39</c:v>
                      </c:pt>
                      <c:pt idx="45">
                        <c:v>6871.72</c:v>
                      </c:pt>
                      <c:pt idx="46">
                        <c:v>6428.39</c:v>
                      </c:pt>
                      <c:pt idx="47">
                        <c:v>6871.72</c:v>
                      </c:pt>
                      <c:pt idx="48">
                        <c:v>6871.72</c:v>
                      </c:pt>
                      <c:pt idx="49">
                        <c:v>6650.06</c:v>
                      </c:pt>
                      <c:pt idx="50">
                        <c:v>6871.72</c:v>
                      </c:pt>
                      <c:pt idx="51">
                        <c:v>6650.06</c:v>
                      </c:pt>
                      <c:pt idx="52">
                        <c:v>6871.72</c:v>
                      </c:pt>
                      <c:pt idx="53">
                        <c:v>6871.72</c:v>
                      </c:pt>
                      <c:pt idx="54">
                        <c:v>6650.06</c:v>
                      </c:pt>
                      <c:pt idx="55">
                        <c:v>8756.36</c:v>
                      </c:pt>
                      <c:pt idx="56">
                        <c:v>5139.92</c:v>
                      </c:pt>
                      <c:pt idx="57">
                        <c:v>5311.25</c:v>
                      </c:pt>
                      <c:pt idx="58">
                        <c:v>4797.26</c:v>
                      </c:pt>
                      <c:pt idx="59">
                        <c:v>5311.25</c:v>
                      </c:pt>
                      <c:pt idx="60">
                        <c:v>5311.25</c:v>
                      </c:pt>
                      <c:pt idx="61">
                        <c:v>5139.92</c:v>
                      </c:pt>
                      <c:pt idx="62">
                        <c:v>5311.25</c:v>
                      </c:pt>
                      <c:pt idx="63">
                        <c:v>5139.92</c:v>
                      </c:pt>
                      <c:pt idx="64">
                        <c:v>5886.63</c:v>
                      </c:pt>
                      <c:pt idx="65">
                        <c:v>5886.63</c:v>
                      </c:pt>
                      <c:pt idx="66">
                        <c:v>7410.05</c:v>
                      </c:pt>
                      <c:pt idx="67">
                        <c:v>3159.15</c:v>
                      </c:pt>
                      <c:pt idx="68">
                        <c:v>3168.24</c:v>
                      </c:pt>
                      <c:pt idx="69">
                        <c:v>3273.84</c:v>
                      </c:pt>
                      <c:pt idx="70">
                        <c:v>2957.02</c:v>
                      </c:pt>
                      <c:pt idx="71">
                        <c:v>3273.84</c:v>
                      </c:pt>
                      <c:pt idx="72">
                        <c:v>3321.56</c:v>
                      </c:pt>
                      <c:pt idx="73">
                        <c:v>4334.33</c:v>
                      </c:pt>
                      <c:pt idx="74">
                        <c:v>2698.47</c:v>
                      </c:pt>
                      <c:pt idx="75">
                        <c:v>2611.42</c:v>
                      </c:pt>
                      <c:pt idx="76">
                        <c:v>2698.47</c:v>
                      </c:pt>
                      <c:pt idx="77">
                        <c:v>3300.57</c:v>
                      </c:pt>
                      <c:pt idx="78">
                        <c:v>3995.73</c:v>
                      </c:pt>
                      <c:pt idx="79">
                        <c:v>3212.24</c:v>
                      </c:pt>
                      <c:pt idx="80">
                        <c:v>1384.25</c:v>
                      </c:pt>
                      <c:pt idx="81">
                        <c:v>1384.25</c:v>
                      </c:pt>
                      <c:pt idx="82">
                        <c:v>5964.29</c:v>
                      </c:pt>
                      <c:pt idx="83">
                        <c:v>5964.29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5C61-451F-8114-58BC75D0BFC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Data!$BK$4</c15:sqref>
                        </c15:formulaRef>
                      </c:ext>
                    </c:extLst>
                    <c:strCache>
                      <c:ptCount val="1"/>
                      <c:pt idx="0">
                        <c:v>Interest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Data!$BK$5:$BK$88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13</c:v>
                      </c:pt>
                      <c:pt idx="1">
                        <c:v>15.73</c:v>
                      </c:pt>
                      <c:pt idx="2">
                        <c:v>17.45</c:v>
                      </c:pt>
                      <c:pt idx="3">
                        <c:v>20.170000000000002</c:v>
                      </c:pt>
                      <c:pt idx="4">
                        <c:v>21.89</c:v>
                      </c:pt>
                      <c:pt idx="5">
                        <c:v>24.6</c:v>
                      </c:pt>
                      <c:pt idx="6">
                        <c:v>26.31</c:v>
                      </c:pt>
                      <c:pt idx="7">
                        <c:v>29.01</c:v>
                      </c:pt>
                      <c:pt idx="8">
                        <c:v>30.71</c:v>
                      </c:pt>
                      <c:pt idx="9">
                        <c:v>32.409999999999997</c:v>
                      </c:pt>
                      <c:pt idx="10">
                        <c:v>35.1</c:v>
                      </c:pt>
                      <c:pt idx="11">
                        <c:v>36.79</c:v>
                      </c:pt>
                      <c:pt idx="12">
                        <c:v>66.17</c:v>
                      </c:pt>
                      <c:pt idx="13">
                        <c:v>85</c:v>
                      </c:pt>
                      <c:pt idx="14">
                        <c:v>0</c:v>
                      </c:pt>
                      <c:pt idx="15">
                        <c:v>45.51</c:v>
                      </c:pt>
                      <c:pt idx="16">
                        <c:v>48.18</c:v>
                      </c:pt>
                      <c:pt idx="17">
                        <c:v>49.85</c:v>
                      </c:pt>
                      <c:pt idx="18">
                        <c:v>51.51</c:v>
                      </c:pt>
                      <c:pt idx="19">
                        <c:v>54.17</c:v>
                      </c:pt>
                      <c:pt idx="20">
                        <c:v>55.82</c:v>
                      </c:pt>
                      <c:pt idx="21">
                        <c:v>58.47</c:v>
                      </c:pt>
                      <c:pt idx="22">
                        <c:v>61.12</c:v>
                      </c:pt>
                      <c:pt idx="23">
                        <c:v>62.76</c:v>
                      </c:pt>
                      <c:pt idx="24">
                        <c:v>64.400000000000006</c:v>
                      </c:pt>
                      <c:pt idx="25">
                        <c:v>61.04</c:v>
                      </c:pt>
                      <c:pt idx="26">
                        <c:v>68.67</c:v>
                      </c:pt>
                      <c:pt idx="27">
                        <c:v>70.3</c:v>
                      </c:pt>
                      <c:pt idx="28">
                        <c:v>72.92</c:v>
                      </c:pt>
                      <c:pt idx="29">
                        <c:v>74.55</c:v>
                      </c:pt>
                      <c:pt idx="30">
                        <c:v>77.16</c:v>
                      </c:pt>
                      <c:pt idx="31">
                        <c:v>78.78</c:v>
                      </c:pt>
                      <c:pt idx="32">
                        <c:v>81.290000000000006</c:v>
                      </c:pt>
                      <c:pt idx="33">
                        <c:v>54.99</c:v>
                      </c:pt>
                      <c:pt idx="34">
                        <c:v>56.6</c:v>
                      </c:pt>
                      <c:pt idx="35">
                        <c:v>58.2</c:v>
                      </c:pt>
                      <c:pt idx="36">
                        <c:v>59.79</c:v>
                      </c:pt>
                      <c:pt idx="37">
                        <c:v>61.38</c:v>
                      </c:pt>
                      <c:pt idx="38">
                        <c:v>62.97</c:v>
                      </c:pt>
                      <c:pt idx="39">
                        <c:v>64.56</c:v>
                      </c:pt>
                      <c:pt idx="40">
                        <c:v>79.73</c:v>
                      </c:pt>
                      <c:pt idx="41">
                        <c:v>74.92</c:v>
                      </c:pt>
                      <c:pt idx="42">
                        <c:v>13.14</c:v>
                      </c:pt>
                      <c:pt idx="43">
                        <c:v>17.48</c:v>
                      </c:pt>
                      <c:pt idx="44">
                        <c:v>27.61</c:v>
                      </c:pt>
                      <c:pt idx="45">
                        <c:v>32.020000000000003</c:v>
                      </c:pt>
                      <c:pt idx="46">
                        <c:v>108.53</c:v>
                      </c:pt>
                      <c:pt idx="47">
                        <c:v>121.95</c:v>
                      </c:pt>
                      <c:pt idx="48">
                        <c:v>126.01</c:v>
                      </c:pt>
                      <c:pt idx="49">
                        <c:v>140.12</c:v>
                      </c:pt>
                      <c:pt idx="50">
                        <c:v>143.32</c:v>
                      </c:pt>
                      <c:pt idx="51">
                        <c:v>144.88</c:v>
                      </c:pt>
                      <c:pt idx="52">
                        <c:v>162.11000000000001</c:v>
                      </c:pt>
                      <c:pt idx="53">
                        <c:v>172.27</c:v>
                      </c:pt>
                      <c:pt idx="54">
                        <c:v>183.48</c:v>
                      </c:pt>
                      <c:pt idx="55">
                        <c:v>197.85</c:v>
                      </c:pt>
                      <c:pt idx="56">
                        <c:v>212.15</c:v>
                      </c:pt>
                      <c:pt idx="57">
                        <c:v>226.39</c:v>
                      </c:pt>
                      <c:pt idx="58">
                        <c:v>249.35</c:v>
                      </c:pt>
                      <c:pt idx="59">
                        <c:v>254.91</c:v>
                      </c:pt>
                      <c:pt idx="60">
                        <c:v>263.69</c:v>
                      </c:pt>
                      <c:pt idx="61">
                        <c:v>282.67</c:v>
                      </c:pt>
                      <c:pt idx="62">
                        <c:v>585.76</c:v>
                      </c:pt>
                      <c:pt idx="63">
                        <c:v>308.92</c:v>
                      </c:pt>
                      <c:pt idx="64">
                        <c:v>34.69</c:v>
                      </c:pt>
                      <c:pt idx="65">
                        <c:v>239.42</c:v>
                      </c:pt>
                      <c:pt idx="66">
                        <c:v>251.57</c:v>
                      </c:pt>
                      <c:pt idx="67">
                        <c:v>259.76</c:v>
                      </c:pt>
                      <c:pt idx="68">
                        <c:v>279.61</c:v>
                      </c:pt>
                      <c:pt idx="69">
                        <c:v>287.69</c:v>
                      </c:pt>
                      <c:pt idx="70">
                        <c:v>649.61</c:v>
                      </c:pt>
                      <c:pt idx="71">
                        <c:v>1748.58</c:v>
                      </c:pt>
                      <c:pt idx="72">
                        <c:v>-216.61</c:v>
                      </c:pt>
                      <c:pt idx="73">
                        <c:v>621.27</c:v>
                      </c:pt>
                      <c:pt idx="74">
                        <c:v>632.97</c:v>
                      </c:pt>
                      <c:pt idx="75">
                        <c:v>644.6</c:v>
                      </c:pt>
                      <c:pt idx="76">
                        <c:v>656.17</c:v>
                      </c:pt>
                      <c:pt idx="77">
                        <c:v>678.98</c:v>
                      </c:pt>
                      <c:pt idx="78">
                        <c:v>686.81</c:v>
                      </c:pt>
                      <c:pt idx="79">
                        <c:v>694.37</c:v>
                      </c:pt>
                      <c:pt idx="80">
                        <c:v>462.24</c:v>
                      </c:pt>
                      <c:pt idx="81">
                        <c:v>423.37</c:v>
                      </c:pt>
                      <c:pt idx="82">
                        <c:v>419.8</c:v>
                      </c:pt>
                      <c:pt idx="83">
                        <c:v>436.91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5C61-451F-8114-58BC75D0BFC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Data!$BL$4</c15:sqref>
                        </c15:formulaRef>
                      </c:ext>
                    </c:extLst>
                    <c:strCache>
                      <c:ptCount val="1"/>
                      <c:pt idx="0">
                        <c:v>Legal Fees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Data!$BL$5:$BL$88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325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1071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310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159.09</c:v>
                      </c:pt>
                      <c:pt idx="79">
                        <c:v>457.5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5C61-451F-8114-58BC75D0BFC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Data!$BM$4</c15:sqref>
                        </c15:formulaRef>
                      </c:ext>
                    </c:extLst>
                    <c:strCache>
                      <c:ptCount val="1"/>
                      <c:pt idx="0">
                        <c:v>Hospitality Bus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Data!$BM$5:$BM$88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248.8</c:v>
                      </c:pt>
                      <c:pt idx="1">
                        <c:v>255.99</c:v>
                      </c:pt>
                      <c:pt idx="2">
                        <c:v>188.72</c:v>
                      </c:pt>
                      <c:pt idx="3">
                        <c:v>169.58</c:v>
                      </c:pt>
                      <c:pt idx="4">
                        <c:v>1806.64</c:v>
                      </c:pt>
                      <c:pt idx="5">
                        <c:v>972.93</c:v>
                      </c:pt>
                      <c:pt idx="6">
                        <c:v>504.93</c:v>
                      </c:pt>
                      <c:pt idx="7">
                        <c:v>148.69</c:v>
                      </c:pt>
                      <c:pt idx="8">
                        <c:v>385.91</c:v>
                      </c:pt>
                      <c:pt idx="9">
                        <c:v>151.41</c:v>
                      </c:pt>
                      <c:pt idx="10">
                        <c:v>168</c:v>
                      </c:pt>
                      <c:pt idx="11">
                        <c:v>89.55</c:v>
                      </c:pt>
                      <c:pt idx="12">
                        <c:v>518.6</c:v>
                      </c:pt>
                      <c:pt idx="13">
                        <c:v>163.66</c:v>
                      </c:pt>
                      <c:pt idx="14">
                        <c:v>176.48</c:v>
                      </c:pt>
                      <c:pt idx="15">
                        <c:v>1850.98</c:v>
                      </c:pt>
                      <c:pt idx="16">
                        <c:v>156.84</c:v>
                      </c:pt>
                      <c:pt idx="17">
                        <c:v>149.94</c:v>
                      </c:pt>
                      <c:pt idx="18">
                        <c:v>185.76</c:v>
                      </c:pt>
                      <c:pt idx="19">
                        <c:v>392.87</c:v>
                      </c:pt>
                      <c:pt idx="20">
                        <c:v>231.28</c:v>
                      </c:pt>
                      <c:pt idx="21">
                        <c:v>136.84</c:v>
                      </c:pt>
                      <c:pt idx="22">
                        <c:v>1041.6500000000001</c:v>
                      </c:pt>
                      <c:pt idx="23">
                        <c:v>144.55000000000001</c:v>
                      </c:pt>
                      <c:pt idx="24">
                        <c:v>139.65</c:v>
                      </c:pt>
                      <c:pt idx="25">
                        <c:v>62.45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1432.58</c:v>
                      </c:pt>
                      <c:pt idx="29">
                        <c:v>41.09</c:v>
                      </c:pt>
                      <c:pt idx="30">
                        <c:v>373.25</c:v>
                      </c:pt>
                      <c:pt idx="31">
                        <c:v>429.24</c:v>
                      </c:pt>
                      <c:pt idx="32">
                        <c:v>162.33000000000001</c:v>
                      </c:pt>
                      <c:pt idx="33">
                        <c:v>800.21</c:v>
                      </c:pt>
                      <c:pt idx="34">
                        <c:v>559.12</c:v>
                      </c:pt>
                      <c:pt idx="35">
                        <c:v>103.84</c:v>
                      </c:pt>
                      <c:pt idx="36">
                        <c:v>1091.22</c:v>
                      </c:pt>
                      <c:pt idx="37">
                        <c:v>75.73</c:v>
                      </c:pt>
                      <c:pt idx="38">
                        <c:v>120.32</c:v>
                      </c:pt>
                      <c:pt idx="39">
                        <c:v>1665.97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226.36</c:v>
                      </c:pt>
                      <c:pt idx="44">
                        <c:v>0</c:v>
                      </c:pt>
                      <c:pt idx="45">
                        <c:v>249.28</c:v>
                      </c:pt>
                      <c:pt idx="46">
                        <c:v>824.64</c:v>
                      </c:pt>
                      <c:pt idx="47">
                        <c:v>322.8</c:v>
                      </c:pt>
                      <c:pt idx="48">
                        <c:v>571.24</c:v>
                      </c:pt>
                      <c:pt idx="49">
                        <c:v>392.34</c:v>
                      </c:pt>
                      <c:pt idx="50">
                        <c:v>400.32</c:v>
                      </c:pt>
                      <c:pt idx="51">
                        <c:v>428.03</c:v>
                      </c:pt>
                      <c:pt idx="52">
                        <c:v>3143.08</c:v>
                      </c:pt>
                      <c:pt idx="53">
                        <c:v>688.63</c:v>
                      </c:pt>
                      <c:pt idx="54">
                        <c:v>322.16000000000003</c:v>
                      </c:pt>
                      <c:pt idx="55">
                        <c:v>619.23</c:v>
                      </c:pt>
                      <c:pt idx="56">
                        <c:v>322.89</c:v>
                      </c:pt>
                      <c:pt idx="57">
                        <c:v>440</c:v>
                      </c:pt>
                      <c:pt idx="58">
                        <c:v>956.15</c:v>
                      </c:pt>
                      <c:pt idx="59">
                        <c:v>635.15</c:v>
                      </c:pt>
                      <c:pt idx="60">
                        <c:v>422.67</c:v>
                      </c:pt>
                      <c:pt idx="61">
                        <c:v>406.42</c:v>
                      </c:pt>
                      <c:pt idx="62">
                        <c:v>432.48</c:v>
                      </c:pt>
                      <c:pt idx="63">
                        <c:v>1825.62</c:v>
                      </c:pt>
                      <c:pt idx="64">
                        <c:v>1748.09</c:v>
                      </c:pt>
                      <c:pt idx="65">
                        <c:v>406.12</c:v>
                      </c:pt>
                      <c:pt idx="66">
                        <c:v>336.37</c:v>
                      </c:pt>
                      <c:pt idx="67">
                        <c:v>352.72</c:v>
                      </c:pt>
                      <c:pt idx="68">
                        <c:v>907.07</c:v>
                      </c:pt>
                      <c:pt idx="69">
                        <c:v>365.8</c:v>
                      </c:pt>
                      <c:pt idx="70">
                        <c:v>385.88</c:v>
                      </c:pt>
                      <c:pt idx="71">
                        <c:v>692.12</c:v>
                      </c:pt>
                      <c:pt idx="72">
                        <c:v>726.7</c:v>
                      </c:pt>
                      <c:pt idx="73">
                        <c:v>384.95</c:v>
                      </c:pt>
                      <c:pt idx="74">
                        <c:v>377.88</c:v>
                      </c:pt>
                      <c:pt idx="75">
                        <c:v>1298.49</c:v>
                      </c:pt>
                      <c:pt idx="76">
                        <c:v>1332.37</c:v>
                      </c:pt>
                      <c:pt idx="77">
                        <c:v>416.06</c:v>
                      </c:pt>
                      <c:pt idx="78">
                        <c:v>476.47</c:v>
                      </c:pt>
                      <c:pt idx="79">
                        <c:v>1057.03</c:v>
                      </c:pt>
                      <c:pt idx="80">
                        <c:v>446.54</c:v>
                      </c:pt>
                      <c:pt idx="81">
                        <c:v>537.20000000000005</c:v>
                      </c:pt>
                      <c:pt idx="82">
                        <c:v>1025.1199999999999</c:v>
                      </c:pt>
                      <c:pt idx="83">
                        <c:v>1697.09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5C61-451F-8114-58BC75D0BFC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Data!$BN$4</c15:sqref>
                        </c15:formulaRef>
                      </c:ext>
                    </c:extLst>
                    <c:strCache>
                      <c:ptCount val="1"/>
                      <c:pt idx="0">
                        <c:v>Petty Cash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Data!$BN$5:$BN$88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-831.36</c:v>
                      </c:pt>
                      <c:pt idx="79">
                        <c:v>894.28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5C61-451F-8114-58BC75D0BFC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Data!$BO$4</c15:sqref>
                        </c15:formulaRef>
                      </c:ext>
                    </c:extLst>
                    <c:strCache>
                      <c:ptCount val="1"/>
                      <c:pt idx="0">
                        <c:v>Postage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Data!$BO$5:$BO$88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5.37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331.82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1889.84</c:v>
                      </c:pt>
                      <c:pt idx="22">
                        <c:v>9.09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1362.25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300</c:v>
                      </c:pt>
                      <c:pt idx="33">
                        <c:v>1864.51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1744.98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2130.7800000000002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4.91</c:v>
                      </c:pt>
                      <c:pt idx="47">
                        <c:v>100</c:v>
                      </c:pt>
                      <c:pt idx="48">
                        <c:v>0</c:v>
                      </c:pt>
                      <c:pt idx="49">
                        <c:v>2300.4699999999998</c:v>
                      </c:pt>
                      <c:pt idx="50">
                        <c:v>16.46</c:v>
                      </c:pt>
                      <c:pt idx="51">
                        <c:v>12.9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1856.13</c:v>
                      </c:pt>
                      <c:pt idx="58">
                        <c:v>285.45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2060.33</c:v>
                      </c:pt>
                      <c:pt idx="70">
                        <c:v>280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54.55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2212.5300000000002</c:v>
                      </c:pt>
                      <c:pt idx="81">
                        <c:v>276.36</c:v>
                      </c:pt>
                      <c:pt idx="82">
                        <c:v>0</c:v>
                      </c:pt>
                      <c:pt idx="83">
                        <c:v>238.31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5C61-451F-8114-58BC75D0BFC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Data!$BP$4</c15:sqref>
                        </c15:formulaRef>
                      </c:ext>
                    </c:extLst>
                    <c:strCache>
                      <c:ptCount val="1"/>
                      <c:pt idx="0">
                        <c:v>Printing &amp; Stationary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Data!$BP$5:$BP$88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386.77</c:v>
                      </c:pt>
                      <c:pt idx="1">
                        <c:v>1319.35</c:v>
                      </c:pt>
                      <c:pt idx="2">
                        <c:v>164.66</c:v>
                      </c:pt>
                      <c:pt idx="3">
                        <c:v>416.52</c:v>
                      </c:pt>
                      <c:pt idx="4">
                        <c:v>59.45</c:v>
                      </c:pt>
                      <c:pt idx="5">
                        <c:v>0</c:v>
                      </c:pt>
                      <c:pt idx="6">
                        <c:v>32.68</c:v>
                      </c:pt>
                      <c:pt idx="7">
                        <c:v>20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20</c:v>
                      </c:pt>
                      <c:pt idx="11">
                        <c:v>282.36</c:v>
                      </c:pt>
                      <c:pt idx="12">
                        <c:v>0</c:v>
                      </c:pt>
                      <c:pt idx="13">
                        <c:v>13.19</c:v>
                      </c:pt>
                      <c:pt idx="14">
                        <c:v>971.9</c:v>
                      </c:pt>
                      <c:pt idx="15">
                        <c:v>9</c:v>
                      </c:pt>
                      <c:pt idx="16">
                        <c:v>145.44999999999999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343.74</c:v>
                      </c:pt>
                      <c:pt idx="21">
                        <c:v>169.88</c:v>
                      </c:pt>
                      <c:pt idx="22">
                        <c:v>15.01</c:v>
                      </c:pt>
                      <c:pt idx="23">
                        <c:v>370.4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2293.69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585.67999999999995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303.54000000000002</c:v>
                      </c:pt>
                      <c:pt idx="34">
                        <c:v>0</c:v>
                      </c:pt>
                      <c:pt idx="35">
                        <c:v>107.93</c:v>
                      </c:pt>
                      <c:pt idx="36">
                        <c:v>521.75</c:v>
                      </c:pt>
                      <c:pt idx="37">
                        <c:v>1885.98</c:v>
                      </c:pt>
                      <c:pt idx="38">
                        <c:v>390.34</c:v>
                      </c:pt>
                      <c:pt idx="39">
                        <c:v>0</c:v>
                      </c:pt>
                      <c:pt idx="40">
                        <c:v>76.03</c:v>
                      </c:pt>
                      <c:pt idx="41">
                        <c:v>999.03</c:v>
                      </c:pt>
                      <c:pt idx="42">
                        <c:v>339.6</c:v>
                      </c:pt>
                      <c:pt idx="43">
                        <c:v>0</c:v>
                      </c:pt>
                      <c:pt idx="44">
                        <c:v>12.72</c:v>
                      </c:pt>
                      <c:pt idx="45">
                        <c:v>322.3</c:v>
                      </c:pt>
                      <c:pt idx="46">
                        <c:v>80.61</c:v>
                      </c:pt>
                      <c:pt idx="47">
                        <c:v>251.1</c:v>
                      </c:pt>
                      <c:pt idx="48">
                        <c:v>1012.49</c:v>
                      </c:pt>
                      <c:pt idx="49">
                        <c:v>1093.97</c:v>
                      </c:pt>
                      <c:pt idx="50">
                        <c:v>976.92</c:v>
                      </c:pt>
                      <c:pt idx="51">
                        <c:v>186.12</c:v>
                      </c:pt>
                      <c:pt idx="52">
                        <c:v>515.63</c:v>
                      </c:pt>
                      <c:pt idx="53">
                        <c:v>881.3</c:v>
                      </c:pt>
                      <c:pt idx="54">
                        <c:v>1297.6099999999999</c:v>
                      </c:pt>
                      <c:pt idx="55">
                        <c:v>624.04999999999995</c:v>
                      </c:pt>
                      <c:pt idx="56">
                        <c:v>898.37</c:v>
                      </c:pt>
                      <c:pt idx="57">
                        <c:v>514.21</c:v>
                      </c:pt>
                      <c:pt idx="58">
                        <c:v>93.01</c:v>
                      </c:pt>
                      <c:pt idx="59">
                        <c:v>906.36</c:v>
                      </c:pt>
                      <c:pt idx="60">
                        <c:v>1143.27</c:v>
                      </c:pt>
                      <c:pt idx="61">
                        <c:v>390.38</c:v>
                      </c:pt>
                      <c:pt idx="62">
                        <c:v>1756.92</c:v>
                      </c:pt>
                      <c:pt idx="63">
                        <c:v>136.57</c:v>
                      </c:pt>
                      <c:pt idx="64">
                        <c:v>1171.03</c:v>
                      </c:pt>
                      <c:pt idx="65">
                        <c:v>342.36</c:v>
                      </c:pt>
                      <c:pt idx="66">
                        <c:v>334.01</c:v>
                      </c:pt>
                      <c:pt idx="67">
                        <c:v>258.05</c:v>
                      </c:pt>
                      <c:pt idx="68">
                        <c:v>840.14</c:v>
                      </c:pt>
                      <c:pt idx="69">
                        <c:v>58.63</c:v>
                      </c:pt>
                      <c:pt idx="70">
                        <c:v>2580.6999999999998</c:v>
                      </c:pt>
                      <c:pt idx="71">
                        <c:v>817.57</c:v>
                      </c:pt>
                      <c:pt idx="72">
                        <c:v>249.49</c:v>
                      </c:pt>
                      <c:pt idx="73">
                        <c:v>534.69000000000005</c:v>
                      </c:pt>
                      <c:pt idx="74">
                        <c:v>850.82</c:v>
                      </c:pt>
                      <c:pt idx="75">
                        <c:v>389.6</c:v>
                      </c:pt>
                      <c:pt idx="76">
                        <c:v>749.2</c:v>
                      </c:pt>
                      <c:pt idx="77">
                        <c:v>638.87</c:v>
                      </c:pt>
                      <c:pt idx="78">
                        <c:v>591.49</c:v>
                      </c:pt>
                      <c:pt idx="79">
                        <c:v>1212.51</c:v>
                      </c:pt>
                      <c:pt idx="80">
                        <c:v>2055.89</c:v>
                      </c:pt>
                      <c:pt idx="81">
                        <c:v>1441.8</c:v>
                      </c:pt>
                      <c:pt idx="82">
                        <c:v>1679.89</c:v>
                      </c:pt>
                      <c:pt idx="83">
                        <c:v>1010.16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5C61-451F-8114-58BC75D0BFC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Data!$BQ$4</c15:sqref>
                        </c15:formulaRef>
                      </c:ext>
                    </c:extLst>
                    <c:strCache>
                      <c:ptCount val="1"/>
                      <c:pt idx="0">
                        <c:v>Paper Products - Bar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Data!$BQ$5:$BQ$88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76.819999999999993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92.93</c:v>
                      </c:pt>
                      <c:pt idx="4">
                        <c:v>0</c:v>
                      </c:pt>
                      <c:pt idx="5">
                        <c:v>48.47</c:v>
                      </c:pt>
                      <c:pt idx="6">
                        <c:v>246.85</c:v>
                      </c:pt>
                      <c:pt idx="7">
                        <c:v>0</c:v>
                      </c:pt>
                      <c:pt idx="8">
                        <c:v>133.27000000000001</c:v>
                      </c:pt>
                      <c:pt idx="9">
                        <c:v>0</c:v>
                      </c:pt>
                      <c:pt idx="10">
                        <c:v>48.47</c:v>
                      </c:pt>
                      <c:pt idx="11">
                        <c:v>0</c:v>
                      </c:pt>
                      <c:pt idx="12">
                        <c:v>36.630000000000003</c:v>
                      </c:pt>
                      <c:pt idx="13">
                        <c:v>225</c:v>
                      </c:pt>
                      <c:pt idx="14">
                        <c:v>115.79</c:v>
                      </c:pt>
                      <c:pt idx="15">
                        <c:v>46.59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70.819999999999993</c:v>
                      </c:pt>
                      <c:pt idx="19">
                        <c:v>10.58</c:v>
                      </c:pt>
                      <c:pt idx="20">
                        <c:v>0</c:v>
                      </c:pt>
                      <c:pt idx="21">
                        <c:v>90.44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41.35</c:v>
                      </c:pt>
                      <c:pt idx="26">
                        <c:v>28.21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66.37</c:v>
                      </c:pt>
                      <c:pt idx="30">
                        <c:v>257.43</c:v>
                      </c:pt>
                      <c:pt idx="31">
                        <c:v>0</c:v>
                      </c:pt>
                      <c:pt idx="32">
                        <c:v>29.09</c:v>
                      </c:pt>
                      <c:pt idx="33">
                        <c:v>66.37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18.8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66.37</c:v>
                      </c:pt>
                      <c:pt idx="46">
                        <c:v>0</c:v>
                      </c:pt>
                      <c:pt idx="47">
                        <c:v>63.93</c:v>
                      </c:pt>
                      <c:pt idx="48">
                        <c:v>63.93</c:v>
                      </c:pt>
                      <c:pt idx="49">
                        <c:v>82.43</c:v>
                      </c:pt>
                      <c:pt idx="50">
                        <c:v>0</c:v>
                      </c:pt>
                      <c:pt idx="51">
                        <c:v>143.85</c:v>
                      </c:pt>
                      <c:pt idx="52">
                        <c:v>63.93</c:v>
                      </c:pt>
                      <c:pt idx="53">
                        <c:v>63.93</c:v>
                      </c:pt>
                      <c:pt idx="54">
                        <c:v>102.58</c:v>
                      </c:pt>
                      <c:pt idx="55">
                        <c:v>63.93</c:v>
                      </c:pt>
                      <c:pt idx="56">
                        <c:v>162.85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83.47</c:v>
                      </c:pt>
                      <c:pt idx="60">
                        <c:v>169</c:v>
                      </c:pt>
                      <c:pt idx="61">
                        <c:v>59.84</c:v>
                      </c:pt>
                      <c:pt idx="62">
                        <c:v>119.68</c:v>
                      </c:pt>
                      <c:pt idx="63">
                        <c:v>0</c:v>
                      </c:pt>
                      <c:pt idx="64">
                        <c:v>119.68</c:v>
                      </c:pt>
                      <c:pt idx="65">
                        <c:v>59.84</c:v>
                      </c:pt>
                      <c:pt idx="66">
                        <c:v>79.38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119.68</c:v>
                      </c:pt>
                      <c:pt idx="70">
                        <c:v>59.84</c:v>
                      </c:pt>
                      <c:pt idx="71">
                        <c:v>59.84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119.67</c:v>
                      </c:pt>
                      <c:pt idx="77">
                        <c:v>0</c:v>
                      </c:pt>
                      <c:pt idx="78">
                        <c:v>180.99</c:v>
                      </c:pt>
                      <c:pt idx="79">
                        <c:v>119.68</c:v>
                      </c:pt>
                      <c:pt idx="80">
                        <c:v>119.68</c:v>
                      </c:pt>
                      <c:pt idx="81">
                        <c:v>18.16</c:v>
                      </c:pt>
                      <c:pt idx="82">
                        <c:v>86.12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5C61-451F-8114-58BC75D0BFC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Data!$BR$4</c15:sqref>
                        </c15:formulaRef>
                      </c:ext>
                    </c:extLst>
                    <c:strCache>
                      <c:ptCount val="1"/>
                      <c:pt idx="0">
                        <c:v>Paper Products - Catering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Data!$BR$5:$BR$88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4.2</c:v>
                      </c:pt>
                      <c:pt idx="24">
                        <c:v>59.09</c:v>
                      </c:pt>
                      <c:pt idx="25">
                        <c:v>138.83000000000001</c:v>
                      </c:pt>
                      <c:pt idx="26">
                        <c:v>181.75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158.9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293.55</c:v>
                      </c:pt>
                      <c:pt idx="47">
                        <c:v>19.55</c:v>
                      </c:pt>
                      <c:pt idx="48">
                        <c:v>0</c:v>
                      </c:pt>
                      <c:pt idx="49">
                        <c:v>63.93</c:v>
                      </c:pt>
                      <c:pt idx="50">
                        <c:v>223.02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333.5</c:v>
                      </c:pt>
                      <c:pt idx="54">
                        <c:v>0</c:v>
                      </c:pt>
                      <c:pt idx="55">
                        <c:v>107.68</c:v>
                      </c:pt>
                      <c:pt idx="56">
                        <c:v>0</c:v>
                      </c:pt>
                      <c:pt idx="57">
                        <c:v>63.93</c:v>
                      </c:pt>
                      <c:pt idx="58">
                        <c:v>63.93</c:v>
                      </c:pt>
                      <c:pt idx="59">
                        <c:v>63.93</c:v>
                      </c:pt>
                      <c:pt idx="60">
                        <c:v>0</c:v>
                      </c:pt>
                      <c:pt idx="61">
                        <c:v>183.63</c:v>
                      </c:pt>
                      <c:pt idx="62">
                        <c:v>502.4</c:v>
                      </c:pt>
                      <c:pt idx="63">
                        <c:v>239.74</c:v>
                      </c:pt>
                      <c:pt idx="64">
                        <c:v>0</c:v>
                      </c:pt>
                      <c:pt idx="65">
                        <c:v>50.91</c:v>
                      </c:pt>
                      <c:pt idx="66">
                        <c:v>408.63</c:v>
                      </c:pt>
                      <c:pt idx="67">
                        <c:v>490.9</c:v>
                      </c:pt>
                      <c:pt idx="68">
                        <c:v>389.88</c:v>
                      </c:pt>
                      <c:pt idx="69">
                        <c:v>191.81</c:v>
                      </c:pt>
                      <c:pt idx="70">
                        <c:v>115.91</c:v>
                      </c:pt>
                      <c:pt idx="71">
                        <c:v>298.01</c:v>
                      </c:pt>
                      <c:pt idx="72">
                        <c:v>184.17</c:v>
                      </c:pt>
                      <c:pt idx="73">
                        <c:v>651.32000000000005</c:v>
                      </c:pt>
                      <c:pt idx="74">
                        <c:v>233.82</c:v>
                      </c:pt>
                      <c:pt idx="75">
                        <c:v>376.4</c:v>
                      </c:pt>
                      <c:pt idx="76">
                        <c:v>91.15</c:v>
                      </c:pt>
                      <c:pt idx="77">
                        <c:v>24.55</c:v>
                      </c:pt>
                      <c:pt idx="78">
                        <c:v>26.76</c:v>
                      </c:pt>
                      <c:pt idx="79">
                        <c:v>198.32</c:v>
                      </c:pt>
                      <c:pt idx="80">
                        <c:v>56.31</c:v>
                      </c:pt>
                      <c:pt idx="81">
                        <c:v>42.57</c:v>
                      </c:pt>
                      <c:pt idx="82">
                        <c:v>174.57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5C61-451F-8114-58BC75D0BFC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Data!$BS$4</c15:sqref>
                        </c15:formulaRef>
                      </c:ext>
                    </c:extLst>
                    <c:strCache>
                      <c:ptCount val="1"/>
                      <c:pt idx="0">
                        <c:v>Newspapers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Data!$BS$5:$BS$88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121.8</c:v>
                      </c:pt>
                      <c:pt idx="46">
                        <c:v>120.9</c:v>
                      </c:pt>
                      <c:pt idx="47">
                        <c:v>108.54</c:v>
                      </c:pt>
                      <c:pt idx="48">
                        <c:v>144.86000000000001</c:v>
                      </c:pt>
                      <c:pt idx="49">
                        <c:v>107.09</c:v>
                      </c:pt>
                      <c:pt idx="50">
                        <c:v>104.36</c:v>
                      </c:pt>
                      <c:pt idx="51">
                        <c:v>104.36</c:v>
                      </c:pt>
                      <c:pt idx="52">
                        <c:v>132.18</c:v>
                      </c:pt>
                      <c:pt idx="53">
                        <c:v>104.36</c:v>
                      </c:pt>
                      <c:pt idx="54">
                        <c:v>121.28</c:v>
                      </c:pt>
                      <c:pt idx="55">
                        <c:v>103.25</c:v>
                      </c:pt>
                      <c:pt idx="56">
                        <c:v>100.72</c:v>
                      </c:pt>
                      <c:pt idx="57">
                        <c:v>102.98</c:v>
                      </c:pt>
                      <c:pt idx="58">
                        <c:v>118.46</c:v>
                      </c:pt>
                      <c:pt idx="59">
                        <c:v>118.73</c:v>
                      </c:pt>
                      <c:pt idx="60">
                        <c:v>90.19</c:v>
                      </c:pt>
                      <c:pt idx="61">
                        <c:v>91.82</c:v>
                      </c:pt>
                      <c:pt idx="62">
                        <c:v>45.73</c:v>
                      </c:pt>
                      <c:pt idx="63">
                        <c:v>118.19</c:v>
                      </c:pt>
                      <c:pt idx="64">
                        <c:v>92.92</c:v>
                      </c:pt>
                      <c:pt idx="65">
                        <c:v>83.82</c:v>
                      </c:pt>
                      <c:pt idx="66">
                        <c:v>115.44</c:v>
                      </c:pt>
                      <c:pt idx="67">
                        <c:v>92.72</c:v>
                      </c:pt>
                      <c:pt idx="68">
                        <c:v>78.180000000000007</c:v>
                      </c:pt>
                      <c:pt idx="69">
                        <c:v>112.36</c:v>
                      </c:pt>
                      <c:pt idx="70">
                        <c:v>73.73</c:v>
                      </c:pt>
                      <c:pt idx="71">
                        <c:v>81.64</c:v>
                      </c:pt>
                      <c:pt idx="72">
                        <c:v>88.46</c:v>
                      </c:pt>
                      <c:pt idx="73">
                        <c:v>97.54</c:v>
                      </c:pt>
                      <c:pt idx="74">
                        <c:v>90.72</c:v>
                      </c:pt>
                      <c:pt idx="75">
                        <c:v>66.19</c:v>
                      </c:pt>
                      <c:pt idx="76">
                        <c:v>62.54</c:v>
                      </c:pt>
                      <c:pt idx="77">
                        <c:v>33.19</c:v>
                      </c:pt>
                      <c:pt idx="78">
                        <c:v>41.27</c:v>
                      </c:pt>
                      <c:pt idx="79">
                        <c:v>50.36</c:v>
                      </c:pt>
                      <c:pt idx="80">
                        <c:v>94.09</c:v>
                      </c:pt>
                      <c:pt idx="81">
                        <c:v>-26.26</c:v>
                      </c:pt>
                      <c:pt idx="82">
                        <c:v>119.83</c:v>
                      </c:pt>
                      <c:pt idx="83">
                        <c:v>-31.82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5C61-451F-8114-58BC75D0BFC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Data!$BT$4</c15:sqref>
                        </c15:formulaRef>
                      </c:ext>
                    </c:extLst>
                    <c:strCache>
                      <c:ptCount val="1"/>
                      <c:pt idx="0">
                        <c:v>Rates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Data!$BT$5:$BT$88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6451</c:v>
                      </c:pt>
                      <c:pt idx="2">
                        <c:v>0</c:v>
                      </c:pt>
                      <c:pt idx="3">
                        <c:v>4072.78</c:v>
                      </c:pt>
                      <c:pt idx="4">
                        <c:v>6450.09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10351.99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6903</c:v>
                      </c:pt>
                      <c:pt idx="11">
                        <c:v>0</c:v>
                      </c:pt>
                      <c:pt idx="12">
                        <c:v>2902.29</c:v>
                      </c:pt>
                      <c:pt idx="13">
                        <c:v>6903</c:v>
                      </c:pt>
                      <c:pt idx="14">
                        <c:v>0</c:v>
                      </c:pt>
                      <c:pt idx="15">
                        <c:v>2075.85</c:v>
                      </c:pt>
                      <c:pt idx="16">
                        <c:v>6901.81</c:v>
                      </c:pt>
                      <c:pt idx="17">
                        <c:v>0</c:v>
                      </c:pt>
                      <c:pt idx="18">
                        <c:v>2224.29</c:v>
                      </c:pt>
                      <c:pt idx="19">
                        <c:v>8633.9</c:v>
                      </c:pt>
                      <c:pt idx="20">
                        <c:v>0</c:v>
                      </c:pt>
                      <c:pt idx="21">
                        <c:v>2323.9699999999998</c:v>
                      </c:pt>
                      <c:pt idx="22">
                        <c:v>4423.03</c:v>
                      </c:pt>
                      <c:pt idx="23">
                        <c:v>0</c:v>
                      </c:pt>
                      <c:pt idx="24">
                        <c:v>3818.29</c:v>
                      </c:pt>
                      <c:pt idx="25">
                        <c:v>726.92</c:v>
                      </c:pt>
                      <c:pt idx="26">
                        <c:v>8798.15</c:v>
                      </c:pt>
                      <c:pt idx="27">
                        <c:v>3122.07</c:v>
                      </c:pt>
                      <c:pt idx="28">
                        <c:v>1146.3699999999999</c:v>
                      </c:pt>
                      <c:pt idx="29">
                        <c:v>2248.11</c:v>
                      </c:pt>
                      <c:pt idx="30">
                        <c:v>2175.59</c:v>
                      </c:pt>
                      <c:pt idx="31">
                        <c:v>6166.72</c:v>
                      </c:pt>
                      <c:pt idx="32">
                        <c:v>2175.59</c:v>
                      </c:pt>
                      <c:pt idx="33">
                        <c:v>2248.11</c:v>
                      </c:pt>
                      <c:pt idx="34">
                        <c:v>2030.55</c:v>
                      </c:pt>
                      <c:pt idx="35">
                        <c:v>2248.11</c:v>
                      </c:pt>
                      <c:pt idx="36">
                        <c:v>4776.87</c:v>
                      </c:pt>
                      <c:pt idx="37">
                        <c:v>2175.59</c:v>
                      </c:pt>
                      <c:pt idx="38">
                        <c:v>2248.11</c:v>
                      </c:pt>
                      <c:pt idx="39">
                        <c:v>4268.72</c:v>
                      </c:pt>
                      <c:pt idx="40">
                        <c:v>2248.11</c:v>
                      </c:pt>
                      <c:pt idx="41">
                        <c:v>0</c:v>
                      </c:pt>
                      <c:pt idx="42">
                        <c:v>2035.11</c:v>
                      </c:pt>
                      <c:pt idx="43">
                        <c:v>2102.94</c:v>
                      </c:pt>
                      <c:pt idx="44">
                        <c:v>7907.4</c:v>
                      </c:pt>
                      <c:pt idx="45">
                        <c:v>2102.94</c:v>
                      </c:pt>
                      <c:pt idx="46">
                        <c:v>1967.27</c:v>
                      </c:pt>
                      <c:pt idx="47">
                        <c:v>2102.94</c:v>
                      </c:pt>
                      <c:pt idx="48">
                        <c:v>5981.94</c:v>
                      </c:pt>
                      <c:pt idx="49">
                        <c:v>2035.11</c:v>
                      </c:pt>
                      <c:pt idx="50">
                        <c:v>5266.37</c:v>
                      </c:pt>
                      <c:pt idx="51">
                        <c:v>2035.11</c:v>
                      </c:pt>
                      <c:pt idx="52">
                        <c:v>4205.3900000000003</c:v>
                      </c:pt>
                      <c:pt idx="53">
                        <c:v>6532.76</c:v>
                      </c:pt>
                      <c:pt idx="54">
                        <c:v>1906</c:v>
                      </c:pt>
                      <c:pt idx="55">
                        <c:v>1969.54</c:v>
                      </c:pt>
                      <c:pt idx="56">
                        <c:v>1906</c:v>
                      </c:pt>
                      <c:pt idx="57">
                        <c:v>9120.01</c:v>
                      </c:pt>
                      <c:pt idx="58">
                        <c:v>1778.94</c:v>
                      </c:pt>
                      <c:pt idx="59">
                        <c:v>6505.66</c:v>
                      </c:pt>
                      <c:pt idx="60">
                        <c:v>1969.54</c:v>
                      </c:pt>
                      <c:pt idx="61">
                        <c:v>1906</c:v>
                      </c:pt>
                      <c:pt idx="62">
                        <c:v>3505.04</c:v>
                      </c:pt>
                      <c:pt idx="63">
                        <c:v>1906</c:v>
                      </c:pt>
                      <c:pt idx="64">
                        <c:v>3939.08</c:v>
                      </c:pt>
                      <c:pt idx="65">
                        <c:v>2254.11</c:v>
                      </c:pt>
                      <c:pt idx="66">
                        <c:v>1790.03</c:v>
                      </c:pt>
                      <c:pt idx="67">
                        <c:v>1849.7</c:v>
                      </c:pt>
                      <c:pt idx="68">
                        <c:v>5573.5</c:v>
                      </c:pt>
                      <c:pt idx="69">
                        <c:v>1849.7</c:v>
                      </c:pt>
                      <c:pt idx="70">
                        <c:v>1670.69</c:v>
                      </c:pt>
                      <c:pt idx="71">
                        <c:v>1849.7</c:v>
                      </c:pt>
                      <c:pt idx="72">
                        <c:v>6580.79</c:v>
                      </c:pt>
                      <c:pt idx="73">
                        <c:v>1790.03</c:v>
                      </c:pt>
                      <c:pt idx="74">
                        <c:v>1849.69</c:v>
                      </c:pt>
                      <c:pt idx="75">
                        <c:v>4262.2299999999996</c:v>
                      </c:pt>
                      <c:pt idx="76">
                        <c:v>3699.39</c:v>
                      </c:pt>
                      <c:pt idx="77">
                        <c:v>3458.25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13523.89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11922.09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5C61-451F-8114-58BC75D0BFC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Data!$BU$4</c15:sqref>
                        </c15:formulaRef>
                      </c:ext>
                    </c:extLst>
                    <c:strCache>
                      <c:ptCount val="1"/>
                      <c:pt idx="0">
                        <c:v>Repairs &amp; Maint - Grounds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Data!$BU$5:$BU$88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57.75</c:v>
                      </c:pt>
                      <c:pt idx="1">
                        <c:v>0</c:v>
                      </c:pt>
                      <c:pt idx="2">
                        <c:v>1291.82</c:v>
                      </c:pt>
                      <c:pt idx="3">
                        <c:v>256.73</c:v>
                      </c:pt>
                      <c:pt idx="4">
                        <c:v>0</c:v>
                      </c:pt>
                      <c:pt idx="5">
                        <c:v>66.819999999999993</c:v>
                      </c:pt>
                      <c:pt idx="6">
                        <c:v>140</c:v>
                      </c:pt>
                      <c:pt idx="7">
                        <c:v>542.92999999999995</c:v>
                      </c:pt>
                      <c:pt idx="8">
                        <c:v>0</c:v>
                      </c:pt>
                      <c:pt idx="9">
                        <c:v>152.91999999999999</c:v>
                      </c:pt>
                      <c:pt idx="10">
                        <c:v>123.59</c:v>
                      </c:pt>
                      <c:pt idx="11">
                        <c:v>141.83000000000001</c:v>
                      </c:pt>
                      <c:pt idx="12">
                        <c:v>1141.77</c:v>
                      </c:pt>
                      <c:pt idx="13">
                        <c:v>268.43</c:v>
                      </c:pt>
                      <c:pt idx="14">
                        <c:v>290</c:v>
                      </c:pt>
                      <c:pt idx="15">
                        <c:v>47.81</c:v>
                      </c:pt>
                      <c:pt idx="16">
                        <c:v>55</c:v>
                      </c:pt>
                      <c:pt idx="17">
                        <c:v>0</c:v>
                      </c:pt>
                      <c:pt idx="18">
                        <c:v>207.37</c:v>
                      </c:pt>
                      <c:pt idx="19">
                        <c:v>5072.6400000000003</c:v>
                      </c:pt>
                      <c:pt idx="20">
                        <c:v>474.83</c:v>
                      </c:pt>
                      <c:pt idx="21">
                        <c:v>72.739999999999995</c:v>
                      </c:pt>
                      <c:pt idx="22">
                        <c:v>47.82</c:v>
                      </c:pt>
                      <c:pt idx="23">
                        <c:v>-939.96</c:v>
                      </c:pt>
                      <c:pt idx="24">
                        <c:v>2738.19</c:v>
                      </c:pt>
                      <c:pt idx="25">
                        <c:v>155.02000000000001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156</c:v>
                      </c:pt>
                      <c:pt idx="29">
                        <c:v>62.28</c:v>
                      </c:pt>
                      <c:pt idx="30">
                        <c:v>0</c:v>
                      </c:pt>
                      <c:pt idx="31">
                        <c:v>186.17</c:v>
                      </c:pt>
                      <c:pt idx="32">
                        <c:v>92.5</c:v>
                      </c:pt>
                      <c:pt idx="33">
                        <c:v>102.66</c:v>
                      </c:pt>
                      <c:pt idx="34">
                        <c:v>850.71</c:v>
                      </c:pt>
                      <c:pt idx="35">
                        <c:v>49.88</c:v>
                      </c:pt>
                      <c:pt idx="36">
                        <c:v>79.099999999999994</c:v>
                      </c:pt>
                      <c:pt idx="37">
                        <c:v>1090.74</c:v>
                      </c:pt>
                      <c:pt idx="38">
                        <c:v>68.09</c:v>
                      </c:pt>
                      <c:pt idx="39">
                        <c:v>272.82</c:v>
                      </c:pt>
                      <c:pt idx="40">
                        <c:v>343.08</c:v>
                      </c:pt>
                      <c:pt idx="41">
                        <c:v>499.36</c:v>
                      </c:pt>
                      <c:pt idx="42">
                        <c:v>266.93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1329.8</c:v>
                      </c:pt>
                      <c:pt idx="46">
                        <c:v>599.20000000000005</c:v>
                      </c:pt>
                      <c:pt idx="47">
                        <c:v>603.87</c:v>
                      </c:pt>
                      <c:pt idx="48">
                        <c:v>804.28</c:v>
                      </c:pt>
                      <c:pt idx="49">
                        <c:v>0</c:v>
                      </c:pt>
                      <c:pt idx="50">
                        <c:v>901.15</c:v>
                      </c:pt>
                      <c:pt idx="51">
                        <c:v>251.44</c:v>
                      </c:pt>
                      <c:pt idx="52">
                        <c:v>560.49</c:v>
                      </c:pt>
                      <c:pt idx="53">
                        <c:v>644.38</c:v>
                      </c:pt>
                      <c:pt idx="54">
                        <c:v>58.19</c:v>
                      </c:pt>
                      <c:pt idx="55">
                        <c:v>0</c:v>
                      </c:pt>
                      <c:pt idx="56">
                        <c:v>202.4</c:v>
                      </c:pt>
                      <c:pt idx="57">
                        <c:v>0</c:v>
                      </c:pt>
                      <c:pt idx="58">
                        <c:v>71</c:v>
                      </c:pt>
                      <c:pt idx="59">
                        <c:v>140</c:v>
                      </c:pt>
                      <c:pt idx="60">
                        <c:v>0</c:v>
                      </c:pt>
                      <c:pt idx="61">
                        <c:v>521.83000000000004</c:v>
                      </c:pt>
                      <c:pt idx="62">
                        <c:v>1731.53</c:v>
                      </c:pt>
                      <c:pt idx="63">
                        <c:v>528.38</c:v>
                      </c:pt>
                      <c:pt idx="64">
                        <c:v>452.16</c:v>
                      </c:pt>
                      <c:pt idx="65">
                        <c:v>169.91</c:v>
                      </c:pt>
                      <c:pt idx="66">
                        <c:v>2235</c:v>
                      </c:pt>
                      <c:pt idx="67">
                        <c:v>0</c:v>
                      </c:pt>
                      <c:pt idx="68">
                        <c:v>52.05</c:v>
                      </c:pt>
                      <c:pt idx="69">
                        <c:v>328.81</c:v>
                      </c:pt>
                      <c:pt idx="70">
                        <c:v>650</c:v>
                      </c:pt>
                      <c:pt idx="71">
                        <c:v>191.77</c:v>
                      </c:pt>
                      <c:pt idx="72">
                        <c:v>345.82</c:v>
                      </c:pt>
                      <c:pt idx="73">
                        <c:v>205.21</c:v>
                      </c:pt>
                      <c:pt idx="74">
                        <c:v>326.51</c:v>
                      </c:pt>
                      <c:pt idx="75">
                        <c:v>254.91</c:v>
                      </c:pt>
                      <c:pt idx="76">
                        <c:v>127.09</c:v>
                      </c:pt>
                      <c:pt idx="77">
                        <c:v>267.57</c:v>
                      </c:pt>
                      <c:pt idx="78">
                        <c:v>146.75</c:v>
                      </c:pt>
                      <c:pt idx="79">
                        <c:v>552.79999999999995</c:v>
                      </c:pt>
                      <c:pt idx="80">
                        <c:v>752.18</c:v>
                      </c:pt>
                      <c:pt idx="81">
                        <c:v>1021.61</c:v>
                      </c:pt>
                      <c:pt idx="82">
                        <c:v>3438.36</c:v>
                      </c:pt>
                      <c:pt idx="83">
                        <c:v>3458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5C61-451F-8114-58BC75D0BFC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Data!$BV$4</c15:sqref>
                        </c15:formulaRef>
                      </c:ext>
                    </c:extLst>
                    <c:strCache>
                      <c:ptCount val="1"/>
                      <c:pt idx="0">
                        <c:v>Repairs &amp; Maint - Clubhouse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Data!$BV$5:$BV$88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6630.72</c:v>
                      </c:pt>
                      <c:pt idx="1">
                        <c:v>2212.5700000000002</c:v>
                      </c:pt>
                      <c:pt idx="2">
                        <c:v>8500.26</c:v>
                      </c:pt>
                      <c:pt idx="3">
                        <c:v>4671.54</c:v>
                      </c:pt>
                      <c:pt idx="4">
                        <c:v>5549.6</c:v>
                      </c:pt>
                      <c:pt idx="5">
                        <c:v>10029.299999999999</c:v>
                      </c:pt>
                      <c:pt idx="6">
                        <c:v>642.27</c:v>
                      </c:pt>
                      <c:pt idx="7">
                        <c:v>4237.9799999999996</c:v>
                      </c:pt>
                      <c:pt idx="8">
                        <c:v>4950.68</c:v>
                      </c:pt>
                      <c:pt idx="9">
                        <c:v>729.18</c:v>
                      </c:pt>
                      <c:pt idx="10">
                        <c:v>7631.74</c:v>
                      </c:pt>
                      <c:pt idx="11">
                        <c:v>6464.08</c:v>
                      </c:pt>
                      <c:pt idx="12">
                        <c:v>850</c:v>
                      </c:pt>
                      <c:pt idx="13">
                        <c:v>5180.43</c:v>
                      </c:pt>
                      <c:pt idx="14">
                        <c:v>4342.83</c:v>
                      </c:pt>
                      <c:pt idx="15">
                        <c:v>7113.18</c:v>
                      </c:pt>
                      <c:pt idx="16">
                        <c:v>4246.04</c:v>
                      </c:pt>
                      <c:pt idx="17">
                        <c:v>4079.92</c:v>
                      </c:pt>
                      <c:pt idx="18">
                        <c:v>2301.94</c:v>
                      </c:pt>
                      <c:pt idx="19">
                        <c:v>745.72</c:v>
                      </c:pt>
                      <c:pt idx="20">
                        <c:v>5401.42</c:v>
                      </c:pt>
                      <c:pt idx="21">
                        <c:v>4461.8900000000003</c:v>
                      </c:pt>
                      <c:pt idx="22">
                        <c:v>970.5</c:v>
                      </c:pt>
                      <c:pt idx="23">
                        <c:v>80</c:v>
                      </c:pt>
                      <c:pt idx="24">
                        <c:v>1517.6</c:v>
                      </c:pt>
                      <c:pt idx="25">
                        <c:v>814.12</c:v>
                      </c:pt>
                      <c:pt idx="26">
                        <c:v>1992.59</c:v>
                      </c:pt>
                      <c:pt idx="27">
                        <c:v>3380.73</c:v>
                      </c:pt>
                      <c:pt idx="28">
                        <c:v>765.73</c:v>
                      </c:pt>
                      <c:pt idx="29">
                        <c:v>619.51</c:v>
                      </c:pt>
                      <c:pt idx="30">
                        <c:v>4670.4399999999996</c:v>
                      </c:pt>
                      <c:pt idx="31">
                        <c:v>1633.22</c:v>
                      </c:pt>
                      <c:pt idx="32">
                        <c:v>2495.46</c:v>
                      </c:pt>
                      <c:pt idx="33">
                        <c:v>3717.55</c:v>
                      </c:pt>
                      <c:pt idx="34">
                        <c:v>3423.96</c:v>
                      </c:pt>
                      <c:pt idx="35">
                        <c:v>1150.8599999999999</c:v>
                      </c:pt>
                      <c:pt idx="36">
                        <c:v>3432.35</c:v>
                      </c:pt>
                      <c:pt idx="37">
                        <c:v>1005.17</c:v>
                      </c:pt>
                      <c:pt idx="38">
                        <c:v>7244.91</c:v>
                      </c:pt>
                      <c:pt idx="39">
                        <c:v>2503.2399999999998</c:v>
                      </c:pt>
                      <c:pt idx="40">
                        <c:v>689.13</c:v>
                      </c:pt>
                      <c:pt idx="41">
                        <c:v>775.12</c:v>
                      </c:pt>
                      <c:pt idx="42">
                        <c:v>1184.6400000000001</c:v>
                      </c:pt>
                      <c:pt idx="43">
                        <c:v>199.84</c:v>
                      </c:pt>
                      <c:pt idx="44">
                        <c:v>2150.98</c:v>
                      </c:pt>
                      <c:pt idx="45">
                        <c:v>3488.03</c:v>
                      </c:pt>
                      <c:pt idx="46">
                        <c:v>1016.21</c:v>
                      </c:pt>
                      <c:pt idx="47">
                        <c:v>11627.66</c:v>
                      </c:pt>
                      <c:pt idx="48">
                        <c:v>117689.12</c:v>
                      </c:pt>
                      <c:pt idx="49">
                        <c:v>796.14</c:v>
                      </c:pt>
                      <c:pt idx="50">
                        <c:v>11085.71</c:v>
                      </c:pt>
                      <c:pt idx="51">
                        <c:v>748.65</c:v>
                      </c:pt>
                      <c:pt idx="52">
                        <c:v>2363.54</c:v>
                      </c:pt>
                      <c:pt idx="53">
                        <c:v>5405.68</c:v>
                      </c:pt>
                      <c:pt idx="54">
                        <c:v>2111.14</c:v>
                      </c:pt>
                      <c:pt idx="55">
                        <c:v>981.81</c:v>
                      </c:pt>
                      <c:pt idx="56">
                        <c:v>5328.73</c:v>
                      </c:pt>
                      <c:pt idx="57">
                        <c:v>2282.13</c:v>
                      </c:pt>
                      <c:pt idx="58">
                        <c:v>1187.3599999999999</c:v>
                      </c:pt>
                      <c:pt idx="59">
                        <c:v>6042.58</c:v>
                      </c:pt>
                      <c:pt idx="60">
                        <c:v>1872.35</c:v>
                      </c:pt>
                      <c:pt idx="61">
                        <c:v>1813</c:v>
                      </c:pt>
                      <c:pt idx="62">
                        <c:v>5055.17</c:v>
                      </c:pt>
                      <c:pt idx="63">
                        <c:v>5635.38</c:v>
                      </c:pt>
                      <c:pt idx="64">
                        <c:v>4607.55</c:v>
                      </c:pt>
                      <c:pt idx="65">
                        <c:v>2692.13</c:v>
                      </c:pt>
                      <c:pt idx="66">
                        <c:v>9072.2999999999993</c:v>
                      </c:pt>
                      <c:pt idx="67">
                        <c:v>1401.79</c:v>
                      </c:pt>
                      <c:pt idx="68">
                        <c:v>2084.92</c:v>
                      </c:pt>
                      <c:pt idx="69">
                        <c:v>5107.22</c:v>
                      </c:pt>
                      <c:pt idx="70">
                        <c:v>1844.07</c:v>
                      </c:pt>
                      <c:pt idx="71">
                        <c:v>4696.13</c:v>
                      </c:pt>
                      <c:pt idx="72">
                        <c:v>1436.07</c:v>
                      </c:pt>
                      <c:pt idx="73">
                        <c:v>490.03</c:v>
                      </c:pt>
                      <c:pt idx="74">
                        <c:v>2072.77</c:v>
                      </c:pt>
                      <c:pt idx="75">
                        <c:v>4073.91</c:v>
                      </c:pt>
                      <c:pt idx="76">
                        <c:v>1531.13</c:v>
                      </c:pt>
                      <c:pt idx="77">
                        <c:v>4037.1</c:v>
                      </c:pt>
                      <c:pt idx="78">
                        <c:v>5684.51</c:v>
                      </c:pt>
                      <c:pt idx="79">
                        <c:v>269.94</c:v>
                      </c:pt>
                      <c:pt idx="80">
                        <c:v>2943.6</c:v>
                      </c:pt>
                      <c:pt idx="81">
                        <c:v>10246.84</c:v>
                      </c:pt>
                      <c:pt idx="82">
                        <c:v>3332.79</c:v>
                      </c:pt>
                      <c:pt idx="83">
                        <c:v>5566.82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5C61-451F-8114-58BC75D0BFC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Data!$BW$4</c15:sqref>
                        </c15:formulaRef>
                      </c:ext>
                    </c:extLst>
                    <c:strCache>
                      <c:ptCount val="1"/>
                      <c:pt idx="0">
                        <c:v>Replacements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Data!$BW$5:$BW$88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445.42</c:v>
                      </c:pt>
                      <c:pt idx="1">
                        <c:v>246.82</c:v>
                      </c:pt>
                      <c:pt idx="2">
                        <c:v>959.11</c:v>
                      </c:pt>
                      <c:pt idx="3">
                        <c:v>356.27</c:v>
                      </c:pt>
                      <c:pt idx="4">
                        <c:v>0</c:v>
                      </c:pt>
                      <c:pt idx="5">
                        <c:v>56.94</c:v>
                      </c:pt>
                      <c:pt idx="6">
                        <c:v>2215</c:v>
                      </c:pt>
                      <c:pt idx="7">
                        <c:v>1128.6199999999999</c:v>
                      </c:pt>
                      <c:pt idx="8">
                        <c:v>22.59</c:v>
                      </c:pt>
                      <c:pt idx="9">
                        <c:v>25.91</c:v>
                      </c:pt>
                      <c:pt idx="10">
                        <c:v>0</c:v>
                      </c:pt>
                      <c:pt idx="11">
                        <c:v>578.6</c:v>
                      </c:pt>
                      <c:pt idx="12">
                        <c:v>179</c:v>
                      </c:pt>
                      <c:pt idx="13">
                        <c:v>25.36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158.59</c:v>
                      </c:pt>
                      <c:pt idx="17">
                        <c:v>973</c:v>
                      </c:pt>
                      <c:pt idx="18">
                        <c:v>208.06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49.09</c:v>
                      </c:pt>
                      <c:pt idx="23">
                        <c:v>0</c:v>
                      </c:pt>
                      <c:pt idx="24">
                        <c:v>109.04</c:v>
                      </c:pt>
                      <c:pt idx="25">
                        <c:v>291.44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171.34</c:v>
                      </c:pt>
                      <c:pt idx="30">
                        <c:v>73.540000000000006</c:v>
                      </c:pt>
                      <c:pt idx="31">
                        <c:v>100</c:v>
                      </c:pt>
                      <c:pt idx="32">
                        <c:v>643.26</c:v>
                      </c:pt>
                      <c:pt idx="33">
                        <c:v>1663.55</c:v>
                      </c:pt>
                      <c:pt idx="34">
                        <c:v>200.9</c:v>
                      </c:pt>
                      <c:pt idx="35">
                        <c:v>660</c:v>
                      </c:pt>
                      <c:pt idx="36">
                        <c:v>102.57</c:v>
                      </c:pt>
                      <c:pt idx="37">
                        <c:v>1206.3900000000001</c:v>
                      </c:pt>
                      <c:pt idx="38">
                        <c:v>0</c:v>
                      </c:pt>
                      <c:pt idx="39">
                        <c:v>16.329999999999998</c:v>
                      </c:pt>
                      <c:pt idx="40">
                        <c:v>275</c:v>
                      </c:pt>
                      <c:pt idx="41">
                        <c:v>252.55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96.13</c:v>
                      </c:pt>
                      <c:pt idx="45">
                        <c:v>1357.64</c:v>
                      </c:pt>
                      <c:pt idx="46">
                        <c:v>732.2</c:v>
                      </c:pt>
                      <c:pt idx="47">
                        <c:v>824.23</c:v>
                      </c:pt>
                      <c:pt idx="48">
                        <c:v>511.18</c:v>
                      </c:pt>
                      <c:pt idx="49">
                        <c:v>0</c:v>
                      </c:pt>
                      <c:pt idx="50">
                        <c:v>488.32</c:v>
                      </c:pt>
                      <c:pt idx="51">
                        <c:v>79</c:v>
                      </c:pt>
                      <c:pt idx="52">
                        <c:v>126.55</c:v>
                      </c:pt>
                      <c:pt idx="53">
                        <c:v>350.32</c:v>
                      </c:pt>
                      <c:pt idx="54">
                        <c:v>323.43</c:v>
                      </c:pt>
                      <c:pt idx="55">
                        <c:v>109.09</c:v>
                      </c:pt>
                      <c:pt idx="56">
                        <c:v>313.10000000000002</c:v>
                      </c:pt>
                      <c:pt idx="57">
                        <c:v>112.73</c:v>
                      </c:pt>
                      <c:pt idx="58">
                        <c:v>0</c:v>
                      </c:pt>
                      <c:pt idx="59">
                        <c:v>563.64</c:v>
                      </c:pt>
                      <c:pt idx="60">
                        <c:v>0</c:v>
                      </c:pt>
                      <c:pt idx="61">
                        <c:v>181.09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125.86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1113.3399999999999</c:v>
                      </c:pt>
                      <c:pt idx="69">
                        <c:v>299.86</c:v>
                      </c:pt>
                      <c:pt idx="70">
                        <c:v>787.13</c:v>
                      </c:pt>
                      <c:pt idx="71">
                        <c:v>289.58</c:v>
                      </c:pt>
                      <c:pt idx="72">
                        <c:v>213.79</c:v>
                      </c:pt>
                      <c:pt idx="73">
                        <c:v>322.26</c:v>
                      </c:pt>
                      <c:pt idx="74">
                        <c:v>746.19</c:v>
                      </c:pt>
                      <c:pt idx="75">
                        <c:v>578.04</c:v>
                      </c:pt>
                      <c:pt idx="76">
                        <c:v>1341.13</c:v>
                      </c:pt>
                      <c:pt idx="77">
                        <c:v>942.94</c:v>
                      </c:pt>
                      <c:pt idx="78">
                        <c:v>184.38</c:v>
                      </c:pt>
                      <c:pt idx="79">
                        <c:v>438.04</c:v>
                      </c:pt>
                      <c:pt idx="80">
                        <c:v>0</c:v>
                      </c:pt>
                      <c:pt idx="81">
                        <c:v>526.46</c:v>
                      </c:pt>
                      <c:pt idx="82">
                        <c:v>58.82</c:v>
                      </c:pt>
                      <c:pt idx="83">
                        <c:v>1157.3499999999999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5C61-451F-8114-58BC75D0BFC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Data!$BX$4</c15:sqref>
                        </c15:formulaRef>
                      </c:ext>
                    </c:extLst>
                    <c:strCache>
                      <c:ptCount val="1"/>
                      <c:pt idx="0">
                        <c:v>Security/Monitoring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Data!$BX$5:$BX$88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214</c:v>
                      </c:pt>
                      <c:pt idx="3">
                        <c:v>177.27</c:v>
                      </c:pt>
                      <c:pt idx="4">
                        <c:v>0</c:v>
                      </c:pt>
                      <c:pt idx="5">
                        <c:v>2254.2199999999998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214</c:v>
                      </c:pt>
                      <c:pt idx="9">
                        <c:v>6120.66</c:v>
                      </c:pt>
                      <c:pt idx="10">
                        <c:v>1851</c:v>
                      </c:pt>
                      <c:pt idx="11">
                        <c:v>1381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214</c:v>
                      </c:pt>
                      <c:pt idx="15">
                        <c:v>0</c:v>
                      </c:pt>
                      <c:pt idx="16">
                        <c:v>177.27</c:v>
                      </c:pt>
                      <c:pt idx="17">
                        <c:v>3494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201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201</c:v>
                      </c:pt>
                      <c:pt idx="24">
                        <c:v>0</c:v>
                      </c:pt>
                      <c:pt idx="25">
                        <c:v>177.27</c:v>
                      </c:pt>
                      <c:pt idx="26">
                        <c:v>201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201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201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201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201</c:v>
                      </c:pt>
                      <c:pt idx="39">
                        <c:v>0</c:v>
                      </c:pt>
                      <c:pt idx="40">
                        <c:v>118</c:v>
                      </c:pt>
                      <c:pt idx="41">
                        <c:v>201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201</c:v>
                      </c:pt>
                      <c:pt idx="45">
                        <c:v>0</c:v>
                      </c:pt>
                      <c:pt idx="46">
                        <c:v>181.82</c:v>
                      </c:pt>
                      <c:pt idx="47">
                        <c:v>201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201</c:v>
                      </c:pt>
                      <c:pt idx="51">
                        <c:v>116</c:v>
                      </c:pt>
                      <c:pt idx="52">
                        <c:v>0</c:v>
                      </c:pt>
                      <c:pt idx="53">
                        <c:v>322</c:v>
                      </c:pt>
                      <c:pt idx="54">
                        <c:v>0</c:v>
                      </c:pt>
                      <c:pt idx="55">
                        <c:v>815</c:v>
                      </c:pt>
                      <c:pt idx="56">
                        <c:v>815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865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177.27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1010</c:v>
                      </c:pt>
                      <c:pt idx="74">
                        <c:v>0</c:v>
                      </c:pt>
                      <c:pt idx="75">
                        <c:v>520</c:v>
                      </c:pt>
                      <c:pt idx="76">
                        <c:v>360</c:v>
                      </c:pt>
                      <c:pt idx="77">
                        <c:v>0</c:v>
                      </c:pt>
                      <c:pt idx="78">
                        <c:v>600</c:v>
                      </c:pt>
                      <c:pt idx="79">
                        <c:v>980</c:v>
                      </c:pt>
                      <c:pt idx="80">
                        <c:v>640</c:v>
                      </c:pt>
                      <c:pt idx="81">
                        <c:v>1871.2</c:v>
                      </c:pt>
                      <c:pt idx="82">
                        <c:v>640</c:v>
                      </c:pt>
                      <c:pt idx="83">
                        <c:v>640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5C61-451F-8114-58BC75D0BFC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Data!$BY$4</c15:sqref>
                        </c15:formulaRef>
                      </c:ext>
                    </c:extLst>
                    <c:strCache>
                      <c:ptCount val="1"/>
                      <c:pt idx="0">
                        <c:v>Inspections &amp; Contracts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Data!$BY$5:$BY$88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2821.85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1269.9100000000001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80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1515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70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365</c:v>
                      </c:pt>
                      <c:pt idx="72">
                        <c:v>0</c:v>
                      </c:pt>
                      <c:pt idx="73">
                        <c:v>165</c:v>
                      </c:pt>
                      <c:pt idx="74">
                        <c:v>918.1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70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5C61-451F-8114-58BC75D0BFC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Data!$BZ$4</c15:sqref>
                        </c15:formulaRef>
                      </c:ext>
                    </c:extLst>
                    <c:strCache>
                      <c:ptCount val="1"/>
                      <c:pt idx="0">
                        <c:v>Sundry Expenses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Data!$BZ$5:$BZ$88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1180.99</c:v>
                      </c:pt>
                      <c:pt idx="1">
                        <c:v>107.82</c:v>
                      </c:pt>
                      <c:pt idx="2">
                        <c:v>231.11</c:v>
                      </c:pt>
                      <c:pt idx="3">
                        <c:v>582.84</c:v>
                      </c:pt>
                      <c:pt idx="4">
                        <c:v>0</c:v>
                      </c:pt>
                      <c:pt idx="5">
                        <c:v>1022.28</c:v>
                      </c:pt>
                      <c:pt idx="6">
                        <c:v>89.91</c:v>
                      </c:pt>
                      <c:pt idx="7">
                        <c:v>18.18</c:v>
                      </c:pt>
                      <c:pt idx="8">
                        <c:v>2475</c:v>
                      </c:pt>
                      <c:pt idx="9">
                        <c:v>154</c:v>
                      </c:pt>
                      <c:pt idx="10">
                        <c:v>63.64</c:v>
                      </c:pt>
                      <c:pt idx="11">
                        <c:v>0</c:v>
                      </c:pt>
                      <c:pt idx="12">
                        <c:v>399.05</c:v>
                      </c:pt>
                      <c:pt idx="13">
                        <c:v>250</c:v>
                      </c:pt>
                      <c:pt idx="14">
                        <c:v>758.18</c:v>
                      </c:pt>
                      <c:pt idx="15">
                        <c:v>0</c:v>
                      </c:pt>
                      <c:pt idx="16">
                        <c:v>383.35</c:v>
                      </c:pt>
                      <c:pt idx="17">
                        <c:v>0</c:v>
                      </c:pt>
                      <c:pt idx="18">
                        <c:v>1420</c:v>
                      </c:pt>
                      <c:pt idx="19">
                        <c:v>233.78</c:v>
                      </c:pt>
                      <c:pt idx="20">
                        <c:v>2881</c:v>
                      </c:pt>
                      <c:pt idx="21">
                        <c:v>205.07</c:v>
                      </c:pt>
                      <c:pt idx="22">
                        <c:v>246.36</c:v>
                      </c:pt>
                      <c:pt idx="23">
                        <c:v>54.55</c:v>
                      </c:pt>
                      <c:pt idx="24">
                        <c:v>-2200.8000000000002</c:v>
                      </c:pt>
                      <c:pt idx="25">
                        <c:v>789.09</c:v>
                      </c:pt>
                      <c:pt idx="26">
                        <c:v>640</c:v>
                      </c:pt>
                      <c:pt idx="27">
                        <c:v>372.36</c:v>
                      </c:pt>
                      <c:pt idx="28">
                        <c:v>0</c:v>
                      </c:pt>
                      <c:pt idx="29">
                        <c:v>427.36</c:v>
                      </c:pt>
                      <c:pt idx="30">
                        <c:v>0</c:v>
                      </c:pt>
                      <c:pt idx="31">
                        <c:v>-500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674.91</c:v>
                      </c:pt>
                      <c:pt idx="36">
                        <c:v>-5821.04</c:v>
                      </c:pt>
                      <c:pt idx="37">
                        <c:v>212.5</c:v>
                      </c:pt>
                      <c:pt idx="38">
                        <c:v>1726.58</c:v>
                      </c:pt>
                      <c:pt idx="39">
                        <c:v>-1999.91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136.36000000000001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250</c:v>
                      </c:pt>
                      <c:pt idx="46">
                        <c:v>209.24</c:v>
                      </c:pt>
                      <c:pt idx="47">
                        <c:v>0</c:v>
                      </c:pt>
                      <c:pt idx="48">
                        <c:v>16210.67</c:v>
                      </c:pt>
                      <c:pt idx="49">
                        <c:v>854.75</c:v>
                      </c:pt>
                      <c:pt idx="50">
                        <c:v>0</c:v>
                      </c:pt>
                      <c:pt idx="51">
                        <c:v>168.18</c:v>
                      </c:pt>
                      <c:pt idx="52">
                        <c:v>35.1</c:v>
                      </c:pt>
                      <c:pt idx="53">
                        <c:v>578.45000000000005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300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3387.86</c:v>
                      </c:pt>
                      <c:pt idx="62">
                        <c:v>405</c:v>
                      </c:pt>
                      <c:pt idx="63">
                        <c:v>350</c:v>
                      </c:pt>
                      <c:pt idx="64">
                        <c:v>45.45</c:v>
                      </c:pt>
                      <c:pt idx="65">
                        <c:v>634.59</c:v>
                      </c:pt>
                      <c:pt idx="66">
                        <c:v>0</c:v>
                      </c:pt>
                      <c:pt idx="67">
                        <c:v>380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28.29</c:v>
                      </c:pt>
                      <c:pt idx="71">
                        <c:v>0</c:v>
                      </c:pt>
                      <c:pt idx="72">
                        <c:v>-9193.18</c:v>
                      </c:pt>
                      <c:pt idx="73">
                        <c:v>659.54</c:v>
                      </c:pt>
                      <c:pt idx="74">
                        <c:v>0</c:v>
                      </c:pt>
                      <c:pt idx="75">
                        <c:v>411.97</c:v>
                      </c:pt>
                      <c:pt idx="76">
                        <c:v>0</c:v>
                      </c:pt>
                      <c:pt idx="77">
                        <c:v>-59.95</c:v>
                      </c:pt>
                      <c:pt idx="78">
                        <c:v>0</c:v>
                      </c:pt>
                      <c:pt idx="79">
                        <c:v>-143.82</c:v>
                      </c:pt>
                      <c:pt idx="80">
                        <c:v>641.46</c:v>
                      </c:pt>
                      <c:pt idx="81">
                        <c:v>1252.78</c:v>
                      </c:pt>
                      <c:pt idx="82">
                        <c:v>1458.7</c:v>
                      </c:pt>
                      <c:pt idx="83">
                        <c:v>11149.59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5C61-451F-8114-58BC75D0BFC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Data!$CA$4</c15:sqref>
                        </c15:formulaRef>
                      </c:ext>
                    </c:extLst>
                    <c:strCache>
                      <c:ptCount val="1"/>
                      <c:pt idx="0">
                        <c:v>Telephone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Data!$CA$5:$CA$88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285.01</c:v>
                      </c:pt>
                      <c:pt idx="1">
                        <c:v>503.06</c:v>
                      </c:pt>
                      <c:pt idx="2">
                        <c:v>240.41</c:v>
                      </c:pt>
                      <c:pt idx="3">
                        <c:v>236.64</c:v>
                      </c:pt>
                      <c:pt idx="4">
                        <c:v>416.69</c:v>
                      </c:pt>
                      <c:pt idx="5">
                        <c:v>487.79</c:v>
                      </c:pt>
                      <c:pt idx="6">
                        <c:v>614.99</c:v>
                      </c:pt>
                      <c:pt idx="7">
                        <c:v>458.47</c:v>
                      </c:pt>
                      <c:pt idx="8">
                        <c:v>313.39</c:v>
                      </c:pt>
                      <c:pt idx="9">
                        <c:v>268.66000000000003</c:v>
                      </c:pt>
                      <c:pt idx="10">
                        <c:v>267.06</c:v>
                      </c:pt>
                      <c:pt idx="11">
                        <c:v>52.73</c:v>
                      </c:pt>
                      <c:pt idx="12">
                        <c:v>588.84</c:v>
                      </c:pt>
                      <c:pt idx="13">
                        <c:v>271.06</c:v>
                      </c:pt>
                      <c:pt idx="14">
                        <c:v>269.45999999999998</c:v>
                      </c:pt>
                      <c:pt idx="15">
                        <c:v>507.47</c:v>
                      </c:pt>
                      <c:pt idx="16">
                        <c:v>265.52999999999997</c:v>
                      </c:pt>
                      <c:pt idx="17">
                        <c:v>262.73</c:v>
                      </c:pt>
                      <c:pt idx="18">
                        <c:v>614.33000000000004</c:v>
                      </c:pt>
                      <c:pt idx="19">
                        <c:v>271.52999999999997</c:v>
                      </c:pt>
                      <c:pt idx="20">
                        <c:v>268.72000000000003</c:v>
                      </c:pt>
                      <c:pt idx="21">
                        <c:v>50</c:v>
                      </c:pt>
                      <c:pt idx="22">
                        <c:v>491.45</c:v>
                      </c:pt>
                      <c:pt idx="23">
                        <c:v>283.75</c:v>
                      </c:pt>
                      <c:pt idx="24">
                        <c:v>634.09</c:v>
                      </c:pt>
                      <c:pt idx="25">
                        <c:v>279.12</c:v>
                      </c:pt>
                      <c:pt idx="26">
                        <c:v>257.08</c:v>
                      </c:pt>
                      <c:pt idx="27">
                        <c:v>258.27999999999997</c:v>
                      </c:pt>
                      <c:pt idx="28">
                        <c:v>270.42</c:v>
                      </c:pt>
                      <c:pt idx="29">
                        <c:v>45.45</c:v>
                      </c:pt>
                      <c:pt idx="30">
                        <c:v>778.01</c:v>
                      </c:pt>
                      <c:pt idx="31">
                        <c:v>336.56</c:v>
                      </c:pt>
                      <c:pt idx="32">
                        <c:v>1098.02</c:v>
                      </c:pt>
                      <c:pt idx="33">
                        <c:v>350.86</c:v>
                      </c:pt>
                      <c:pt idx="34">
                        <c:v>795.17</c:v>
                      </c:pt>
                      <c:pt idx="35">
                        <c:v>822.35</c:v>
                      </c:pt>
                      <c:pt idx="36">
                        <c:v>1309.21</c:v>
                      </c:pt>
                      <c:pt idx="37">
                        <c:v>1123.47</c:v>
                      </c:pt>
                      <c:pt idx="38">
                        <c:v>833.69</c:v>
                      </c:pt>
                      <c:pt idx="39">
                        <c:v>831.33</c:v>
                      </c:pt>
                      <c:pt idx="40">
                        <c:v>828.67</c:v>
                      </c:pt>
                      <c:pt idx="41">
                        <c:v>830.12</c:v>
                      </c:pt>
                      <c:pt idx="42">
                        <c:v>868.18</c:v>
                      </c:pt>
                      <c:pt idx="43">
                        <c:v>472.15</c:v>
                      </c:pt>
                      <c:pt idx="44">
                        <c:v>875.44</c:v>
                      </c:pt>
                      <c:pt idx="45">
                        <c:v>830.89</c:v>
                      </c:pt>
                      <c:pt idx="46">
                        <c:v>824.89</c:v>
                      </c:pt>
                      <c:pt idx="47">
                        <c:v>1296.99</c:v>
                      </c:pt>
                      <c:pt idx="48">
                        <c:v>1183.8699999999999</c:v>
                      </c:pt>
                      <c:pt idx="49">
                        <c:v>836.29</c:v>
                      </c:pt>
                      <c:pt idx="50">
                        <c:v>820.24</c:v>
                      </c:pt>
                      <c:pt idx="51">
                        <c:v>826.2</c:v>
                      </c:pt>
                      <c:pt idx="52">
                        <c:v>1148.54</c:v>
                      </c:pt>
                      <c:pt idx="53">
                        <c:v>836.6</c:v>
                      </c:pt>
                      <c:pt idx="54">
                        <c:v>846.28</c:v>
                      </c:pt>
                      <c:pt idx="55">
                        <c:v>841.01</c:v>
                      </c:pt>
                      <c:pt idx="56">
                        <c:v>842.51</c:v>
                      </c:pt>
                      <c:pt idx="57">
                        <c:v>0</c:v>
                      </c:pt>
                      <c:pt idx="58">
                        <c:v>1371.5</c:v>
                      </c:pt>
                      <c:pt idx="59">
                        <c:v>833.94</c:v>
                      </c:pt>
                      <c:pt idx="60">
                        <c:v>1162.51</c:v>
                      </c:pt>
                      <c:pt idx="61">
                        <c:v>322.22000000000003</c:v>
                      </c:pt>
                      <c:pt idx="62">
                        <c:v>1315</c:v>
                      </c:pt>
                      <c:pt idx="63">
                        <c:v>510.72</c:v>
                      </c:pt>
                      <c:pt idx="64">
                        <c:v>849.74</c:v>
                      </c:pt>
                      <c:pt idx="65">
                        <c:v>837.5</c:v>
                      </c:pt>
                      <c:pt idx="66">
                        <c:v>323.02</c:v>
                      </c:pt>
                      <c:pt idx="67">
                        <c:v>827.1</c:v>
                      </c:pt>
                      <c:pt idx="68">
                        <c:v>841.43</c:v>
                      </c:pt>
                      <c:pt idx="69">
                        <c:v>1108.27</c:v>
                      </c:pt>
                      <c:pt idx="70">
                        <c:v>558.09</c:v>
                      </c:pt>
                      <c:pt idx="71">
                        <c:v>828.33</c:v>
                      </c:pt>
                      <c:pt idx="72">
                        <c:v>830.93</c:v>
                      </c:pt>
                      <c:pt idx="73">
                        <c:v>837.78</c:v>
                      </c:pt>
                      <c:pt idx="74">
                        <c:v>838.89</c:v>
                      </c:pt>
                      <c:pt idx="75">
                        <c:v>833.06</c:v>
                      </c:pt>
                      <c:pt idx="76">
                        <c:v>836.94</c:v>
                      </c:pt>
                      <c:pt idx="77">
                        <c:v>835.29</c:v>
                      </c:pt>
                      <c:pt idx="78">
                        <c:v>957.71</c:v>
                      </c:pt>
                      <c:pt idx="79">
                        <c:v>913.4</c:v>
                      </c:pt>
                      <c:pt idx="80">
                        <c:v>654.24</c:v>
                      </c:pt>
                      <c:pt idx="81">
                        <c:v>997.64</c:v>
                      </c:pt>
                      <c:pt idx="82">
                        <c:v>1156.28</c:v>
                      </c:pt>
                      <c:pt idx="83">
                        <c:v>954.3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5C61-451F-8114-58BC75D0BFC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Data!$CB$4</c15:sqref>
                        </c15:formulaRef>
                      </c:ext>
                    </c:extLst>
                    <c:strCache>
                      <c:ptCount val="1"/>
                      <c:pt idx="0">
                        <c:v>Travel &amp; Accom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Data!$CB$5:$CB$88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643.20000000000005</c:v>
                      </c:pt>
                      <c:pt idx="2">
                        <c:v>0</c:v>
                      </c:pt>
                      <c:pt idx="3">
                        <c:v>137.28</c:v>
                      </c:pt>
                      <c:pt idx="4">
                        <c:v>124.8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118.18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68.19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671.53</c:v>
                      </c:pt>
                      <c:pt idx="53">
                        <c:v>1623.8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148.01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45.47</c:v>
                      </c:pt>
                      <c:pt idx="64">
                        <c:v>1007.09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143.63999999999999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5C61-451F-8114-58BC75D0BFCC}"/>
                  </c:ext>
                </c:extLst>
              </c15:ser>
            </c15:filteredBarSeries>
            <c15:filteredBarSeries>
              <c15:ser>
                <c:idx val="79"/>
                <c:order val="7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Data!$CC$4</c15:sqref>
                        </c15:formulaRef>
                      </c:ext>
                    </c:extLst>
                    <c:strCache>
                      <c:ptCount val="1"/>
                      <c:pt idx="0">
                        <c:v>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Data!$CC$5:$CC$88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10108.49</c:v>
                      </c:pt>
                      <c:pt idx="1">
                        <c:v>10414.780000000001</c:v>
                      </c:pt>
                      <c:pt idx="2">
                        <c:v>7549.5</c:v>
                      </c:pt>
                      <c:pt idx="3">
                        <c:v>7931.57</c:v>
                      </c:pt>
                      <c:pt idx="4">
                        <c:v>8796.9</c:v>
                      </c:pt>
                      <c:pt idx="5">
                        <c:v>8440.84</c:v>
                      </c:pt>
                      <c:pt idx="6">
                        <c:v>8049.76</c:v>
                      </c:pt>
                      <c:pt idx="7">
                        <c:v>8962.4599999999991</c:v>
                      </c:pt>
                      <c:pt idx="8">
                        <c:v>14445.39</c:v>
                      </c:pt>
                      <c:pt idx="9">
                        <c:v>13210.37</c:v>
                      </c:pt>
                      <c:pt idx="10">
                        <c:v>12875.73</c:v>
                      </c:pt>
                      <c:pt idx="11">
                        <c:v>12115.9</c:v>
                      </c:pt>
                      <c:pt idx="12">
                        <c:v>10796</c:v>
                      </c:pt>
                      <c:pt idx="13">
                        <c:v>10610.26</c:v>
                      </c:pt>
                      <c:pt idx="14">
                        <c:v>5560.97</c:v>
                      </c:pt>
                      <c:pt idx="15">
                        <c:v>5688.13</c:v>
                      </c:pt>
                      <c:pt idx="16">
                        <c:v>6726.79</c:v>
                      </c:pt>
                      <c:pt idx="17">
                        <c:v>5968.66</c:v>
                      </c:pt>
                      <c:pt idx="18">
                        <c:v>5672.94</c:v>
                      </c:pt>
                      <c:pt idx="19">
                        <c:v>5817.83</c:v>
                      </c:pt>
                      <c:pt idx="20">
                        <c:v>6775.29</c:v>
                      </c:pt>
                      <c:pt idx="21">
                        <c:v>6526.48</c:v>
                      </c:pt>
                      <c:pt idx="22">
                        <c:v>7495.46</c:v>
                      </c:pt>
                      <c:pt idx="23">
                        <c:v>7432.37</c:v>
                      </c:pt>
                      <c:pt idx="24">
                        <c:v>6762.56</c:v>
                      </c:pt>
                      <c:pt idx="25">
                        <c:v>5877.19</c:v>
                      </c:pt>
                      <c:pt idx="26">
                        <c:v>3757.66</c:v>
                      </c:pt>
                      <c:pt idx="27">
                        <c:v>4084.99</c:v>
                      </c:pt>
                      <c:pt idx="28">
                        <c:v>5097.57</c:v>
                      </c:pt>
                      <c:pt idx="29">
                        <c:v>5457.37</c:v>
                      </c:pt>
                      <c:pt idx="30">
                        <c:v>5021.75</c:v>
                      </c:pt>
                      <c:pt idx="31">
                        <c:v>5341.79</c:v>
                      </c:pt>
                      <c:pt idx="32">
                        <c:v>8335.64</c:v>
                      </c:pt>
                      <c:pt idx="33">
                        <c:v>7180.78</c:v>
                      </c:pt>
                      <c:pt idx="34">
                        <c:v>7422.29</c:v>
                      </c:pt>
                      <c:pt idx="35">
                        <c:v>455.06</c:v>
                      </c:pt>
                      <c:pt idx="36">
                        <c:v>15519.72</c:v>
                      </c:pt>
                      <c:pt idx="37">
                        <c:v>5339.7</c:v>
                      </c:pt>
                      <c:pt idx="38">
                        <c:v>4900.7299999999996</c:v>
                      </c:pt>
                      <c:pt idx="39">
                        <c:v>4698.49</c:v>
                      </c:pt>
                      <c:pt idx="40">
                        <c:v>5222.3500000000004</c:v>
                      </c:pt>
                      <c:pt idx="41">
                        <c:v>4616.32</c:v>
                      </c:pt>
                      <c:pt idx="42">
                        <c:v>2091.12</c:v>
                      </c:pt>
                      <c:pt idx="43">
                        <c:v>2554.06</c:v>
                      </c:pt>
                      <c:pt idx="44">
                        <c:v>9091.9500000000007</c:v>
                      </c:pt>
                      <c:pt idx="45">
                        <c:v>9602.9599999999991</c:v>
                      </c:pt>
                      <c:pt idx="46">
                        <c:v>11027.11</c:v>
                      </c:pt>
                      <c:pt idx="47">
                        <c:v>12090.67</c:v>
                      </c:pt>
                      <c:pt idx="48">
                        <c:v>8723.67</c:v>
                      </c:pt>
                      <c:pt idx="49">
                        <c:v>7384.1</c:v>
                      </c:pt>
                      <c:pt idx="50">
                        <c:v>6647.02</c:v>
                      </c:pt>
                      <c:pt idx="51">
                        <c:v>6414.36</c:v>
                      </c:pt>
                      <c:pt idx="52">
                        <c:v>6661.02</c:v>
                      </c:pt>
                      <c:pt idx="53">
                        <c:v>7019.97</c:v>
                      </c:pt>
                      <c:pt idx="54">
                        <c:v>8180.44</c:v>
                      </c:pt>
                      <c:pt idx="55">
                        <c:v>10281.950000000001</c:v>
                      </c:pt>
                      <c:pt idx="56">
                        <c:v>15227.72</c:v>
                      </c:pt>
                      <c:pt idx="57">
                        <c:v>14093.94</c:v>
                      </c:pt>
                      <c:pt idx="58">
                        <c:v>14974.93</c:v>
                      </c:pt>
                      <c:pt idx="59">
                        <c:v>14294.41</c:v>
                      </c:pt>
                      <c:pt idx="60">
                        <c:v>13550.8</c:v>
                      </c:pt>
                      <c:pt idx="61">
                        <c:v>10831.95</c:v>
                      </c:pt>
                      <c:pt idx="62">
                        <c:v>6637.46</c:v>
                      </c:pt>
                      <c:pt idx="63">
                        <c:v>5831.51</c:v>
                      </c:pt>
                      <c:pt idx="64">
                        <c:v>5891.53</c:v>
                      </c:pt>
                      <c:pt idx="65">
                        <c:v>6764.94</c:v>
                      </c:pt>
                      <c:pt idx="66">
                        <c:v>7170.35</c:v>
                      </c:pt>
                      <c:pt idx="67">
                        <c:v>0</c:v>
                      </c:pt>
                      <c:pt idx="68">
                        <c:v>21990.959999999999</c:v>
                      </c:pt>
                      <c:pt idx="69">
                        <c:v>9892.75</c:v>
                      </c:pt>
                      <c:pt idx="70">
                        <c:v>0</c:v>
                      </c:pt>
                      <c:pt idx="71">
                        <c:v>14689.84</c:v>
                      </c:pt>
                      <c:pt idx="72">
                        <c:v>11627.42</c:v>
                      </c:pt>
                      <c:pt idx="73">
                        <c:v>9773.7800000000007</c:v>
                      </c:pt>
                      <c:pt idx="74">
                        <c:v>10308.700000000001</c:v>
                      </c:pt>
                      <c:pt idx="75">
                        <c:v>8420.7800000000007</c:v>
                      </c:pt>
                      <c:pt idx="76">
                        <c:v>6142.56</c:v>
                      </c:pt>
                      <c:pt idx="77">
                        <c:v>5758.32</c:v>
                      </c:pt>
                      <c:pt idx="78">
                        <c:v>5874.03</c:v>
                      </c:pt>
                      <c:pt idx="79">
                        <c:v>6947.08</c:v>
                      </c:pt>
                      <c:pt idx="80">
                        <c:v>7767</c:v>
                      </c:pt>
                      <c:pt idx="81">
                        <c:v>10652.99</c:v>
                      </c:pt>
                      <c:pt idx="82">
                        <c:v>11577.58</c:v>
                      </c:pt>
                      <c:pt idx="83">
                        <c:v>12635.05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5C61-451F-8114-58BC75D0BFC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Data!$CD$4</c15:sqref>
                        </c15:formulaRef>
                      </c:ext>
                    </c:extLst>
                    <c:strCache>
                      <c:ptCount val="1"/>
                      <c:pt idx="0">
                        <c:v>Gas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Data!$CD$5:$CD$88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1366.79</c:v>
                      </c:pt>
                      <c:pt idx="1">
                        <c:v>2264.3200000000002</c:v>
                      </c:pt>
                      <c:pt idx="2">
                        <c:v>1166.06</c:v>
                      </c:pt>
                      <c:pt idx="3">
                        <c:v>3993.5</c:v>
                      </c:pt>
                      <c:pt idx="4">
                        <c:v>0</c:v>
                      </c:pt>
                      <c:pt idx="5">
                        <c:v>1686.94</c:v>
                      </c:pt>
                      <c:pt idx="6">
                        <c:v>2846.13</c:v>
                      </c:pt>
                      <c:pt idx="7">
                        <c:v>1212.31</c:v>
                      </c:pt>
                      <c:pt idx="8">
                        <c:v>2368.15</c:v>
                      </c:pt>
                      <c:pt idx="9">
                        <c:v>987.08</c:v>
                      </c:pt>
                      <c:pt idx="10">
                        <c:v>1866.16</c:v>
                      </c:pt>
                      <c:pt idx="11">
                        <c:v>844.23</c:v>
                      </c:pt>
                      <c:pt idx="12">
                        <c:v>1011.23</c:v>
                      </c:pt>
                      <c:pt idx="13">
                        <c:v>1865.89</c:v>
                      </c:pt>
                      <c:pt idx="14">
                        <c:v>1049.31</c:v>
                      </c:pt>
                      <c:pt idx="15">
                        <c:v>1746.55</c:v>
                      </c:pt>
                      <c:pt idx="16">
                        <c:v>1122.28</c:v>
                      </c:pt>
                      <c:pt idx="17">
                        <c:v>1897.61</c:v>
                      </c:pt>
                      <c:pt idx="18">
                        <c:v>2503.5300000000002</c:v>
                      </c:pt>
                      <c:pt idx="19">
                        <c:v>0</c:v>
                      </c:pt>
                      <c:pt idx="20">
                        <c:v>476.35</c:v>
                      </c:pt>
                      <c:pt idx="21">
                        <c:v>0</c:v>
                      </c:pt>
                      <c:pt idx="22">
                        <c:v>445.61</c:v>
                      </c:pt>
                      <c:pt idx="23">
                        <c:v>812.42</c:v>
                      </c:pt>
                      <c:pt idx="24">
                        <c:v>507.78</c:v>
                      </c:pt>
                      <c:pt idx="25">
                        <c:v>887.55</c:v>
                      </c:pt>
                      <c:pt idx="26">
                        <c:v>494.89</c:v>
                      </c:pt>
                      <c:pt idx="27">
                        <c:v>658.25</c:v>
                      </c:pt>
                      <c:pt idx="28">
                        <c:v>564.70000000000005</c:v>
                      </c:pt>
                      <c:pt idx="29">
                        <c:v>1142.8499999999999</c:v>
                      </c:pt>
                      <c:pt idx="30">
                        <c:v>590.77</c:v>
                      </c:pt>
                      <c:pt idx="31">
                        <c:v>1248.31</c:v>
                      </c:pt>
                      <c:pt idx="32">
                        <c:v>605.11</c:v>
                      </c:pt>
                      <c:pt idx="33">
                        <c:v>1074.8900000000001</c:v>
                      </c:pt>
                      <c:pt idx="34">
                        <c:v>600.62</c:v>
                      </c:pt>
                      <c:pt idx="35">
                        <c:v>400.96</c:v>
                      </c:pt>
                      <c:pt idx="36">
                        <c:v>1100.7</c:v>
                      </c:pt>
                      <c:pt idx="37">
                        <c:v>493.59</c:v>
                      </c:pt>
                      <c:pt idx="38">
                        <c:v>1809.02</c:v>
                      </c:pt>
                      <c:pt idx="39">
                        <c:v>1321.05</c:v>
                      </c:pt>
                      <c:pt idx="40">
                        <c:v>922.77</c:v>
                      </c:pt>
                      <c:pt idx="41">
                        <c:v>1835.44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796.53</c:v>
                      </c:pt>
                      <c:pt idx="46">
                        <c:v>2226.15</c:v>
                      </c:pt>
                      <c:pt idx="47">
                        <c:v>0</c:v>
                      </c:pt>
                      <c:pt idx="48">
                        <c:v>1061.9100000000001</c:v>
                      </c:pt>
                      <c:pt idx="49">
                        <c:v>3130.43</c:v>
                      </c:pt>
                      <c:pt idx="50">
                        <c:v>2395.64</c:v>
                      </c:pt>
                      <c:pt idx="51">
                        <c:v>0</c:v>
                      </c:pt>
                      <c:pt idx="52">
                        <c:v>3472.64</c:v>
                      </c:pt>
                      <c:pt idx="53">
                        <c:v>1549.57</c:v>
                      </c:pt>
                      <c:pt idx="54">
                        <c:v>1364.47</c:v>
                      </c:pt>
                      <c:pt idx="55">
                        <c:v>0</c:v>
                      </c:pt>
                      <c:pt idx="56">
                        <c:v>2314.38</c:v>
                      </c:pt>
                      <c:pt idx="57">
                        <c:v>1306.4000000000001</c:v>
                      </c:pt>
                      <c:pt idx="58">
                        <c:v>1883.29</c:v>
                      </c:pt>
                      <c:pt idx="59">
                        <c:v>943.15</c:v>
                      </c:pt>
                      <c:pt idx="60">
                        <c:v>3125.85</c:v>
                      </c:pt>
                      <c:pt idx="61">
                        <c:v>998.29</c:v>
                      </c:pt>
                      <c:pt idx="62">
                        <c:v>0</c:v>
                      </c:pt>
                      <c:pt idx="63">
                        <c:v>2405</c:v>
                      </c:pt>
                      <c:pt idx="64">
                        <c:v>1882.28</c:v>
                      </c:pt>
                      <c:pt idx="65">
                        <c:v>2360.16</c:v>
                      </c:pt>
                      <c:pt idx="66">
                        <c:v>1615.41</c:v>
                      </c:pt>
                      <c:pt idx="67">
                        <c:v>987.01</c:v>
                      </c:pt>
                      <c:pt idx="68">
                        <c:v>998.88</c:v>
                      </c:pt>
                      <c:pt idx="69">
                        <c:v>2448.09</c:v>
                      </c:pt>
                      <c:pt idx="70">
                        <c:v>1231.27</c:v>
                      </c:pt>
                      <c:pt idx="71">
                        <c:v>2106.66</c:v>
                      </c:pt>
                      <c:pt idx="72">
                        <c:v>1531.79</c:v>
                      </c:pt>
                      <c:pt idx="73">
                        <c:v>2407.46</c:v>
                      </c:pt>
                      <c:pt idx="74">
                        <c:v>1303.43</c:v>
                      </c:pt>
                      <c:pt idx="75">
                        <c:v>2873.22</c:v>
                      </c:pt>
                      <c:pt idx="76">
                        <c:v>1487.77</c:v>
                      </c:pt>
                      <c:pt idx="77">
                        <c:v>3027.63</c:v>
                      </c:pt>
                      <c:pt idx="78">
                        <c:v>1250.6400000000001</c:v>
                      </c:pt>
                      <c:pt idx="79">
                        <c:v>1809.71</c:v>
                      </c:pt>
                      <c:pt idx="80">
                        <c:v>1459.6</c:v>
                      </c:pt>
                      <c:pt idx="81">
                        <c:v>2726.06</c:v>
                      </c:pt>
                      <c:pt idx="82">
                        <c:v>1507.47</c:v>
                      </c:pt>
                      <c:pt idx="83">
                        <c:v>2878.87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5C61-451F-8114-58BC75D0BFC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Data!$CE$4</c15:sqref>
                        </c15:formulaRef>
                      </c:ext>
                    </c:extLst>
                    <c:strCache>
                      <c:ptCount val="1"/>
                      <c:pt idx="0">
                        <c:v>BEER GAS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Data!$CE$5:$CE$88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56.7</c:v>
                      </c:pt>
                      <c:pt idx="1">
                        <c:v>54.87</c:v>
                      </c:pt>
                      <c:pt idx="2">
                        <c:v>278.06</c:v>
                      </c:pt>
                      <c:pt idx="3">
                        <c:v>194.56</c:v>
                      </c:pt>
                      <c:pt idx="4">
                        <c:v>47.54</c:v>
                      </c:pt>
                      <c:pt idx="5">
                        <c:v>186.89</c:v>
                      </c:pt>
                      <c:pt idx="6">
                        <c:v>114.58</c:v>
                      </c:pt>
                      <c:pt idx="7">
                        <c:v>71.31</c:v>
                      </c:pt>
                      <c:pt idx="8">
                        <c:v>69.010000000000005</c:v>
                      </c:pt>
                      <c:pt idx="9">
                        <c:v>182.78</c:v>
                      </c:pt>
                      <c:pt idx="10">
                        <c:v>124.55</c:v>
                      </c:pt>
                      <c:pt idx="11">
                        <c:v>104.54</c:v>
                      </c:pt>
                      <c:pt idx="12">
                        <c:v>56.7</c:v>
                      </c:pt>
                      <c:pt idx="13">
                        <c:v>54.86</c:v>
                      </c:pt>
                      <c:pt idx="14">
                        <c:v>101.8</c:v>
                      </c:pt>
                      <c:pt idx="15">
                        <c:v>122.5</c:v>
                      </c:pt>
                      <c:pt idx="16">
                        <c:v>282.16000000000003</c:v>
                      </c:pt>
                      <c:pt idx="17">
                        <c:v>56.7</c:v>
                      </c:pt>
                      <c:pt idx="18">
                        <c:v>190.16</c:v>
                      </c:pt>
                      <c:pt idx="19">
                        <c:v>90.46</c:v>
                      </c:pt>
                      <c:pt idx="20">
                        <c:v>43.89</c:v>
                      </c:pt>
                      <c:pt idx="21">
                        <c:v>119.84</c:v>
                      </c:pt>
                      <c:pt idx="22">
                        <c:v>105.88</c:v>
                      </c:pt>
                      <c:pt idx="23">
                        <c:v>56.7</c:v>
                      </c:pt>
                      <c:pt idx="24">
                        <c:v>129.88999999999999</c:v>
                      </c:pt>
                      <c:pt idx="25">
                        <c:v>211.17</c:v>
                      </c:pt>
                      <c:pt idx="26">
                        <c:v>129.88999999999999</c:v>
                      </c:pt>
                      <c:pt idx="27">
                        <c:v>53.64</c:v>
                      </c:pt>
                      <c:pt idx="28">
                        <c:v>0</c:v>
                      </c:pt>
                      <c:pt idx="29">
                        <c:v>204.37</c:v>
                      </c:pt>
                      <c:pt idx="30">
                        <c:v>197.54</c:v>
                      </c:pt>
                      <c:pt idx="31">
                        <c:v>186.81</c:v>
                      </c:pt>
                      <c:pt idx="32">
                        <c:v>112.73</c:v>
                      </c:pt>
                      <c:pt idx="33">
                        <c:v>143.65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-222.18</c:v>
                      </c:pt>
                      <c:pt idx="37">
                        <c:v>542.98</c:v>
                      </c:pt>
                      <c:pt idx="38">
                        <c:v>287.32</c:v>
                      </c:pt>
                      <c:pt idx="39">
                        <c:v>371.47</c:v>
                      </c:pt>
                      <c:pt idx="40">
                        <c:v>54.11</c:v>
                      </c:pt>
                      <c:pt idx="41">
                        <c:v>195.89</c:v>
                      </c:pt>
                      <c:pt idx="42">
                        <c:v>85.18</c:v>
                      </c:pt>
                      <c:pt idx="43">
                        <c:v>0</c:v>
                      </c:pt>
                      <c:pt idx="44">
                        <c:v>41.89</c:v>
                      </c:pt>
                      <c:pt idx="45">
                        <c:v>43.29</c:v>
                      </c:pt>
                      <c:pt idx="46">
                        <c:v>333.84</c:v>
                      </c:pt>
                      <c:pt idx="47">
                        <c:v>189.96</c:v>
                      </c:pt>
                      <c:pt idx="48">
                        <c:v>125.63</c:v>
                      </c:pt>
                      <c:pt idx="49">
                        <c:v>220</c:v>
                      </c:pt>
                      <c:pt idx="50">
                        <c:v>0</c:v>
                      </c:pt>
                      <c:pt idx="51">
                        <c:v>114.3</c:v>
                      </c:pt>
                      <c:pt idx="52">
                        <c:v>236.8</c:v>
                      </c:pt>
                      <c:pt idx="53">
                        <c:v>146.66999999999999</c:v>
                      </c:pt>
                      <c:pt idx="54">
                        <c:v>51.21</c:v>
                      </c:pt>
                      <c:pt idx="55">
                        <c:v>194.86</c:v>
                      </c:pt>
                      <c:pt idx="56">
                        <c:v>1200.1300000000001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366.99</c:v>
                      </c:pt>
                      <c:pt idx="62">
                        <c:v>212.91</c:v>
                      </c:pt>
                      <c:pt idx="63">
                        <c:v>152.44999999999999</c:v>
                      </c:pt>
                      <c:pt idx="64">
                        <c:v>164.44</c:v>
                      </c:pt>
                      <c:pt idx="65">
                        <c:v>164.44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5C61-451F-8114-58BC75D0BFC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Data!$CF$4</c15:sqref>
                        </c15:formulaRef>
                      </c:ext>
                    </c:extLst>
                    <c:strCache>
                      <c:ptCount val="1"/>
                      <c:pt idx="0">
                        <c:v>Wreaths &amp; Flowers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Data!$CF$5:$CF$88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80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145.44999999999999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72.73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120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54.55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180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50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50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50.5</c:v>
                      </c:pt>
                      <c:pt idx="81">
                        <c:v>50.5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5C61-451F-8114-58BC75D0BFC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Data!$CG$4</c15:sqref>
                        </c15:formulaRef>
                      </c:ext>
                    </c:extLst>
                    <c:strCache>
                      <c:ptCount val="1"/>
                      <c:pt idx="0">
                        <c:v>Club Grants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Data!$CG$5:$CG$88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1238.24</c:v>
                      </c:pt>
                      <c:pt idx="1">
                        <c:v>2246.4</c:v>
                      </c:pt>
                      <c:pt idx="2">
                        <c:v>2383.4499999999998</c:v>
                      </c:pt>
                      <c:pt idx="3">
                        <c:v>2568.66</c:v>
                      </c:pt>
                      <c:pt idx="4">
                        <c:v>1432.26</c:v>
                      </c:pt>
                      <c:pt idx="5">
                        <c:v>2084.86</c:v>
                      </c:pt>
                      <c:pt idx="6">
                        <c:v>2091.88</c:v>
                      </c:pt>
                      <c:pt idx="7">
                        <c:v>2151.3000000000002</c:v>
                      </c:pt>
                      <c:pt idx="8">
                        <c:v>2322.17</c:v>
                      </c:pt>
                      <c:pt idx="9">
                        <c:v>2091.4299999999998</c:v>
                      </c:pt>
                      <c:pt idx="10">
                        <c:v>1395.79</c:v>
                      </c:pt>
                      <c:pt idx="11">
                        <c:v>1495.43</c:v>
                      </c:pt>
                      <c:pt idx="12">
                        <c:v>0</c:v>
                      </c:pt>
                      <c:pt idx="13">
                        <c:v>1653.89</c:v>
                      </c:pt>
                      <c:pt idx="14">
                        <c:v>0</c:v>
                      </c:pt>
                      <c:pt idx="15">
                        <c:v>2194.04</c:v>
                      </c:pt>
                      <c:pt idx="16">
                        <c:v>-3130.92</c:v>
                      </c:pt>
                      <c:pt idx="17">
                        <c:v>1984.05</c:v>
                      </c:pt>
                      <c:pt idx="18">
                        <c:v>1730.7</c:v>
                      </c:pt>
                      <c:pt idx="19">
                        <c:v>1660.76</c:v>
                      </c:pt>
                      <c:pt idx="20">
                        <c:v>2073.67</c:v>
                      </c:pt>
                      <c:pt idx="21">
                        <c:v>4860.1499999999996</c:v>
                      </c:pt>
                      <c:pt idx="22">
                        <c:v>844.53</c:v>
                      </c:pt>
                      <c:pt idx="23">
                        <c:v>0</c:v>
                      </c:pt>
                      <c:pt idx="24">
                        <c:v>-503.48</c:v>
                      </c:pt>
                      <c:pt idx="25">
                        <c:v>499.67</c:v>
                      </c:pt>
                      <c:pt idx="26">
                        <c:v>896.8</c:v>
                      </c:pt>
                      <c:pt idx="27">
                        <c:v>629.83000000000004</c:v>
                      </c:pt>
                      <c:pt idx="28">
                        <c:v>599.4</c:v>
                      </c:pt>
                      <c:pt idx="29">
                        <c:v>2734.08</c:v>
                      </c:pt>
                      <c:pt idx="30">
                        <c:v>2239.11</c:v>
                      </c:pt>
                      <c:pt idx="31">
                        <c:v>2392.85</c:v>
                      </c:pt>
                      <c:pt idx="32">
                        <c:v>2357.37</c:v>
                      </c:pt>
                      <c:pt idx="33">
                        <c:v>2417.6</c:v>
                      </c:pt>
                      <c:pt idx="34">
                        <c:v>4082.37</c:v>
                      </c:pt>
                      <c:pt idx="35">
                        <c:v>1388.27</c:v>
                      </c:pt>
                      <c:pt idx="36">
                        <c:v>1340.29</c:v>
                      </c:pt>
                      <c:pt idx="37">
                        <c:v>3548.75</c:v>
                      </c:pt>
                      <c:pt idx="38">
                        <c:v>1719.21</c:v>
                      </c:pt>
                      <c:pt idx="39">
                        <c:v>2058.83</c:v>
                      </c:pt>
                      <c:pt idx="40">
                        <c:v>2270.33</c:v>
                      </c:pt>
                      <c:pt idx="41">
                        <c:v>2933.43</c:v>
                      </c:pt>
                      <c:pt idx="42">
                        <c:v>1213.02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959.62</c:v>
                      </c:pt>
                      <c:pt idx="46">
                        <c:v>2800.74</c:v>
                      </c:pt>
                      <c:pt idx="47">
                        <c:v>2091.6999999999998</c:v>
                      </c:pt>
                      <c:pt idx="48">
                        <c:v>2209.59</c:v>
                      </c:pt>
                      <c:pt idx="49">
                        <c:v>4425</c:v>
                      </c:pt>
                      <c:pt idx="50">
                        <c:v>1256.21</c:v>
                      </c:pt>
                      <c:pt idx="51">
                        <c:v>-1624.44</c:v>
                      </c:pt>
                      <c:pt idx="52">
                        <c:v>3280.14</c:v>
                      </c:pt>
                      <c:pt idx="53">
                        <c:v>6631.97</c:v>
                      </c:pt>
                      <c:pt idx="54">
                        <c:v>1882.55</c:v>
                      </c:pt>
                      <c:pt idx="55">
                        <c:v>1970.73</c:v>
                      </c:pt>
                      <c:pt idx="56">
                        <c:v>2298.69</c:v>
                      </c:pt>
                      <c:pt idx="57">
                        <c:v>2486.7800000000002</c:v>
                      </c:pt>
                      <c:pt idx="58">
                        <c:v>2013.76</c:v>
                      </c:pt>
                      <c:pt idx="59">
                        <c:v>2362.35</c:v>
                      </c:pt>
                      <c:pt idx="60">
                        <c:v>1512.73</c:v>
                      </c:pt>
                      <c:pt idx="61">
                        <c:v>2074.61</c:v>
                      </c:pt>
                      <c:pt idx="62">
                        <c:v>3465.26</c:v>
                      </c:pt>
                      <c:pt idx="63">
                        <c:v>1903.49</c:v>
                      </c:pt>
                      <c:pt idx="64">
                        <c:v>-9145.93</c:v>
                      </c:pt>
                      <c:pt idx="65">
                        <c:v>6493.03</c:v>
                      </c:pt>
                      <c:pt idx="66">
                        <c:v>2511.3000000000002</c:v>
                      </c:pt>
                      <c:pt idx="67">
                        <c:v>2059.5500000000002</c:v>
                      </c:pt>
                      <c:pt idx="68">
                        <c:v>3955.92</c:v>
                      </c:pt>
                      <c:pt idx="69">
                        <c:v>8956.41</c:v>
                      </c:pt>
                      <c:pt idx="70">
                        <c:v>2485.62</c:v>
                      </c:pt>
                      <c:pt idx="71">
                        <c:v>1693.91</c:v>
                      </c:pt>
                      <c:pt idx="72">
                        <c:v>2639.21</c:v>
                      </c:pt>
                      <c:pt idx="73">
                        <c:v>2850.75</c:v>
                      </c:pt>
                      <c:pt idx="74">
                        <c:v>2299.94</c:v>
                      </c:pt>
                      <c:pt idx="75">
                        <c:v>2586.42</c:v>
                      </c:pt>
                      <c:pt idx="76">
                        <c:v>11900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5C61-451F-8114-58BC75D0BFC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Data!$CH$4</c15:sqref>
                        </c15:formulaRef>
                      </c:ext>
                    </c:extLst>
                    <c:strCache>
                      <c:ptCount val="1"/>
                      <c:pt idx="0">
                        <c:v>Data Monitoring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Data!$CH$5:$CH$88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3540.14</c:v>
                      </c:pt>
                      <c:pt idx="1">
                        <c:v>3534.92</c:v>
                      </c:pt>
                      <c:pt idx="2">
                        <c:v>3529.64</c:v>
                      </c:pt>
                      <c:pt idx="3">
                        <c:v>3529.64</c:v>
                      </c:pt>
                      <c:pt idx="4">
                        <c:v>3534.92</c:v>
                      </c:pt>
                      <c:pt idx="5">
                        <c:v>3268.86</c:v>
                      </c:pt>
                      <c:pt idx="6">
                        <c:v>3245.22</c:v>
                      </c:pt>
                      <c:pt idx="7">
                        <c:v>3245.22</c:v>
                      </c:pt>
                      <c:pt idx="8">
                        <c:v>3245.22</c:v>
                      </c:pt>
                      <c:pt idx="9">
                        <c:v>3245.22</c:v>
                      </c:pt>
                      <c:pt idx="10">
                        <c:v>3245.22</c:v>
                      </c:pt>
                      <c:pt idx="11">
                        <c:v>3245.22</c:v>
                      </c:pt>
                      <c:pt idx="12">
                        <c:v>3245.22</c:v>
                      </c:pt>
                      <c:pt idx="13">
                        <c:v>3245.22</c:v>
                      </c:pt>
                      <c:pt idx="14">
                        <c:v>3245.22</c:v>
                      </c:pt>
                      <c:pt idx="15">
                        <c:v>3245.22</c:v>
                      </c:pt>
                      <c:pt idx="16">
                        <c:v>3250.47</c:v>
                      </c:pt>
                      <c:pt idx="17">
                        <c:v>3057.44</c:v>
                      </c:pt>
                      <c:pt idx="18">
                        <c:v>3061.5</c:v>
                      </c:pt>
                      <c:pt idx="19">
                        <c:v>3032.74</c:v>
                      </c:pt>
                      <c:pt idx="20">
                        <c:v>3061.5</c:v>
                      </c:pt>
                      <c:pt idx="21">
                        <c:v>3061.5</c:v>
                      </c:pt>
                      <c:pt idx="22">
                        <c:v>3061.5</c:v>
                      </c:pt>
                      <c:pt idx="23">
                        <c:v>3061.5</c:v>
                      </c:pt>
                      <c:pt idx="24">
                        <c:v>3070.8</c:v>
                      </c:pt>
                      <c:pt idx="25">
                        <c:v>1742.7</c:v>
                      </c:pt>
                      <c:pt idx="26">
                        <c:v>1130.4000000000001</c:v>
                      </c:pt>
                      <c:pt idx="27">
                        <c:v>1382.61</c:v>
                      </c:pt>
                      <c:pt idx="28">
                        <c:v>1742.7</c:v>
                      </c:pt>
                      <c:pt idx="29">
                        <c:v>3034.2</c:v>
                      </c:pt>
                      <c:pt idx="30">
                        <c:v>3034.2</c:v>
                      </c:pt>
                      <c:pt idx="31">
                        <c:v>3034.2</c:v>
                      </c:pt>
                      <c:pt idx="32">
                        <c:v>3034.2</c:v>
                      </c:pt>
                      <c:pt idx="33">
                        <c:v>3029.78</c:v>
                      </c:pt>
                      <c:pt idx="34">
                        <c:v>3029.78</c:v>
                      </c:pt>
                      <c:pt idx="35">
                        <c:v>1880.08</c:v>
                      </c:pt>
                      <c:pt idx="36">
                        <c:v>1736.31</c:v>
                      </c:pt>
                      <c:pt idx="37">
                        <c:v>1680.48</c:v>
                      </c:pt>
                      <c:pt idx="38">
                        <c:v>2240.64</c:v>
                      </c:pt>
                      <c:pt idx="39">
                        <c:v>1633.8</c:v>
                      </c:pt>
                      <c:pt idx="40">
                        <c:v>1633.8</c:v>
                      </c:pt>
                      <c:pt idx="41">
                        <c:v>1830.4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2121</c:v>
                      </c:pt>
                      <c:pt idx="45">
                        <c:v>2942.12</c:v>
                      </c:pt>
                      <c:pt idx="46">
                        <c:v>2928.64</c:v>
                      </c:pt>
                      <c:pt idx="47">
                        <c:v>2928.64</c:v>
                      </c:pt>
                      <c:pt idx="48">
                        <c:v>2873.12</c:v>
                      </c:pt>
                      <c:pt idx="49">
                        <c:v>2837.12</c:v>
                      </c:pt>
                      <c:pt idx="50">
                        <c:v>2837.12</c:v>
                      </c:pt>
                      <c:pt idx="51">
                        <c:v>2841.6</c:v>
                      </c:pt>
                      <c:pt idx="52">
                        <c:v>2841.6</c:v>
                      </c:pt>
                      <c:pt idx="53">
                        <c:v>2800.54</c:v>
                      </c:pt>
                      <c:pt idx="54">
                        <c:v>2800.54</c:v>
                      </c:pt>
                      <c:pt idx="55">
                        <c:v>2800.54</c:v>
                      </c:pt>
                      <c:pt idx="56">
                        <c:v>2800.54</c:v>
                      </c:pt>
                      <c:pt idx="57">
                        <c:v>2800.54</c:v>
                      </c:pt>
                      <c:pt idx="58">
                        <c:v>2800.54</c:v>
                      </c:pt>
                      <c:pt idx="59">
                        <c:v>2805.56</c:v>
                      </c:pt>
                      <c:pt idx="60">
                        <c:v>2802.58</c:v>
                      </c:pt>
                      <c:pt idx="61">
                        <c:v>2800.54</c:v>
                      </c:pt>
                      <c:pt idx="62">
                        <c:v>2800.54</c:v>
                      </c:pt>
                      <c:pt idx="63">
                        <c:v>2800.54</c:v>
                      </c:pt>
                      <c:pt idx="64">
                        <c:v>2805.56</c:v>
                      </c:pt>
                      <c:pt idx="65">
                        <c:v>2742.88</c:v>
                      </c:pt>
                      <c:pt idx="66">
                        <c:v>2742.88</c:v>
                      </c:pt>
                      <c:pt idx="67">
                        <c:v>2742.88</c:v>
                      </c:pt>
                      <c:pt idx="68">
                        <c:v>2705.15</c:v>
                      </c:pt>
                      <c:pt idx="69">
                        <c:v>2698.64</c:v>
                      </c:pt>
                      <c:pt idx="70">
                        <c:v>2698.64</c:v>
                      </c:pt>
                      <c:pt idx="71">
                        <c:v>2700.8</c:v>
                      </c:pt>
                      <c:pt idx="72">
                        <c:v>2712.31</c:v>
                      </c:pt>
                      <c:pt idx="73">
                        <c:v>2742.88</c:v>
                      </c:pt>
                      <c:pt idx="74">
                        <c:v>2742.88</c:v>
                      </c:pt>
                      <c:pt idx="75">
                        <c:v>2742.88</c:v>
                      </c:pt>
                      <c:pt idx="76">
                        <c:v>2742.88</c:v>
                      </c:pt>
                      <c:pt idx="77">
                        <c:v>2678.4</c:v>
                      </c:pt>
                      <c:pt idx="78">
                        <c:v>2678.4</c:v>
                      </c:pt>
                      <c:pt idx="79">
                        <c:v>2678.4</c:v>
                      </c:pt>
                      <c:pt idx="80">
                        <c:v>2678.4</c:v>
                      </c:pt>
                      <c:pt idx="81">
                        <c:v>2678.4</c:v>
                      </c:pt>
                      <c:pt idx="82">
                        <c:v>2678.4</c:v>
                      </c:pt>
                      <c:pt idx="83">
                        <c:v>2680.64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5C61-451F-8114-58BC75D0BFC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Data!$CI$4</c15:sqref>
                        </c15:formulaRef>
                      </c:ext>
                    </c:extLst>
                    <c:strCache>
                      <c:ptCount val="1"/>
                      <c:pt idx="0">
                        <c:v>Gaming Licence Fee Expense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Data!$CI$5:$CI$88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1829.55</c:v>
                      </c:pt>
                      <c:pt idx="1">
                        <c:v>73.180000000000007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196.35</c:v>
                      </c:pt>
                      <c:pt idx="22">
                        <c:v>2515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589.04999999999995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2794</c:v>
                      </c:pt>
                      <c:pt idx="36">
                        <c:v>1161.72</c:v>
                      </c:pt>
                      <c:pt idx="37">
                        <c:v>456</c:v>
                      </c:pt>
                      <c:pt idx="38">
                        <c:v>456</c:v>
                      </c:pt>
                      <c:pt idx="39">
                        <c:v>710.66</c:v>
                      </c:pt>
                      <c:pt idx="40">
                        <c:v>456</c:v>
                      </c:pt>
                      <c:pt idx="41">
                        <c:v>456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-2624.06</c:v>
                      </c:pt>
                      <c:pt idx="45">
                        <c:v>456</c:v>
                      </c:pt>
                      <c:pt idx="46">
                        <c:v>2375.1799999999998</c:v>
                      </c:pt>
                      <c:pt idx="47">
                        <c:v>7077.95</c:v>
                      </c:pt>
                      <c:pt idx="48">
                        <c:v>2741.03</c:v>
                      </c:pt>
                      <c:pt idx="49">
                        <c:v>3338.18</c:v>
                      </c:pt>
                      <c:pt idx="50">
                        <c:v>2780.64</c:v>
                      </c:pt>
                      <c:pt idx="51">
                        <c:v>2172.8200000000002</c:v>
                      </c:pt>
                      <c:pt idx="52">
                        <c:v>3861.53</c:v>
                      </c:pt>
                      <c:pt idx="53">
                        <c:v>1763.42</c:v>
                      </c:pt>
                      <c:pt idx="54">
                        <c:v>2909.96</c:v>
                      </c:pt>
                      <c:pt idx="55">
                        <c:v>3493.51</c:v>
                      </c:pt>
                      <c:pt idx="56">
                        <c:v>3081.48</c:v>
                      </c:pt>
                      <c:pt idx="57">
                        <c:v>5151.8900000000003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627.29999999999995</c:v>
                      </c:pt>
                      <c:pt idx="62">
                        <c:v>62.73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188.19</c:v>
                      </c:pt>
                      <c:pt idx="66">
                        <c:v>73.02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184.08</c:v>
                      </c:pt>
                      <c:pt idx="73">
                        <c:v>1902.16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5C61-451F-8114-58BC75D0BFC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Data!$CJ$4</c15:sqref>
                        </c15:formulaRef>
                      </c:ext>
                    </c:extLst>
                    <c:strCache>
                      <c:ptCount val="1"/>
                      <c:pt idx="0">
                        <c:v>Keno Expenses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Data!$CJ$5:$CJ$88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6509.26</c:v>
                      </c:pt>
                      <c:pt idx="1">
                        <c:v>185.08</c:v>
                      </c:pt>
                      <c:pt idx="2">
                        <c:v>231.35</c:v>
                      </c:pt>
                      <c:pt idx="3">
                        <c:v>294</c:v>
                      </c:pt>
                      <c:pt idx="4">
                        <c:v>185.08</c:v>
                      </c:pt>
                      <c:pt idx="5">
                        <c:v>231.35</c:v>
                      </c:pt>
                      <c:pt idx="6">
                        <c:v>185.08</c:v>
                      </c:pt>
                      <c:pt idx="7">
                        <c:v>326.39</c:v>
                      </c:pt>
                      <c:pt idx="8">
                        <c:v>185.08</c:v>
                      </c:pt>
                      <c:pt idx="9">
                        <c:v>185.08</c:v>
                      </c:pt>
                      <c:pt idx="10">
                        <c:v>185.08</c:v>
                      </c:pt>
                      <c:pt idx="11">
                        <c:v>231.35</c:v>
                      </c:pt>
                      <c:pt idx="12">
                        <c:v>454.15</c:v>
                      </c:pt>
                      <c:pt idx="13">
                        <c:v>185.08</c:v>
                      </c:pt>
                      <c:pt idx="14">
                        <c:v>231.35</c:v>
                      </c:pt>
                      <c:pt idx="15">
                        <c:v>185.08</c:v>
                      </c:pt>
                      <c:pt idx="16">
                        <c:v>231.35</c:v>
                      </c:pt>
                      <c:pt idx="17">
                        <c:v>185.08</c:v>
                      </c:pt>
                      <c:pt idx="18">
                        <c:v>185.08</c:v>
                      </c:pt>
                      <c:pt idx="19">
                        <c:v>231.35</c:v>
                      </c:pt>
                      <c:pt idx="20">
                        <c:v>185.08</c:v>
                      </c:pt>
                      <c:pt idx="21">
                        <c:v>470.35</c:v>
                      </c:pt>
                      <c:pt idx="22">
                        <c:v>185.08</c:v>
                      </c:pt>
                      <c:pt idx="23">
                        <c:v>167.86</c:v>
                      </c:pt>
                      <c:pt idx="24">
                        <c:v>-972.38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545.76</c:v>
                      </c:pt>
                      <c:pt idx="29">
                        <c:v>163.80000000000001</c:v>
                      </c:pt>
                      <c:pt idx="30">
                        <c:v>131.04</c:v>
                      </c:pt>
                      <c:pt idx="31">
                        <c:v>163.80000000000001</c:v>
                      </c:pt>
                      <c:pt idx="32">
                        <c:v>131.04</c:v>
                      </c:pt>
                      <c:pt idx="33">
                        <c:v>163.80000000000001</c:v>
                      </c:pt>
                      <c:pt idx="34">
                        <c:v>1021.64</c:v>
                      </c:pt>
                      <c:pt idx="35">
                        <c:v>231.04</c:v>
                      </c:pt>
                      <c:pt idx="36">
                        <c:v>-969.89</c:v>
                      </c:pt>
                      <c:pt idx="37">
                        <c:v>98.28</c:v>
                      </c:pt>
                      <c:pt idx="38">
                        <c:v>163.80000000000001</c:v>
                      </c:pt>
                      <c:pt idx="39">
                        <c:v>98.28</c:v>
                      </c:pt>
                      <c:pt idx="40">
                        <c:v>503.58</c:v>
                      </c:pt>
                      <c:pt idx="41">
                        <c:v>102.3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244.9</c:v>
                      </c:pt>
                      <c:pt idx="46">
                        <c:v>162.28</c:v>
                      </c:pt>
                      <c:pt idx="47">
                        <c:v>131.04</c:v>
                      </c:pt>
                      <c:pt idx="48">
                        <c:v>130.94</c:v>
                      </c:pt>
                      <c:pt idx="49">
                        <c:v>163.80000000000001</c:v>
                      </c:pt>
                      <c:pt idx="50">
                        <c:v>646.21</c:v>
                      </c:pt>
                      <c:pt idx="51">
                        <c:v>202.77</c:v>
                      </c:pt>
                      <c:pt idx="52">
                        <c:v>131.04</c:v>
                      </c:pt>
                      <c:pt idx="53">
                        <c:v>405.5</c:v>
                      </c:pt>
                      <c:pt idx="54">
                        <c:v>300.41000000000003</c:v>
                      </c:pt>
                      <c:pt idx="55">
                        <c:v>131.04</c:v>
                      </c:pt>
                      <c:pt idx="56">
                        <c:v>192.19</c:v>
                      </c:pt>
                      <c:pt idx="57">
                        <c:v>163.80000000000001</c:v>
                      </c:pt>
                      <c:pt idx="58">
                        <c:v>518.53</c:v>
                      </c:pt>
                      <c:pt idx="59">
                        <c:v>131.04</c:v>
                      </c:pt>
                      <c:pt idx="60">
                        <c:v>657.02</c:v>
                      </c:pt>
                      <c:pt idx="61">
                        <c:v>293.54000000000002</c:v>
                      </c:pt>
                      <c:pt idx="62">
                        <c:v>131.04</c:v>
                      </c:pt>
                      <c:pt idx="63">
                        <c:v>324.39</c:v>
                      </c:pt>
                      <c:pt idx="64">
                        <c:v>369.98</c:v>
                      </c:pt>
                      <c:pt idx="65">
                        <c:v>369.99</c:v>
                      </c:pt>
                      <c:pt idx="66">
                        <c:v>131.04</c:v>
                      </c:pt>
                      <c:pt idx="67">
                        <c:v>163.80000000000001</c:v>
                      </c:pt>
                      <c:pt idx="68">
                        <c:v>131.02000000000001</c:v>
                      </c:pt>
                      <c:pt idx="69">
                        <c:v>131.04</c:v>
                      </c:pt>
                      <c:pt idx="70">
                        <c:v>297.44</c:v>
                      </c:pt>
                      <c:pt idx="71">
                        <c:v>98.28</c:v>
                      </c:pt>
                      <c:pt idx="72">
                        <c:v>268.3</c:v>
                      </c:pt>
                      <c:pt idx="73">
                        <c:v>98.28</c:v>
                      </c:pt>
                      <c:pt idx="74">
                        <c:v>163.80000000000001</c:v>
                      </c:pt>
                      <c:pt idx="75">
                        <c:v>131.04</c:v>
                      </c:pt>
                      <c:pt idx="76">
                        <c:v>131.04</c:v>
                      </c:pt>
                      <c:pt idx="77">
                        <c:v>163.80000000000001</c:v>
                      </c:pt>
                      <c:pt idx="78">
                        <c:v>131.04</c:v>
                      </c:pt>
                      <c:pt idx="79">
                        <c:v>163.80000000000001</c:v>
                      </c:pt>
                      <c:pt idx="80">
                        <c:v>131.04</c:v>
                      </c:pt>
                      <c:pt idx="81">
                        <c:v>131.04</c:v>
                      </c:pt>
                      <c:pt idx="82">
                        <c:v>131.04</c:v>
                      </c:pt>
                      <c:pt idx="83">
                        <c:v>131.04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5C61-451F-8114-58BC75D0BFC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Data!$CK$4</c15:sqref>
                        </c15:formulaRef>
                      </c:ext>
                    </c:extLst>
                    <c:strCache>
                      <c:ptCount val="1"/>
                      <c:pt idx="0">
                        <c:v>Poker Machine Tax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Data!$CK$5:$CK$88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34405.9</c:v>
                      </c:pt>
                      <c:pt idx="1">
                        <c:v>28584.240000000002</c:v>
                      </c:pt>
                      <c:pt idx="2">
                        <c:v>29921.45</c:v>
                      </c:pt>
                      <c:pt idx="3">
                        <c:v>26850.05</c:v>
                      </c:pt>
                      <c:pt idx="4">
                        <c:v>20640.93</c:v>
                      </c:pt>
                      <c:pt idx="5">
                        <c:v>27008.13</c:v>
                      </c:pt>
                      <c:pt idx="6">
                        <c:v>27076.67</c:v>
                      </c:pt>
                      <c:pt idx="7">
                        <c:v>27656.35</c:v>
                      </c:pt>
                      <c:pt idx="8">
                        <c:v>29323.55</c:v>
                      </c:pt>
                      <c:pt idx="9">
                        <c:v>27072.27</c:v>
                      </c:pt>
                      <c:pt idx="10">
                        <c:v>20285.080000000002</c:v>
                      </c:pt>
                      <c:pt idx="11">
                        <c:v>21257.26</c:v>
                      </c:pt>
                      <c:pt idx="12">
                        <c:v>22641.200000000001</c:v>
                      </c:pt>
                      <c:pt idx="13">
                        <c:v>22803.32</c:v>
                      </c:pt>
                      <c:pt idx="14">
                        <c:v>31066.19</c:v>
                      </c:pt>
                      <c:pt idx="15">
                        <c:v>28073.360000000001</c:v>
                      </c:pt>
                      <c:pt idx="16">
                        <c:v>26080.83</c:v>
                      </c:pt>
                      <c:pt idx="17">
                        <c:v>26024.53</c:v>
                      </c:pt>
                      <c:pt idx="18">
                        <c:v>23552.720000000001</c:v>
                      </c:pt>
                      <c:pt idx="19">
                        <c:v>22870.3</c:v>
                      </c:pt>
                      <c:pt idx="20">
                        <c:v>26899</c:v>
                      </c:pt>
                      <c:pt idx="21">
                        <c:v>24815.79</c:v>
                      </c:pt>
                      <c:pt idx="22">
                        <c:v>12804.94</c:v>
                      </c:pt>
                      <c:pt idx="23">
                        <c:v>11115.39</c:v>
                      </c:pt>
                      <c:pt idx="24">
                        <c:v>3700.26</c:v>
                      </c:pt>
                      <c:pt idx="25">
                        <c:v>7576.14</c:v>
                      </c:pt>
                      <c:pt idx="26">
                        <c:v>13594.47</c:v>
                      </c:pt>
                      <c:pt idx="27">
                        <c:v>9549.59</c:v>
                      </c:pt>
                      <c:pt idx="28">
                        <c:v>9088.25</c:v>
                      </c:pt>
                      <c:pt idx="29">
                        <c:v>33342.46</c:v>
                      </c:pt>
                      <c:pt idx="30">
                        <c:v>28513.08</c:v>
                      </c:pt>
                      <c:pt idx="31">
                        <c:v>33642.83</c:v>
                      </c:pt>
                      <c:pt idx="32">
                        <c:v>29666.92</c:v>
                      </c:pt>
                      <c:pt idx="33">
                        <c:v>30254.6</c:v>
                      </c:pt>
                      <c:pt idx="34">
                        <c:v>26983.87</c:v>
                      </c:pt>
                      <c:pt idx="35">
                        <c:v>20211.72</c:v>
                      </c:pt>
                      <c:pt idx="36">
                        <c:v>19743.59</c:v>
                      </c:pt>
                      <c:pt idx="37">
                        <c:v>21777.4</c:v>
                      </c:pt>
                      <c:pt idx="38">
                        <c:v>23440.62</c:v>
                      </c:pt>
                      <c:pt idx="39">
                        <c:v>26754.12</c:v>
                      </c:pt>
                      <c:pt idx="40">
                        <c:v>28817.439999999999</c:v>
                      </c:pt>
                      <c:pt idx="41">
                        <c:v>35287.42</c:v>
                      </c:pt>
                      <c:pt idx="42">
                        <c:v>18391.93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14549.95</c:v>
                      </c:pt>
                      <c:pt idx="46">
                        <c:v>29114.43</c:v>
                      </c:pt>
                      <c:pt idx="47">
                        <c:v>27074.91</c:v>
                      </c:pt>
                      <c:pt idx="48">
                        <c:v>30176.47</c:v>
                      </c:pt>
                      <c:pt idx="49">
                        <c:v>35205.17</c:v>
                      </c:pt>
                      <c:pt idx="50">
                        <c:v>19898.89</c:v>
                      </c:pt>
                      <c:pt idx="51">
                        <c:v>25161.23</c:v>
                      </c:pt>
                      <c:pt idx="52">
                        <c:v>38670.160000000003</c:v>
                      </c:pt>
                      <c:pt idx="53">
                        <c:v>37029.42</c:v>
                      </c:pt>
                      <c:pt idx="54">
                        <c:v>25034.240000000002</c:v>
                      </c:pt>
                      <c:pt idx="55">
                        <c:v>25894.55</c:v>
                      </c:pt>
                      <c:pt idx="56">
                        <c:v>29094.41</c:v>
                      </c:pt>
                      <c:pt idx="57">
                        <c:v>30929.53</c:v>
                      </c:pt>
                      <c:pt idx="58">
                        <c:v>26314.41</c:v>
                      </c:pt>
                      <c:pt idx="59">
                        <c:v>29715.84</c:v>
                      </c:pt>
                      <c:pt idx="60">
                        <c:v>36305.089999999997</c:v>
                      </c:pt>
                      <c:pt idx="61">
                        <c:v>26908.14</c:v>
                      </c:pt>
                      <c:pt idx="62">
                        <c:v>25597.27</c:v>
                      </c:pt>
                      <c:pt idx="63">
                        <c:v>25046.35</c:v>
                      </c:pt>
                      <c:pt idx="64">
                        <c:v>28659.03</c:v>
                      </c:pt>
                      <c:pt idx="65">
                        <c:v>36844.65</c:v>
                      </c:pt>
                      <c:pt idx="66">
                        <c:v>31168.81</c:v>
                      </c:pt>
                      <c:pt idx="67">
                        <c:v>26761.18</c:v>
                      </c:pt>
                      <c:pt idx="68">
                        <c:v>25750.080000000002</c:v>
                      </c:pt>
                      <c:pt idx="69">
                        <c:v>35511.629999999997</c:v>
                      </c:pt>
                      <c:pt idx="70">
                        <c:v>30918.22</c:v>
                      </c:pt>
                      <c:pt idx="71">
                        <c:v>23193.69</c:v>
                      </c:pt>
                      <c:pt idx="72">
                        <c:v>32295.75</c:v>
                      </c:pt>
                      <c:pt idx="73">
                        <c:v>34480.720000000001</c:v>
                      </c:pt>
                      <c:pt idx="74">
                        <c:v>28423.66</c:v>
                      </c:pt>
                      <c:pt idx="75">
                        <c:v>31901.78</c:v>
                      </c:pt>
                      <c:pt idx="76">
                        <c:v>41927.11</c:v>
                      </c:pt>
                      <c:pt idx="77">
                        <c:v>39000.32</c:v>
                      </c:pt>
                      <c:pt idx="78">
                        <c:v>28269.439999999999</c:v>
                      </c:pt>
                      <c:pt idx="79">
                        <c:v>24636.11</c:v>
                      </c:pt>
                      <c:pt idx="80">
                        <c:v>27430.32</c:v>
                      </c:pt>
                      <c:pt idx="81">
                        <c:v>31031.29</c:v>
                      </c:pt>
                      <c:pt idx="82">
                        <c:v>27456.21</c:v>
                      </c:pt>
                      <c:pt idx="83">
                        <c:v>29212.880000000001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5C61-451F-8114-58BC75D0BFC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Data!$CL$4</c15:sqref>
                        </c15:formulaRef>
                      </c:ext>
                    </c:extLst>
                    <c:strCache>
                      <c:ptCount val="1"/>
                      <c:pt idx="0">
                        <c:v>TAB Expenses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Data!$CL$5:$CL$88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-7055.19</c:v>
                      </c:pt>
                      <c:pt idx="1">
                        <c:v>418</c:v>
                      </c:pt>
                      <c:pt idx="2">
                        <c:v>648.52</c:v>
                      </c:pt>
                      <c:pt idx="3">
                        <c:v>544.02</c:v>
                      </c:pt>
                      <c:pt idx="4">
                        <c:v>418</c:v>
                      </c:pt>
                      <c:pt idx="5">
                        <c:v>522.5</c:v>
                      </c:pt>
                      <c:pt idx="6">
                        <c:v>418</c:v>
                      </c:pt>
                      <c:pt idx="7">
                        <c:v>522.5</c:v>
                      </c:pt>
                      <c:pt idx="8">
                        <c:v>209</c:v>
                      </c:pt>
                      <c:pt idx="9">
                        <c:v>209</c:v>
                      </c:pt>
                      <c:pt idx="10">
                        <c:v>418</c:v>
                      </c:pt>
                      <c:pt idx="11">
                        <c:v>522.5</c:v>
                      </c:pt>
                      <c:pt idx="12">
                        <c:v>209</c:v>
                      </c:pt>
                      <c:pt idx="13">
                        <c:v>464.72</c:v>
                      </c:pt>
                      <c:pt idx="14">
                        <c:v>360.22</c:v>
                      </c:pt>
                      <c:pt idx="15">
                        <c:v>255.72</c:v>
                      </c:pt>
                      <c:pt idx="16">
                        <c:v>522.5</c:v>
                      </c:pt>
                      <c:pt idx="17">
                        <c:v>418</c:v>
                      </c:pt>
                      <c:pt idx="18">
                        <c:v>209</c:v>
                      </c:pt>
                      <c:pt idx="19">
                        <c:v>388.84</c:v>
                      </c:pt>
                      <c:pt idx="20">
                        <c:v>493.34</c:v>
                      </c:pt>
                      <c:pt idx="21">
                        <c:v>566.05999999999995</c:v>
                      </c:pt>
                      <c:pt idx="22">
                        <c:v>313.5</c:v>
                      </c:pt>
                      <c:pt idx="23">
                        <c:v>522.5</c:v>
                      </c:pt>
                      <c:pt idx="24">
                        <c:v>3101.29</c:v>
                      </c:pt>
                      <c:pt idx="25">
                        <c:v>0</c:v>
                      </c:pt>
                      <c:pt idx="26">
                        <c:v>337.83</c:v>
                      </c:pt>
                      <c:pt idx="27">
                        <c:v>209</c:v>
                      </c:pt>
                      <c:pt idx="28">
                        <c:v>209</c:v>
                      </c:pt>
                      <c:pt idx="29">
                        <c:v>418</c:v>
                      </c:pt>
                      <c:pt idx="30">
                        <c:v>209</c:v>
                      </c:pt>
                      <c:pt idx="31">
                        <c:v>522.5</c:v>
                      </c:pt>
                      <c:pt idx="32">
                        <c:v>418</c:v>
                      </c:pt>
                      <c:pt idx="33">
                        <c:v>522.5</c:v>
                      </c:pt>
                      <c:pt idx="34">
                        <c:v>-931.12</c:v>
                      </c:pt>
                      <c:pt idx="35">
                        <c:v>418</c:v>
                      </c:pt>
                      <c:pt idx="36">
                        <c:v>469.4</c:v>
                      </c:pt>
                      <c:pt idx="37">
                        <c:v>555.26</c:v>
                      </c:pt>
                      <c:pt idx="38">
                        <c:v>424.6</c:v>
                      </c:pt>
                      <c:pt idx="39">
                        <c:v>957.5</c:v>
                      </c:pt>
                      <c:pt idx="40">
                        <c:v>182.87</c:v>
                      </c:pt>
                      <c:pt idx="41">
                        <c:v>34.04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313.5</c:v>
                      </c:pt>
                      <c:pt idx="46">
                        <c:v>553.6</c:v>
                      </c:pt>
                      <c:pt idx="47">
                        <c:v>418</c:v>
                      </c:pt>
                      <c:pt idx="48">
                        <c:v>522.5</c:v>
                      </c:pt>
                      <c:pt idx="49">
                        <c:v>313.5</c:v>
                      </c:pt>
                      <c:pt idx="50">
                        <c:v>466.97</c:v>
                      </c:pt>
                      <c:pt idx="51">
                        <c:v>418</c:v>
                      </c:pt>
                      <c:pt idx="52">
                        <c:v>466.97</c:v>
                      </c:pt>
                      <c:pt idx="53">
                        <c:v>313.5</c:v>
                      </c:pt>
                      <c:pt idx="54">
                        <c:v>861.42</c:v>
                      </c:pt>
                      <c:pt idx="55">
                        <c:v>476.93</c:v>
                      </c:pt>
                      <c:pt idx="56">
                        <c:v>418.2</c:v>
                      </c:pt>
                      <c:pt idx="57">
                        <c:v>522.5</c:v>
                      </c:pt>
                      <c:pt idx="58">
                        <c:v>1108</c:v>
                      </c:pt>
                      <c:pt idx="59">
                        <c:v>418</c:v>
                      </c:pt>
                      <c:pt idx="60">
                        <c:v>450.77</c:v>
                      </c:pt>
                      <c:pt idx="61">
                        <c:v>418</c:v>
                      </c:pt>
                      <c:pt idx="62">
                        <c:v>522.5</c:v>
                      </c:pt>
                      <c:pt idx="63">
                        <c:v>104.5</c:v>
                      </c:pt>
                      <c:pt idx="64">
                        <c:v>548.54999999999995</c:v>
                      </c:pt>
                      <c:pt idx="65">
                        <c:v>522.5</c:v>
                      </c:pt>
                      <c:pt idx="66">
                        <c:v>500</c:v>
                      </c:pt>
                      <c:pt idx="67">
                        <c:v>14542.1</c:v>
                      </c:pt>
                      <c:pt idx="68">
                        <c:v>522.5</c:v>
                      </c:pt>
                      <c:pt idx="69">
                        <c:v>418</c:v>
                      </c:pt>
                      <c:pt idx="70">
                        <c:v>449.7</c:v>
                      </c:pt>
                      <c:pt idx="71">
                        <c:v>449.7</c:v>
                      </c:pt>
                      <c:pt idx="72">
                        <c:v>438.5</c:v>
                      </c:pt>
                      <c:pt idx="73">
                        <c:v>500</c:v>
                      </c:pt>
                      <c:pt idx="74">
                        <c:v>625</c:v>
                      </c:pt>
                      <c:pt idx="75">
                        <c:v>500</c:v>
                      </c:pt>
                      <c:pt idx="76">
                        <c:v>500</c:v>
                      </c:pt>
                      <c:pt idx="77">
                        <c:v>625</c:v>
                      </c:pt>
                      <c:pt idx="78">
                        <c:v>500</c:v>
                      </c:pt>
                      <c:pt idx="79">
                        <c:v>985</c:v>
                      </c:pt>
                      <c:pt idx="80">
                        <c:v>500</c:v>
                      </c:pt>
                      <c:pt idx="81">
                        <c:v>500</c:v>
                      </c:pt>
                      <c:pt idx="82">
                        <c:v>500</c:v>
                      </c:pt>
                      <c:pt idx="83">
                        <c:v>974.25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5C61-451F-8114-58BC75D0BFC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Data!$CM$4</c15:sqref>
                        </c15:formulaRef>
                      </c:ext>
                    </c:extLst>
                    <c:strCache>
                      <c:ptCount val="1"/>
                      <c:pt idx="0">
                        <c:v>Repairs &amp; Maint - Gaming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Data!$CM$5:$CM$88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2880</c:v>
                      </c:pt>
                      <c:pt idx="1">
                        <c:v>3595</c:v>
                      </c:pt>
                      <c:pt idx="2">
                        <c:v>2750.67</c:v>
                      </c:pt>
                      <c:pt idx="3">
                        <c:v>2680</c:v>
                      </c:pt>
                      <c:pt idx="4">
                        <c:v>2680</c:v>
                      </c:pt>
                      <c:pt idx="5">
                        <c:v>2790.66</c:v>
                      </c:pt>
                      <c:pt idx="6">
                        <c:v>2840</c:v>
                      </c:pt>
                      <c:pt idx="7">
                        <c:v>2840</c:v>
                      </c:pt>
                      <c:pt idx="8">
                        <c:v>2840</c:v>
                      </c:pt>
                      <c:pt idx="9">
                        <c:v>2840</c:v>
                      </c:pt>
                      <c:pt idx="10">
                        <c:v>2840</c:v>
                      </c:pt>
                      <c:pt idx="11">
                        <c:v>2840</c:v>
                      </c:pt>
                      <c:pt idx="12">
                        <c:v>2769</c:v>
                      </c:pt>
                      <c:pt idx="13">
                        <c:v>2743.85</c:v>
                      </c:pt>
                      <c:pt idx="14">
                        <c:v>2574</c:v>
                      </c:pt>
                      <c:pt idx="15">
                        <c:v>8565</c:v>
                      </c:pt>
                      <c:pt idx="16">
                        <c:v>2599.16</c:v>
                      </c:pt>
                      <c:pt idx="17">
                        <c:v>2730</c:v>
                      </c:pt>
                      <c:pt idx="18">
                        <c:v>2730</c:v>
                      </c:pt>
                      <c:pt idx="19">
                        <c:v>2730</c:v>
                      </c:pt>
                      <c:pt idx="20">
                        <c:v>4990.3599999999997</c:v>
                      </c:pt>
                      <c:pt idx="21">
                        <c:v>2613</c:v>
                      </c:pt>
                      <c:pt idx="22">
                        <c:v>2613</c:v>
                      </c:pt>
                      <c:pt idx="23">
                        <c:v>2613</c:v>
                      </c:pt>
                      <c:pt idx="24">
                        <c:v>2709</c:v>
                      </c:pt>
                      <c:pt idx="25">
                        <c:v>2709</c:v>
                      </c:pt>
                      <c:pt idx="26">
                        <c:v>1354.5</c:v>
                      </c:pt>
                      <c:pt idx="27">
                        <c:v>1355.14</c:v>
                      </c:pt>
                      <c:pt idx="28">
                        <c:v>2670.3</c:v>
                      </c:pt>
                      <c:pt idx="29">
                        <c:v>2670.3</c:v>
                      </c:pt>
                      <c:pt idx="30">
                        <c:v>2670.3</c:v>
                      </c:pt>
                      <c:pt idx="31">
                        <c:v>2670.3</c:v>
                      </c:pt>
                      <c:pt idx="32">
                        <c:v>2626.6</c:v>
                      </c:pt>
                      <c:pt idx="33">
                        <c:v>2476.8000000000002</c:v>
                      </c:pt>
                      <c:pt idx="34">
                        <c:v>2476.8000000000002</c:v>
                      </c:pt>
                      <c:pt idx="35">
                        <c:v>2503.02</c:v>
                      </c:pt>
                      <c:pt idx="36">
                        <c:v>2592.9</c:v>
                      </c:pt>
                      <c:pt idx="37">
                        <c:v>2592.9</c:v>
                      </c:pt>
                      <c:pt idx="38">
                        <c:v>2592.9</c:v>
                      </c:pt>
                      <c:pt idx="39">
                        <c:v>193.5</c:v>
                      </c:pt>
                      <c:pt idx="40">
                        <c:v>2702.71</c:v>
                      </c:pt>
                      <c:pt idx="41">
                        <c:v>4451.05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2592.9</c:v>
                      </c:pt>
                      <c:pt idx="47">
                        <c:v>2626.61</c:v>
                      </c:pt>
                      <c:pt idx="48">
                        <c:v>2481.9699999999998</c:v>
                      </c:pt>
                      <c:pt idx="49">
                        <c:v>3291.8</c:v>
                      </c:pt>
                      <c:pt idx="50">
                        <c:v>2476.8000000000002</c:v>
                      </c:pt>
                      <c:pt idx="51">
                        <c:v>2476.8000000000002</c:v>
                      </c:pt>
                      <c:pt idx="52">
                        <c:v>2554.1999999999998</c:v>
                      </c:pt>
                      <c:pt idx="53">
                        <c:v>2554.1999999999998</c:v>
                      </c:pt>
                      <c:pt idx="54">
                        <c:v>2554.1999999999998</c:v>
                      </c:pt>
                      <c:pt idx="55">
                        <c:v>2554.1999999999998</c:v>
                      </c:pt>
                      <c:pt idx="56">
                        <c:v>2539.2199999999998</c:v>
                      </c:pt>
                      <c:pt idx="57">
                        <c:v>0</c:v>
                      </c:pt>
                      <c:pt idx="58">
                        <c:v>2438.1</c:v>
                      </c:pt>
                      <c:pt idx="59">
                        <c:v>2389.6999999999998</c:v>
                      </c:pt>
                      <c:pt idx="60">
                        <c:v>4688.8</c:v>
                      </c:pt>
                      <c:pt idx="61">
                        <c:v>2524.69</c:v>
                      </c:pt>
                      <c:pt idx="62">
                        <c:v>2488.1999999999998</c:v>
                      </c:pt>
                      <c:pt idx="63">
                        <c:v>2495.5</c:v>
                      </c:pt>
                      <c:pt idx="64">
                        <c:v>2529.56</c:v>
                      </c:pt>
                      <c:pt idx="65">
                        <c:v>2458.04</c:v>
                      </c:pt>
                      <c:pt idx="66">
                        <c:v>2450.5</c:v>
                      </c:pt>
                      <c:pt idx="67">
                        <c:v>2430.39</c:v>
                      </c:pt>
                      <c:pt idx="68">
                        <c:v>2485.77</c:v>
                      </c:pt>
                      <c:pt idx="69">
                        <c:v>3248.15</c:v>
                      </c:pt>
                      <c:pt idx="70">
                        <c:v>0</c:v>
                      </c:pt>
                      <c:pt idx="71">
                        <c:v>2224.3000000000002</c:v>
                      </c:pt>
                      <c:pt idx="72">
                        <c:v>2183</c:v>
                      </c:pt>
                      <c:pt idx="73">
                        <c:v>4696.53</c:v>
                      </c:pt>
                      <c:pt idx="74">
                        <c:v>2442</c:v>
                      </c:pt>
                      <c:pt idx="75">
                        <c:v>2442</c:v>
                      </c:pt>
                      <c:pt idx="76">
                        <c:v>2442</c:v>
                      </c:pt>
                      <c:pt idx="77">
                        <c:v>2442</c:v>
                      </c:pt>
                      <c:pt idx="78">
                        <c:v>2442</c:v>
                      </c:pt>
                      <c:pt idx="79">
                        <c:v>2442</c:v>
                      </c:pt>
                      <c:pt idx="80">
                        <c:v>0</c:v>
                      </c:pt>
                      <c:pt idx="81">
                        <c:v>4857.74</c:v>
                      </c:pt>
                      <c:pt idx="82">
                        <c:v>2399.6</c:v>
                      </c:pt>
                      <c:pt idx="83">
                        <c:v>2331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5C61-451F-8114-58BC75D0BFCC}"/>
                  </c:ext>
                </c:extLst>
              </c15:ser>
            </c15:filteredBarSeries>
            <c15:filteredBarSeries>
              <c15:ser>
                <c:idx val="90"/>
                <c:order val="9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Data!$CN$4</c15:sqref>
                        </c15:formulaRef>
                      </c:ext>
                    </c:extLst>
                    <c:strCache>
                      <c:ptCount val="1"/>
                      <c:pt idx="0">
                        <c:v>Sky Racing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Data!$CN$5:$CN$88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978.42</c:v>
                      </c:pt>
                      <c:pt idx="1">
                        <c:v>978.42</c:v>
                      </c:pt>
                      <c:pt idx="2">
                        <c:v>978.42</c:v>
                      </c:pt>
                      <c:pt idx="3">
                        <c:v>978.42</c:v>
                      </c:pt>
                      <c:pt idx="4">
                        <c:v>978.42</c:v>
                      </c:pt>
                      <c:pt idx="5">
                        <c:v>978.42</c:v>
                      </c:pt>
                      <c:pt idx="6">
                        <c:v>978.42</c:v>
                      </c:pt>
                      <c:pt idx="7">
                        <c:v>978.42</c:v>
                      </c:pt>
                      <c:pt idx="8">
                        <c:v>978.42</c:v>
                      </c:pt>
                      <c:pt idx="9">
                        <c:v>978.42</c:v>
                      </c:pt>
                      <c:pt idx="10">
                        <c:v>978.42</c:v>
                      </c:pt>
                      <c:pt idx="11">
                        <c:v>978.42</c:v>
                      </c:pt>
                      <c:pt idx="12">
                        <c:v>978.42</c:v>
                      </c:pt>
                      <c:pt idx="13">
                        <c:v>978.42</c:v>
                      </c:pt>
                      <c:pt idx="14">
                        <c:v>978.42</c:v>
                      </c:pt>
                      <c:pt idx="15">
                        <c:v>978.42</c:v>
                      </c:pt>
                      <c:pt idx="16">
                        <c:v>978.42</c:v>
                      </c:pt>
                      <c:pt idx="17">
                        <c:v>978.42</c:v>
                      </c:pt>
                      <c:pt idx="18">
                        <c:v>978.42</c:v>
                      </c:pt>
                      <c:pt idx="19">
                        <c:v>978.42</c:v>
                      </c:pt>
                      <c:pt idx="20">
                        <c:v>753.88</c:v>
                      </c:pt>
                      <c:pt idx="21">
                        <c:v>978.42</c:v>
                      </c:pt>
                      <c:pt idx="22">
                        <c:v>978.42</c:v>
                      </c:pt>
                      <c:pt idx="23">
                        <c:v>160.1</c:v>
                      </c:pt>
                      <c:pt idx="24">
                        <c:v>2.73</c:v>
                      </c:pt>
                      <c:pt idx="25">
                        <c:v>2.73</c:v>
                      </c:pt>
                      <c:pt idx="26">
                        <c:v>2.73</c:v>
                      </c:pt>
                      <c:pt idx="27">
                        <c:v>39.619999999999997</c:v>
                      </c:pt>
                      <c:pt idx="28">
                        <c:v>1122.06</c:v>
                      </c:pt>
                      <c:pt idx="29">
                        <c:v>1122.06</c:v>
                      </c:pt>
                      <c:pt idx="30">
                        <c:v>1122.06</c:v>
                      </c:pt>
                      <c:pt idx="31">
                        <c:v>1122.06</c:v>
                      </c:pt>
                      <c:pt idx="32">
                        <c:v>1122.06</c:v>
                      </c:pt>
                      <c:pt idx="33">
                        <c:v>1122.06</c:v>
                      </c:pt>
                      <c:pt idx="34">
                        <c:v>1122.06</c:v>
                      </c:pt>
                      <c:pt idx="35">
                        <c:v>1122.06</c:v>
                      </c:pt>
                      <c:pt idx="36">
                        <c:v>1262.04</c:v>
                      </c:pt>
                      <c:pt idx="37">
                        <c:v>1262.04</c:v>
                      </c:pt>
                      <c:pt idx="38">
                        <c:v>1039.81</c:v>
                      </c:pt>
                      <c:pt idx="39">
                        <c:v>1484.26</c:v>
                      </c:pt>
                      <c:pt idx="40">
                        <c:v>680.96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1484.26</c:v>
                      </c:pt>
                      <c:pt idx="46">
                        <c:v>1484.26</c:v>
                      </c:pt>
                      <c:pt idx="47">
                        <c:v>1484.26</c:v>
                      </c:pt>
                      <c:pt idx="48">
                        <c:v>1484.27</c:v>
                      </c:pt>
                      <c:pt idx="49">
                        <c:v>1577.34</c:v>
                      </c:pt>
                      <c:pt idx="50">
                        <c:v>1577.34</c:v>
                      </c:pt>
                      <c:pt idx="51">
                        <c:v>1577.34</c:v>
                      </c:pt>
                      <c:pt idx="52">
                        <c:v>1577.34</c:v>
                      </c:pt>
                      <c:pt idx="53">
                        <c:v>1577.34</c:v>
                      </c:pt>
                      <c:pt idx="54">
                        <c:v>1577.34</c:v>
                      </c:pt>
                      <c:pt idx="55">
                        <c:v>1577.34</c:v>
                      </c:pt>
                      <c:pt idx="56">
                        <c:v>1577.34</c:v>
                      </c:pt>
                      <c:pt idx="57">
                        <c:v>1577.34</c:v>
                      </c:pt>
                      <c:pt idx="58">
                        <c:v>1577.34</c:v>
                      </c:pt>
                      <c:pt idx="59">
                        <c:v>1577.34</c:v>
                      </c:pt>
                      <c:pt idx="60">
                        <c:v>1577.34</c:v>
                      </c:pt>
                      <c:pt idx="61">
                        <c:v>1577.34</c:v>
                      </c:pt>
                      <c:pt idx="62">
                        <c:v>1577.34</c:v>
                      </c:pt>
                      <c:pt idx="63">
                        <c:v>1577.34</c:v>
                      </c:pt>
                      <c:pt idx="64">
                        <c:v>1577.34</c:v>
                      </c:pt>
                      <c:pt idx="65">
                        <c:v>1577.34</c:v>
                      </c:pt>
                      <c:pt idx="66">
                        <c:v>1577.34</c:v>
                      </c:pt>
                      <c:pt idx="67">
                        <c:v>1577.34</c:v>
                      </c:pt>
                      <c:pt idx="68">
                        <c:v>1577.34</c:v>
                      </c:pt>
                      <c:pt idx="69">
                        <c:v>1577.34</c:v>
                      </c:pt>
                      <c:pt idx="70">
                        <c:v>1577.34</c:v>
                      </c:pt>
                      <c:pt idx="71">
                        <c:v>1577.34</c:v>
                      </c:pt>
                      <c:pt idx="72">
                        <c:v>3139.62</c:v>
                      </c:pt>
                      <c:pt idx="73">
                        <c:v>1577.34</c:v>
                      </c:pt>
                      <c:pt idx="74">
                        <c:v>1577.34</c:v>
                      </c:pt>
                      <c:pt idx="75">
                        <c:v>1577.34</c:v>
                      </c:pt>
                      <c:pt idx="76">
                        <c:v>1577.34</c:v>
                      </c:pt>
                      <c:pt idx="77">
                        <c:v>1562.28</c:v>
                      </c:pt>
                      <c:pt idx="78">
                        <c:v>1562.28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3124.56</c:v>
                      </c:pt>
                      <c:pt idx="82">
                        <c:v>1562.28</c:v>
                      </c:pt>
                      <c:pt idx="83">
                        <c:v>1562.28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5C61-451F-8114-58BC75D0BFC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Data!$CO$4</c15:sqref>
                        </c15:formulaRef>
                      </c:ext>
                    </c:extLst>
                    <c:strCache>
                      <c:ptCount val="1"/>
                      <c:pt idx="0">
                        <c:v>Superstation Subscription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Data!$CO$5:$CO$88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2150.73</c:v>
                      </c:pt>
                      <c:pt idx="73">
                        <c:v>2150.73</c:v>
                      </c:pt>
                      <c:pt idx="74">
                        <c:v>2150.73</c:v>
                      </c:pt>
                      <c:pt idx="75">
                        <c:v>2150.73</c:v>
                      </c:pt>
                      <c:pt idx="76">
                        <c:v>2150.73</c:v>
                      </c:pt>
                      <c:pt idx="77">
                        <c:v>2150.73</c:v>
                      </c:pt>
                      <c:pt idx="78">
                        <c:v>2150.73</c:v>
                      </c:pt>
                      <c:pt idx="79">
                        <c:v>2150.73</c:v>
                      </c:pt>
                      <c:pt idx="80">
                        <c:v>2150.73</c:v>
                      </c:pt>
                      <c:pt idx="81">
                        <c:v>2150.7399999999998</c:v>
                      </c:pt>
                      <c:pt idx="82">
                        <c:v>2106.5</c:v>
                      </c:pt>
                      <c:pt idx="83">
                        <c:v>2106.5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5C61-451F-8114-58BC75D0BFC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Data!$CP$4</c15:sqref>
                        </c15:formulaRef>
                      </c:ext>
                    </c:extLst>
                    <c:strCache>
                      <c:ptCount val="1"/>
                      <c:pt idx="0">
                        <c:v>Bands &amp; Artists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Data!$CP$5:$CP$88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3050</c:v>
                      </c:pt>
                      <c:pt idx="1">
                        <c:v>4295.45</c:v>
                      </c:pt>
                      <c:pt idx="2">
                        <c:v>600</c:v>
                      </c:pt>
                      <c:pt idx="3">
                        <c:v>1565</c:v>
                      </c:pt>
                      <c:pt idx="4">
                        <c:v>2525</c:v>
                      </c:pt>
                      <c:pt idx="5">
                        <c:v>2075</c:v>
                      </c:pt>
                      <c:pt idx="6">
                        <c:v>1600</c:v>
                      </c:pt>
                      <c:pt idx="7">
                        <c:v>4763.6400000000003</c:v>
                      </c:pt>
                      <c:pt idx="8">
                        <c:v>2165</c:v>
                      </c:pt>
                      <c:pt idx="9">
                        <c:v>2400</c:v>
                      </c:pt>
                      <c:pt idx="10">
                        <c:v>1671.82</c:v>
                      </c:pt>
                      <c:pt idx="11">
                        <c:v>1275</c:v>
                      </c:pt>
                      <c:pt idx="12">
                        <c:v>2090</c:v>
                      </c:pt>
                      <c:pt idx="13">
                        <c:v>1700</c:v>
                      </c:pt>
                      <c:pt idx="14">
                        <c:v>2190</c:v>
                      </c:pt>
                      <c:pt idx="15">
                        <c:v>1950</c:v>
                      </c:pt>
                      <c:pt idx="16">
                        <c:v>2600</c:v>
                      </c:pt>
                      <c:pt idx="17">
                        <c:v>1175</c:v>
                      </c:pt>
                      <c:pt idx="18">
                        <c:v>1500</c:v>
                      </c:pt>
                      <c:pt idx="19">
                        <c:v>2250</c:v>
                      </c:pt>
                      <c:pt idx="20">
                        <c:v>1775</c:v>
                      </c:pt>
                      <c:pt idx="21">
                        <c:v>2675</c:v>
                      </c:pt>
                      <c:pt idx="22">
                        <c:v>0</c:v>
                      </c:pt>
                      <c:pt idx="23">
                        <c:v>400</c:v>
                      </c:pt>
                      <c:pt idx="24">
                        <c:v>2109.09</c:v>
                      </c:pt>
                      <c:pt idx="25">
                        <c:v>2925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2325</c:v>
                      </c:pt>
                      <c:pt idx="31">
                        <c:v>3450</c:v>
                      </c:pt>
                      <c:pt idx="32">
                        <c:v>3600</c:v>
                      </c:pt>
                      <c:pt idx="33">
                        <c:v>2925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2700</c:v>
                      </c:pt>
                      <c:pt idx="46">
                        <c:v>6125</c:v>
                      </c:pt>
                      <c:pt idx="47">
                        <c:v>3525</c:v>
                      </c:pt>
                      <c:pt idx="48">
                        <c:v>7465.91</c:v>
                      </c:pt>
                      <c:pt idx="49">
                        <c:v>6465.2</c:v>
                      </c:pt>
                      <c:pt idx="50">
                        <c:v>4990</c:v>
                      </c:pt>
                      <c:pt idx="51">
                        <c:v>6025</c:v>
                      </c:pt>
                      <c:pt idx="52">
                        <c:v>8247.73</c:v>
                      </c:pt>
                      <c:pt idx="53">
                        <c:v>5475</c:v>
                      </c:pt>
                      <c:pt idx="54">
                        <c:v>6095.45</c:v>
                      </c:pt>
                      <c:pt idx="55">
                        <c:v>7600</c:v>
                      </c:pt>
                      <c:pt idx="56">
                        <c:v>4500</c:v>
                      </c:pt>
                      <c:pt idx="57">
                        <c:v>5145.45</c:v>
                      </c:pt>
                      <c:pt idx="58">
                        <c:v>6200</c:v>
                      </c:pt>
                      <c:pt idx="59">
                        <c:v>5455.45</c:v>
                      </c:pt>
                      <c:pt idx="60">
                        <c:v>6790.9</c:v>
                      </c:pt>
                      <c:pt idx="61">
                        <c:v>7804.55</c:v>
                      </c:pt>
                      <c:pt idx="62">
                        <c:v>5768.18</c:v>
                      </c:pt>
                      <c:pt idx="63">
                        <c:v>5881.82</c:v>
                      </c:pt>
                      <c:pt idx="64">
                        <c:v>5350</c:v>
                      </c:pt>
                      <c:pt idx="65">
                        <c:v>5850</c:v>
                      </c:pt>
                      <c:pt idx="66">
                        <c:v>5750</c:v>
                      </c:pt>
                      <c:pt idx="67">
                        <c:v>6364</c:v>
                      </c:pt>
                      <c:pt idx="68">
                        <c:v>5700</c:v>
                      </c:pt>
                      <c:pt idx="69">
                        <c:v>5500</c:v>
                      </c:pt>
                      <c:pt idx="70">
                        <c:v>5550</c:v>
                      </c:pt>
                      <c:pt idx="71">
                        <c:v>3850</c:v>
                      </c:pt>
                      <c:pt idx="72">
                        <c:v>5830</c:v>
                      </c:pt>
                      <c:pt idx="73">
                        <c:v>4750</c:v>
                      </c:pt>
                      <c:pt idx="74">
                        <c:v>6200</c:v>
                      </c:pt>
                      <c:pt idx="75">
                        <c:v>7068.18</c:v>
                      </c:pt>
                      <c:pt idx="76">
                        <c:v>5600</c:v>
                      </c:pt>
                      <c:pt idx="77">
                        <c:v>7229.09</c:v>
                      </c:pt>
                      <c:pt idx="78">
                        <c:v>7100</c:v>
                      </c:pt>
                      <c:pt idx="79">
                        <c:v>14972.73</c:v>
                      </c:pt>
                      <c:pt idx="80">
                        <c:v>5400</c:v>
                      </c:pt>
                      <c:pt idx="81">
                        <c:v>9619.09</c:v>
                      </c:pt>
                      <c:pt idx="82">
                        <c:v>14482.73</c:v>
                      </c:pt>
                      <c:pt idx="83">
                        <c:v>17291.82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5C61-451F-8114-58BC75D0BFC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Data!$CQ$4</c15:sqref>
                        </c15:formulaRef>
                      </c:ext>
                    </c:extLst>
                    <c:strCache>
                      <c:ptCount val="1"/>
                      <c:pt idx="0">
                        <c:v>Bingo Expenses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Data!$CQ$5:$CQ$88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3104.33</c:v>
                      </c:pt>
                      <c:pt idx="1">
                        <c:v>2517.14</c:v>
                      </c:pt>
                      <c:pt idx="2">
                        <c:v>3153.49</c:v>
                      </c:pt>
                      <c:pt idx="3">
                        <c:v>2651.98</c:v>
                      </c:pt>
                      <c:pt idx="4">
                        <c:v>2130.46</c:v>
                      </c:pt>
                      <c:pt idx="5">
                        <c:v>2282.34</c:v>
                      </c:pt>
                      <c:pt idx="6">
                        <c:v>3049.15</c:v>
                      </c:pt>
                      <c:pt idx="7">
                        <c:v>2573.1799999999998</c:v>
                      </c:pt>
                      <c:pt idx="8">
                        <c:v>2069.54</c:v>
                      </c:pt>
                      <c:pt idx="9">
                        <c:v>2900.91</c:v>
                      </c:pt>
                      <c:pt idx="10">
                        <c:v>2943.82</c:v>
                      </c:pt>
                      <c:pt idx="11">
                        <c:v>519.6</c:v>
                      </c:pt>
                      <c:pt idx="12">
                        <c:v>1784.31</c:v>
                      </c:pt>
                      <c:pt idx="13">
                        <c:v>3054.76</c:v>
                      </c:pt>
                      <c:pt idx="14">
                        <c:v>1608</c:v>
                      </c:pt>
                      <c:pt idx="15">
                        <c:v>2479.5500000000002</c:v>
                      </c:pt>
                      <c:pt idx="16">
                        <c:v>3108.72</c:v>
                      </c:pt>
                      <c:pt idx="17">
                        <c:v>2040.99</c:v>
                      </c:pt>
                      <c:pt idx="18">
                        <c:v>3063</c:v>
                      </c:pt>
                      <c:pt idx="19">
                        <c:v>2427.0300000000002</c:v>
                      </c:pt>
                      <c:pt idx="20">
                        <c:v>2525.3000000000002</c:v>
                      </c:pt>
                      <c:pt idx="21">
                        <c:v>3270.42</c:v>
                      </c:pt>
                      <c:pt idx="22">
                        <c:v>2615.8000000000002</c:v>
                      </c:pt>
                      <c:pt idx="23">
                        <c:v>1565</c:v>
                      </c:pt>
                      <c:pt idx="24">
                        <c:v>2362.17</c:v>
                      </c:pt>
                      <c:pt idx="25">
                        <c:v>2873.47</c:v>
                      </c:pt>
                      <c:pt idx="26">
                        <c:v>2600</c:v>
                      </c:pt>
                      <c:pt idx="27">
                        <c:v>1283.9000000000001</c:v>
                      </c:pt>
                      <c:pt idx="28">
                        <c:v>890</c:v>
                      </c:pt>
                      <c:pt idx="29">
                        <c:v>2688.72</c:v>
                      </c:pt>
                      <c:pt idx="30">
                        <c:v>2296</c:v>
                      </c:pt>
                      <c:pt idx="31">
                        <c:v>1802.82</c:v>
                      </c:pt>
                      <c:pt idx="32">
                        <c:v>2159.1999999999998</c:v>
                      </c:pt>
                      <c:pt idx="33">
                        <c:v>2706.4</c:v>
                      </c:pt>
                      <c:pt idx="34">
                        <c:v>2441.41</c:v>
                      </c:pt>
                      <c:pt idx="35">
                        <c:v>0</c:v>
                      </c:pt>
                      <c:pt idx="36">
                        <c:v>1542.45</c:v>
                      </c:pt>
                      <c:pt idx="37">
                        <c:v>2417.64</c:v>
                      </c:pt>
                      <c:pt idx="38">
                        <c:v>2021.45</c:v>
                      </c:pt>
                      <c:pt idx="39">
                        <c:v>2433.9</c:v>
                      </c:pt>
                      <c:pt idx="40">
                        <c:v>1819.95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3665</c:v>
                      </c:pt>
                      <c:pt idx="46">
                        <c:v>5594.4</c:v>
                      </c:pt>
                      <c:pt idx="47">
                        <c:v>3340</c:v>
                      </c:pt>
                      <c:pt idx="48">
                        <c:v>77093.179999999993</c:v>
                      </c:pt>
                      <c:pt idx="49">
                        <c:v>4800</c:v>
                      </c:pt>
                      <c:pt idx="50">
                        <c:v>3614.34</c:v>
                      </c:pt>
                      <c:pt idx="51">
                        <c:v>4265</c:v>
                      </c:pt>
                      <c:pt idx="52">
                        <c:v>4524.49</c:v>
                      </c:pt>
                      <c:pt idx="53">
                        <c:v>3520</c:v>
                      </c:pt>
                      <c:pt idx="54">
                        <c:v>1120</c:v>
                      </c:pt>
                      <c:pt idx="55">
                        <c:v>2004.82</c:v>
                      </c:pt>
                      <c:pt idx="56">
                        <c:v>2025</c:v>
                      </c:pt>
                      <c:pt idx="57">
                        <c:v>4265</c:v>
                      </c:pt>
                      <c:pt idx="58">
                        <c:v>5565.83</c:v>
                      </c:pt>
                      <c:pt idx="59">
                        <c:v>3671.82</c:v>
                      </c:pt>
                      <c:pt idx="60">
                        <c:v>3848.71</c:v>
                      </c:pt>
                      <c:pt idx="61">
                        <c:v>3960</c:v>
                      </c:pt>
                      <c:pt idx="62">
                        <c:v>4095</c:v>
                      </c:pt>
                      <c:pt idx="63">
                        <c:v>5458.22</c:v>
                      </c:pt>
                      <c:pt idx="64">
                        <c:v>5793.66</c:v>
                      </c:pt>
                      <c:pt idx="65">
                        <c:v>5581.91</c:v>
                      </c:pt>
                      <c:pt idx="66">
                        <c:v>4078.52</c:v>
                      </c:pt>
                      <c:pt idx="67">
                        <c:v>4532.3</c:v>
                      </c:pt>
                      <c:pt idx="68">
                        <c:v>5360.5</c:v>
                      </c:pt>
                      <c:pt idx="69">
                        <c:v>2906.25</c:v>
                      </c:pt>
                      <c:pt idx="70">
                        <c:v>4450.91</c:v>
                      </c:pt>
                      <c:pt idx="71">
                        <c:v>6289.91</c:v>
                      </c:pt>
                      <c:pt idx="72">
                        <c:v>3532</c:v>
                      </c:pt>
                      <c:pt idx="73">
                        <c:v>7996.73</c:v>
                      </c:pt>
                      <c:pt idx="74">
                        <c:v>8081.77</c:v>
                      </c:pt>
                      <c:pt idx="75">
                        <c:v>11982.12</c:v>
                      </c:pt>
                      <c:pt idx="76">
                        <c:v>11096.49</c:v>
                      </c:pt>
                      <c:pt idx="77">
                        <c:v>13118.81</c:v>
                      </c:pt>
                      <c:pt idx="78">
                        <c:v>10990.98</c:v>
                      </c:pt>
                      <c:pt idx="79">
                        <c:v>16084.27</c:v>
                      </c:pt>
                      <c:pt idx="80">
                        <c:v>4318.5600000000004</c:v>
                      </c:pt>
                      <c:pt idx="81">
                        <c:v>12049.91</c:v>
                      </c:pt>
                      <c:pt idx="82">
                        <c:v>12128.74</c:v>
                      </c:pt>
                      <c:pt idx="83">
                        <c:v>12590.49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5C61-451F-8114-58BC75D0BFCC}"/>
                  </c:ext>
                </c:extLst>
              </c15:ser>
            </c15:filteredBarSeries>
            <c15:filteredBarSeries>
              <c15:ser>
                <c:idx val="94"/>
                <c:order val="9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Data!$CR$4</c15:sqref>
                        </c15:formulaRef>
                      </c:ext>
                    </c:extLst>
                    <c:strCache>
                      <c:ptCount val="1"/>
                      <c:pt idx="0">
                        <c:v>Entertainment &amp; Refreshments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Data!$CR$5:$CR$88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206.89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752.42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6113.64</c:v>
                      </c:pt>
                      <c:pt idx="34">
                        <c:v>740.91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176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43.2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600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882.5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767.54</c:v>
                      </c:pt>
                      <c:pt idx="82">
                        <c:v>725.2</c:v>
                      </c:pt>
                      <c:pt idx="83">
                        <c:v>440.3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5C61-451F-8114-58BC75D0BFC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Data!$CS$4</c15:sqref>
                        </c15:formulaRef>
                      </c:ext>
                    </c:extLst>
                    <c:strCache>
                      <c:ptCount val="1"/>
                      <c:pt idx="0">
                        <c:v>Members Amenities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Data!$CS$5:$CS$88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468.39</c:v>
                      </c:pt>
                      <c:pt idx="1">
                        <c:v>70</c:v>
                      </c:pt>
                      <c:pt idx="2">
                        <c:v>195.35</c:v>
                      </c:pt>
                      <c:pt idx="3">
                        <c:v>0</c:v>
                      </c:pt>
                      <c:pt idx="4">
                        <c:v>118.7</c:v>
                      </c:pt>
                      <c:pt idx="5">
                        <c:v>12</c:v>
                      </c:pt>
                      <c:pt idx="6">
                        <c:v>104.55</c:v>
                      </c:pt>
                      <c:pt idx="7">
                        <c:v>531.70000000000005</c:v>
                      </c:pt>
                      <c:pt idx="8">
                        <c:v>21.3</c:v>
                      </c:pt>
                      <c:pt idx="9">
                        <c:v>64.400000000000006</c:v>
                      </c:pt>
                      <c:pt idx="10">
                        <c:v>132</c:v>
                      </c:pt>
                      <c:pt idx="11">
                        <c:v>46.8</c:v>
                      </c:pt>
                      <c:pt idx="12">
                        <c:v>3399.07</c:v>
                      </c:pt>
                      <c:pt idx="13">
                        <c:v>2253.38</c:v>
                      </c:pt>
                      <c:pt idx="14">
                        <c:v>1705.3</c:v>
                      </c:pt>
                      <c:pt idx="15">
                        <c:v>158.6</c:v>
                      </c:pt>
                      <c:pt idx="16">
                        <c:v>105.3</c:v>
                      </c:pt>
                      <c:pt idx="17">
                        <c:v>97.9</c:v>
                      </c:pt>
                      <c:pt idx="18">
                        <c:v>105.7</c:v>
                      </c:pt>
                      <c:pt idx="19">
                        <c:v>1040.8499999999999</c:v>
                      </c:pt>
                      <c:pt idx="20">
                        <c:v>570.72</c:v>
                      </c:pt>
                      <c:pt idx="21">
                        <c:v>82.7</c:v>
                      </c:pt>
                      <c:pt idx="22">
                        <c:v>50</c:v>
                      </c:pt>
                      <c:pt idx="23">
                        <c:v>725.2</c:v>
                      </c:pt>
                      <c:pt idx="24">
                        <c:v>243.75</c:v>
                      </c:pt>
                      <c:pt idx="25">
                        <c:v>2029.46</c:v>
                      </c:pt>
                      <c:pt idx="26">
                        <c:v>245.9</c:v>
                      </c:pt>
                      <c:pt idx="27">
                        <c:v>213.6</c:v>
                      </c:pt>
                      <c:pt idx="28">
                        <c:v>412.86</c:v>
                      </c:pt>
                      <c:pt idx="29">
                        <c:v>470.55</c:v>
                      </c:pt>
                      <c:pt idx="30">
                        <c:v>675.6</c:v>
                      </c:pt>
                      <c:pt idx="31">
                        <c:v>1474.4</c:v>
                      </c:pt>
                      <c:pt idx="32">
                        <c:v>450.7</c:v>
                      </c:pt>
                      <c:pt idx="33">
                        <c:v>911.39</c:v>
                      </c:pt>
                      <c:pt idx="34">
                        <c:v>712.05</c:v>
                      </c:pt>
                      <c:pt idx="35">
                        <c:v>280.2</c:v>
                      </c:pt>
                      <c:pt idx="36">
                        <c:v>799.5</c:v>
                      </c:pt>
                      <c:pt idx="37">
                        <c:v>342.42</c:v>
                      </c:pt>
                      <c:pt idx="38">
                        <c:v>650.76</c:v>
                      </c:pt>
                      <c:pt idx="39">
                        <c:v>639.36</c:v>
                      </c:pt>
                      <c:pt idx="40">
                        <c:v>1730.75</c:v>
                      </c:pt>
                      <c:pt idx="41">
                        <c:v>628.54999999999995</c:v>
                      </c:pt>
                      <c:pt idx="42">
                        <c:v>878.18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5539.19</c:v>
                      </c:pt>
                      <c:pt idx="46">
                        <c:v>6624.65</c:v>
                      </c:pt>
                      <c:pt idx="47">
                        <c:v>5947.45</c:v>
                      </c:pt>
                      <c:pt idx="48">
                        <c:v>5895.59</c:v>
                      </c:pt>
                      <c:pt idx="49">
                        <c:v>11027.79</c:v>
                      </c:pt>
                      <c:pt idx="50">
                        <c:v>7150</c:v>
                      </c:pt>
                      <c:pt idx="51">
                        <c:v>8863.9</c:v>
                      </c:pt>
                      <c:pt idx="52">
                        <c:v>9793.7000000000007</c:v>
                      </c:pt>
                      <c:pt idx="53">
                        <c:v>9958.9500000000007</c:v>
                      </c:pt>
                      <c:pt idx="54">
                        <c:v>15719.52</c:v>
                      </c:pt>
                      <c:pt idx="55">
                        <c:v>11179.42</c:v>
                      </c:pt>
                      <c:pt idx="56">
                        <c:v>7901.82</c:v>
                      </c:pt>
                      <c:pt idx="57">
                        <c:v>8786.31</c:v>
                      </c:pt>
                      <c:pt idx="58">
                        <c:v>6818.16</c:v>
                      </c:pt>
                      <c:pt idx="59">
                        <c:v>7901.35</c:v>
                      </c:pt>
                      <c:pt idx="60">
                        <c:v>9867.73</c:v>
                      </c:pt>
                      <c:pt idx="61">
                        <c:v>8225.7099999999991</c:v>
                      </c:pt>
                      <c:pt idx="62">
                        <c:v>9148.67</c:v>
                      </c:pt>
                      <c:pt idx="63">
                        <c:v>7709.85</c:v>
                      </c:pt>
                      <c:pt idx="64">
                        <c:v>7095</c:v>
                      </c:pt>
                      <c:pt idx="65">
                        <c:v>6639.77</c:v>
                      </c:pt>
                      <c:pt idx="66">
                        <c:v>7178.13</c:v>
                      </c:pt>
                      <c:pt idx="67">
                        <c:v>8935.41</c:v>
                      </c:pt>
                      <c:pt idx="68">
                        <c:v>7747.71</c:v>
                      </c:pt>
                      <c:pt idx="69">
                        <c:v>9839.06</c:v>
                      </c:pt>
                      <c:pt idx="70">
                        <c:v>5755.63</c:v>
                      </c:pt>
                      <c:pt idx="71">
                        <c:v>5067.7299999999996</c:v>
                      </c:pt>
                      <c:pt idx="72">
                        <c:v>8980.51</c:v>
                      </c:pt>
                      <c:pt idx="73">
                        <c:v>8840</c:v>
                      </c:pt>
                      <c:pt idx="74">
                        <c:v>4260</c:v>
                      </c:pt>
                      <c:pt idx="75">
                        <c:v>3095.82</c:v>
                      </c:pt>
                      <c:pt idx="76">
                        <c:v>5842.49</c:v>
                      </c:pt>
                      <c:pt idx="77">
                        <c:v>1526.82</c:v>
                      </c:pt>
                      <c:pt idx="78">
                        <c:v>3289.79</c:v>
                      </c:pt>
                      <c:pt idx="79">
                        <c:v>6990.88</c:v>
                      </c:pt>
                      <c:pt idx="80">
                        <c:v>5978.6</c:v>
                      </c:pt>
                      <c:pt idx="81">
                        <c:v>102.4</c:v>
                      </c:pt>
                      <c:pt idx="82">
                        <c:v>149.4</c:v>
                      </c:pt>
                      <c:pt idx="83">
                        <c:v>283.55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5C61-451F-8114-58BC75D0BFCC}"/>
                  </c:ext>
                </c:extLst>
              </c15:ser>
            </c15:filteredBarSeries>
            <c15:filteredBarSeries>
              <c15:ser>
                <c:idx val="96"/>
                <c:order val="9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Data!$CT$4</c15:sqref>
                        </c15:formulaRef>
                      </c:ext>
                    </c:extLst>
                    <c:strCache>
                      <c:ptCount val="1"/>
                      <c:pt idx="0">
                        <c:v>Poker League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Data!$CT$5:$CT$88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344</c:v>
                      </c:pt>
                      <c:pt idx="45">
                        <c:v>0</c:v>
                      </c:pt>
                      <c:pt idx="46">
                        <c:v>696</c:v>
                      </c:pt>
                      <c:pt idx="47">
                        <c:v>0</c:v>
                      </c:pt>
                      <c:pt idx="48">
                        <c:v>520</c:v>
                      </c:pt>
                      <c:pt idx="49">
                        <c:v>1920</c:v>
                      </c:pt>
                      <c:pt idx="50">
                        <c:v>0</c:v>
                      </c:pt>
                      <c:pt idx="51">
                        <c:v>720</c:v>
                      </c:pt>
                      <c:pt idx="52">
                        <c:v>728</c:v>
                      </c:pt>
                      <c:pt idx="53">
                        <c:v>864</c:v>
                      </c:pt>
                      <c:pt idx="54">
                        <c:v>664</c:v>
                      </c:pt>
                      <c:pt idx="55">
                        <c:v>944</c:v>
                      </c:pt>
                      <c:pt idx="56">
                        <c:v>736</c:v>
                      </c:pt>
                      <c:pt idx="57">
                        <c:v>760</c:v>
                      </c:pt>
                      <c:pt idx="58">
                        <c:v>728</c:v>
                      </c:pt>
                      <c:pt idx="59">
                        <c:v>1064</c:v>
                      </c:pt>
                      <c:pt idx="60">
                        <c:v>0</c:v>
                      </c:pt>
                      <c:pt idx="61">
                        <c:v>1528</c:v>
                      </c:pt>
                      <c:pt idx="62">
                        <c:v>0</c:v>
                      </c:pt>
                      <c:pt idx="63">
                        <c:v>584</c:v>
                      </c:pt>
                      <c:pt idx="64">
                        <c:v>808</c:v>
                      </c:pt>
                      <c:pt idx="65">
                        <c:v>1512</c:v>
                      </c:pt>
                      <c:pt idx="66">
                        <c:v>0</c:v>
                      </c:pt>
                      <c:pt idx="67">
                        <c:v>800</c:v>
                      </c:pt>
                      <c:pt idx="68">
                        <c:v>0</c:v>
                      </c:pt>
                      <c:pt idx="69">
                        <c:v>656</c:v>
                      </c:pt>
                      <c:pt idx="70">
                        <c:v>688</c:v>
                      </c:pt>
                      <c:pt idx="71">
                        <c:v>1085</c:v>
                      </c:pt>
                      <c:pt idx="72">
                        <c:v>672</c:v>
                      </c:pt>
                      <c:pt idx="73">
                        <c:v>728</c:v>
                      </c:pt>
                      <c:pt idx="74">
                        <c:v>688</c:v>
                      </c:pt>
                      <c:pt idx="75">
                        <c:v>1520</c:v>
                      </c:pt>
                      <c:pt idx="76">
                        <c:v>0</c:v>
                      </c:pt>
                      <c:pt idx="77">
                        <c:v>680</c:v>
                      </c:pt>
                      <c:pt idx="78">
                        <c:v>752</c:v>
                      </c:pt>
                      <c:pt idx="79">
                        <c:v>864</c:v>
                      </c:pt>
                      <c:pt idx="80">
                        <c:v>784</c:v>
                      </c:pt>
                      <c:pt idx="81">
                        <c:v>864</c:v>
                      </c:pt>
                      <c:pt idx="82">
                        <c:v>624</c:v>
                      </c:pt>
                      <c:pt idx="83">
                        <c:v>624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5C61-451F-8114-58BC75D0BFC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Data!$CU$4</c15:sqref>
                        </c15:formulaRef>
                      </c:ext>
                    </c:extLst>
                    <c:strCache>
                      <c:ptCount val="1"/>
                      <c:pt idx="0">
                        <c:v>Promotions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Data!$CU$5:$CU$88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400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928.4</c:v>
                      </c:pt>
                      <c:pt idx="36">
                        <c:v>0</c:v>
                      </c:pt>
                      <c:pt idx="37">
                        <c:v>1069.3499999999999</c:v>
                      </c:pt>
                      <c:pt idx="38">
                        <c:v>1121.82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18636.36</c:v>
                      </c:pt>
                      <c:pt idx="46">
                        <c:v>0</c:v>
                      </c:pt>
                      <c:pt idx="47">
                        <c:v>500</c:v>
                      </c:pt>
                      <c:pt idx="48">
                        <c:v>440</c:v>
                      </c:pt>
                      <c:pt idx="49">
                        <c:v>293.91000000000003</c:v>
                      </c:pt>
                      <c:pt idx="50">
                        <c:v>1855.43</c:v>
                      </c:pt>
                      <c:pt idx="51">
                        <c:v>999.09</c:v>
                      </c:pt>
                      <c:pt idx="52">
                        <c:v>0</c:v>
                      </c:pt>
                      <c:pt idx="53">
                        <c:v>1158.49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500</c:v>
                      </c:pt>
                      <c:pt idx="60">
                        <c:v>2245</c:v>
                      </c:pt>
                      <c:pt idx="61">
                        <c:v>1056.3599999999999</c:v>
                      </c:pt>
                      <c:pt idx="62">
                        <c:v>620.54999999999995</c:v>
                      </c:pt>
                      <c:pt idx="63">
                        <c:v>530</c:v>
                      </c:pt>
                      <c:pt idx="64">
                        <c:v>1392.53</c:v>
                      </c:pt>
                      <c:pt idx="65">
                        <c:v>0</c:v>
                      </c:pt>
                      <c:pt idx="66">
                        <c:v>86.36</c:v>
                      </c:pt>
                      <c:pt idx="67">
                        <c:v>165.23</c:v>
                      </c:pt>
                      <c:pt idx="68">
                        <c:v>720</c:v>
                      </c:pt>
                      <c:pt idx="69">
                        <c:v>2381.8200000000002</c:v>
                      </c:pt>
                      <c:pt idx="70">
                        <c:v>5621.39</c:v>
                      </c:pt>
                      <c:pt idx="71">
                        <c:v>460</c:v>
                      </c:pt>
                      <c:pt idx="72">
                        <c:v>884.55</c:v>
                      </c:pt>
                      <c:pt idx="73">
                        <c:v>1531.82</c:v>
                      </c:pt>
                      <c:pt idx="74">
                        <c:v>3970.79</c:v>
                      </c:pt>
                      <c:pt idx="75">
                        <c:v>3281.82</c:v>
                      </c:pt>
                      <c:pt idx="76">
                        <c:v>1260</c:v>
                      </c:pt>
                      <c:pt idx="77">
                        <c:v>90.91</c:v>
                      </c:pt>
                      <c:pt idx="78">
                        <c:v>1269</c:v>
                      </c:pt>
                      <c:pt idx="79">
                        <c:v>1300</c:v>
                      </c:pt>
                      <c:pt idx="80">
                        <c:v>1314.97</c:v>
                      </c:pt>
                      <c:pt idx="81">
                        <c:v>2208.16</c:v>
                      </c:pt>
                      <c:pt idx="82">
                        <c:v>7170</c:v>
                      </c:pt>
                      <c:pt idx="83">
                        <c:v>9926.84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5C61-451F-8114-58BC75D0BFC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Data!$CV$4</c15:sqref>
                        </c15:formulaRef>
                      </c:ext>
                    </c:extLst>
                    <c:strCache>
                      <c:ptCount val="1"/>
                      <c:pt idx="0">
                        <c:v>Promotions - Poker Machines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Data!$CV$5:$CV$88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78.2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55</c:v>
                      </c:pt>
                      <c:pt idx="60">
                        <c:v>0</c:v>
                      </c:pt>
                      <c:pt idx="61">
                        <c:v>35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85</c:v>
                      </c:pt>
                      <c:pt idx="66">
                        <c:v>173.25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15</c:v>
                      </c:pt>
                      <c:pt idx="75">
                        <c:v>180</c:v>
                      </c:pt>
                      <c:pt idx="76">
                        <c:v>385</c:v>
                      </c:pt>
                      <c:pt idx="77">
                        <c:v>690</c:v>
                      </c:pt>
                      <c:pt idx="78">
                        <c:v>417.27</c:v>
                      </c:pt>
                      <c:pt idx="79">
                        <c:v>268.63</c:v>
                      </c:pt>
                      <c:pt idx="80">
                        <c:v>0</c:v>
                      </c:pt>
                      <c:pt idx="81">
                        <c:v>18.18</c:v>
                      </c:pt>
                      <c:pt idx="82">
                        <c:v>23.64</c:v>
                      </c:pt>
                      <c:pt idx="83">
                        <c:v>50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5C61-451F-8114-58BC75D0BFC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Data!$CW$4</c15:sqref>
                        </c15:formulaRef>
                      </c:ext>
                    </c:extLst>
                    <c:strCache>
                      <c:ptCount val="1"/>
                      <c:pt idx="0">
                        <c:v>Major Monthly Prizes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Data!$CW$5:$CW$88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6818.18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3500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15000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5000</c:v>
                      </c:pt>
                      <c:pt idx="52">
                        <c:v>0</c:v>
                      </c:pt>
                      <c:pt idx="53">
                        <c:v>4000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16727.27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18000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5000</c:v>
                      </c:pt>
                      <c:pt idx="65">
                        <c:v>181.82</c:v>
                      </c:pt>
                      <c:pt idx="66">
                        <c:v>4090.91</c:v>
                      </c:pt>
                      <c:pt idx="67">
                        <c:v>0</c:v>
                      </c:pt>
                      <c:pt idx="68">
                        <c:v>5500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22863.64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1000</c:v>
                      </c:pt>
                      <c:pt idx="76">
                        <c:v>0</c:v>
                      </c:pt>
                      <c:pt idx="77">
                        <c:v>6045.45</c:v>
                      </c:pt>
                      <c:pt idx="78">
                        <c:v>0</c:v>
                      </c:pt>
                      <c:pt idx="79">
                        <c:v>5000</c:v>
                      </c:pt>
                      <c:pt idx="80">
                        <c:v>0</c:v>
                      </c:pt>
                      <c:pt idx="81">
                        <c:v>27.27</c:v>
                      </c:pt>
                      <c:pt idx="82">
                        <c:v>4604.54</c:v>
                      </c:pt>
                      <c:pt idx="83">
                        <c:v>3968.64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5C61-451F-8114-58BC75D0BFC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Data!$CX$4</c15:sqref>
                        </c15:formulaRef>
                      </c:ext>
                    </c:extLst>
                    <c:strCache>
                      <c:ptCount val="1"/>
                      <c:pt idx="0">
                        <c:v>Members Draw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Data!$CX$5:$CX$88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4545.46</c:v>
                      </c:pt>
                      <c:pt idx="1">
                        <c:v>0</c:v>
                      </c:pt>
                      <c:pt idx="2">
                        <c:v>1454.55</c:v>
                      </c:pt>
                      <c:pt idx="3">
                        <c:v>800</c:v>
                      </c:pt>
                      <c:pt idx="4">
                        <c:v>3950.9</c:v>
                      </c:pt>
                      <c:pt idx="5">
                        <c:v>3136.36</c:v>
                      </c:pt>
                      <c:pt idx="6">
                        <c:v>800</c:v>
                      </c:pt>
                      <c:pt idx="7">
                        <c:v>3500</c:v>
                      </c:pt>
                      <c:pt idx="8">
                        <c:v>2772.72</c:v>
                      </c:pt>
                      <c:pt idx="9">
                        <c:v>4136.3599999999997</c:v>
                      </c:pt>
                      <c:pt idx="10">
                        <c:v>2800</c:v>
                      </c:pt>
                      <c:pt idx="11">
                        <c:v>3818.18</c:v>
                      </c:pt>
                      <c:pt idx="12">
                        <c:v>0</c:v>
                      </c:pt>
                      <c:pt idx="13">
                        <c:v>1454.54</c:v>
                      </c:pt>
                      <c:pt idx="14">
                        <c:v>5272.73</c:v>
                      </c:pt>
                      <c:pt idx="15">
                        <c:v>727.27</c:v>
                      </c:pt>
                      <c:pt idx="16">
                        <c:v>1600</c:v>
                      </c:pt>
                      <c:pt idx="17">
                        <c:v>1300</c:v>
                      </c:pt>
                      <c:pt idx="18">
                        <c:v>4000</c:v>
                      </c:pt>
                      <c:pt idx="19">
                        <c:v>4827.2700000000004</c:v>
                      </c:pt>
                      <c:pt idx="20">
                        <c:v>0</c:v>
                      </c:pt>
                      <c:pt idx="21">
                        <c:v>3136.36</c:v>
                      </c:pt>
                      <c:pt idx="22">
                        <c:v>1950</c:v>
                      </c:pt>
                      <c:pt idx="23">
                        <c:v>2663.64</c:v>
                      </c:pt>
                      <c:pt idx="24">
                        <c:v>7500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6000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3750</c:v>
                      </c:pt>
                      <c:pt idx="31">
                        <c:v>3863.64</c:v>
                      </c:pt>
                      <c:pt idx="32">
                        <c:v>0</c:v>
                      </c:pt>
                      <c:pt idx="33">
                        <c:v>3000</c:v>
                      </c:pt>
                      <c:pt idx="34">
                        <c:v>4250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4227.2700000000004</c:v>
                      </c:pt>
                      <c:pt idx="47">
                        <c:v>6477.28</c:v>
                      </c:pt>
                      <c:pt idx="48">
                        <c:v>4227.28</c:v>
                      </c:pt>
                      <c:pt idx="49">
                        <c:v>9500</c:v>
                      </c:pt>
                      <c:pt idx="50">
                        <c:v>0</c:v>
                      </c:pt>
                      <c:pt idx="51">
                        <c:v>6500</c:v>
                      </c:pt>
                      <c:pt idx="52">
                        <c:v>0</c:v>
                      </c:pt>
                      <c:pt idx="53">
                        <c:v>4886.37</c:v>
                      </c:pt>
                      <c:pt idx="54">
                        <c:v>6000</c:v>
                      </c:pt>
                      <c:pt idx="55">
                        <c:v>4500</c:v>
                      </c:pt>
                      <c:pt idx="56">
                        <c:v>5250</c:v>
                      </c:pt>
                      <c:pt idx="57">
                        <c:v>5500</c:v>
                      </c:pt>
                      <c:pt idx="58">
                        <c:v>0</c:v>
                      </c:pt>
                      <c:pt idx="59">
                        <c:v>3136.36</c:v>
                      </c:pt>
                      <c:pt idx="60">
                        <c:v>13000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6250</c:v>
                      </c:pt>
                      <c:pt idx="64">
                        <c:v>4250</c:v>
                      </c:pt>
                      <c:pt idx="65">
                        <c:v>2750</c:v>
                      </c:pt>
                      <c:pt idx="66">
                        <c:v>4500</c:v>
                      </c:pt>
                      <c:pt idx="67">
                        <c:v>5659.09</c:v>
                      </c:pt>
                      <c:pt idx="68">
                        <c:v>5000</c:v>
                      </c:pt>
                      <c:pt idx="69">
                        <c:v>0</c:v>
                      </c:pt>
                      <c:pt idx="70">
                        <c:v>6659.09</c:v>
                      </c:pt>
                      <c:pt idx="71">
                        <c:v>0</c:v>
                      </c:pt>
                      <c:pt idx="72">
                        <c:v>4795.45</c:v>
                      </c:pt>
                      <c:pt idx="73">
                        <c:v>4000</c:v>
                      </c:pt>
                      <c:pt idx="74">
                        <c:v>5500</c:v>
                      </c:pt>
                      <c:pt idx="75">
                        <c:v>3736.37</c:v>
                      </c:pt>
                      <c:pt idx="76">
                        <c:v>3390.45</c:v>
                      </c:pt>
                      <c:pt idx="77">
                        <c:v>7507.28</c:v>
                      </c:pt>
                      <c:pt idx="78">
                        <c:v>820</c:v>
                      </c:pt>
                      <c:pt idx="79">
                        <c:v>4570</c:v>
                      </c:pt>
                      <c:pt idx="80">
                        <c:v>2160</c:v>
                      </c:pt>
                      <c:pt idx="81">
                        <c:v>3690.92</c:v>
                      </c:pt>
                      <c:pt idx="82">
                        <c:v>10977.26</c:v>
                      </c:pt>
                      <c:pt idx="83">
                        <c:v>7330.91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5C61-451F-8114-58BC75D0BFC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Data!$CY$4</c15:sqref>
                        </c15:formulaRef>
                      </c:ext>
                    </c:extLst>
                    <c:strCache>
                      <c:ptCount val="1"/>
                      <c:pt idx="0">
                        <c:v>Raffle Expense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Data!$CY$5:$CY$88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20682.48</c:v>
                      </c:pt>
                      <c:pt idx="1">
                        <c:v>9623.83</c:v>
                      </c:pt>
                      <c:pt idx="2">
                        <c:v>9600</c:v>
                      </c:pt>
                      <c:pt idx="3">
                        <c:v>10018.18</c:v>
                      </c:pt>
                      <c:pt idx="4">
                        <c:v>7720</c:v>
                      </c:pt>
                      <c:pt idx="5">
                        <c:v>8979</c:v>
                      </c:pt>
                      <c:pt idx="6">
                        <c:v>9380</c:v>
                      </c:pt>
                      <c:pt idx="7">
                        <c:v>8260</c:v>
                      </c:pt>
                      <c:pt idx="8">
                        <c:v>8803.41</c:v>
                      </c:pt>
                      <c:pt idx="9">
                        <c:v>10080</c:v>
                      </c:pt>
                      <c:pt idx="10">
                        <c:v>8080</c:v>
                      </c:pt>
                      <c:pt idx="11">
                        <c:v>8080</c:v>
                      </c:pt>
                      <c:pt idx="12">
                        <c:v>10505.41</c:v>
                      </c:pt>
                      <c:pt idx="13">
                        <c:v>8826.26</c:v>
                      </c:pt>
                      <c:pt idx="14">
                        <c:v>8961.82</c:v>
                      </c:pt>
                      <c:pt idx="15">
                        <c:v>9760</c:v>
                      </c:pt>
                      <c:pt idx="16">
                        <c:v>8080</c:v>
                      </c:pt>
                      <c:pt idx="17">
                        <c:v>10470</c:v>
                      </c:pt>
                      <c:pt idx="18">
                        <c:v>7880</c:v>
                      </c:pt>
                      <c:pt idx="19">
                        <c:v>8501.27</c:v>
                      </c:pt>
                      <c:pt idx="20">
                        <c:v>11020</c:v>
                      </c:pt>
                      <c:pt idx="21">
                        <c:v>8080</c:v>
                      </c:pt>
                      <c:pt idx="22">
                        <c:v>8080</c:v>
                      </c:pt>
                      <c:pt idx="23">
                        <c:v>7800</c:v>
                      </c:pt>
                      <c:pt idx="24">
                        <c:v>14739.35</c:v>
                      </c:pt>
                      <c:pt idx="25">
                        <c:v>6960</c:v>
                      </c:pt>
                      <c:pt idx="26">
                        <c:v>10100</c:v>
                      </c:pt>
                      <c:pt idx="27">
                        <c:v>3320</c:v>
                      </c:pt>
                      <c:pt idx="28">
                        <c:v>3640</c:v>
                      </c:pt>
                      <c:pt idx="29">
                        <c:v>0</c:v>
                      </c:pt>
                      <c:pt idx="30">
                        <c:v>11460</c:v>
                      </c:pt>
                      <c:pt idx="31">
                        <c:v>12988.71</c:v>
                      </c:pt>
                      <c:pt idx="32">
                        <c:v>10940</c:v>
                      </c:pt>
                      <c:pt idx="33">
                        <c:v>12720</c:v>
                      </c:pt>
                      <c:pt idx="34">
                        <c:v>8800</c:v>
                      </c:pt>
                      <c:pt idx="35">
                        <c:v>7700</c:v>
                      </c:pt>
                      <c:pt idx="36">
                        <c:v>15011.47</c:v>
                      </c:pt>
                      <c:pt idx="37">
                        <c:v>9087.27</c:v>
                      </c:pt>
                      <c:pt idx="38">
                        <c:v>10380</c:v>
                      </c:pt>
                      <c:pt idx="39">
                        <c:v>7100</c:v>
                      </c:pt>
                      <c:pt idx="40">
                        <c:v>10800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9660</c:v>
                      </c:pt>
                      <c:pt idx="46">
                        <c:v>18720</c:v>
                      </c:pt>
                      <c:pt idx="47">
                        <c:v>19025.45</c:v>
                      </c:pt>
                      <c:pt idx="48">
                        <c:v>25055.5</c:v>
                      </c:pt>
                      <c:pt idx="49">
                        <c:v>19800</c:v>
                      </c:pt>
                      <c:pt idx="50">
                        <c:v>18120</c:v>
                      </c:pt>
                      <c:pt idx="51">
                        <c:v>17520</c:v>
                      </c:pt>
                      <c:pt idx="52">
                        <c:v>22400</c:v>
                      </c:pt>
                      <c:pt idx="53">
                        <c:v>18420</c:v>
                      </c:pt>
                      <c:pt idx="54">
                        <c:v>19440</c:v>
                      </c:pt>
                      <c:pt idx="55">
                        <c:v>19856.36</c:v>
                      </c:pt>
                      <c:pt idx="56">
                        <c:v>17060</c:v>
                      </c:pt>
                      <c:pt idx="57">
                        <c:v>21100</c:v>
                      </c:pt>
                      <c:pt idx="58">
                        <c:v>17520</c:v>
                      </c:pt>
                      <c:pt idx="59">
                        <c:v>16600</c:v>
                      </c:pt>
                      <c:pt idx="60">
                        <c:v>22613.37</c:v>
                      </c:pt>
                      <c:pt idx="61">
                        <c:v>17650.91</c:v>
                      </c:pt>
                      <c:pt idx="62">
                        <c:v>18638.18</c:v>
                      </c:pt>
                      <c:pt idx="63">
                        <c:v>19058.18</c:v>
                      </c:pt>
                      <c:pt idx="64">
                        <c:v>19680</c:v>
                      </c:pt>
                      <c:pt idx="65">
                        <c:v>17720</c:v>
                      </c:pt>
                      <c:pt idx="66">
                        <c:v>19800</c:v>
                      </c:pt>
                      <c:pt idx="67">
                        <c:v>18420</c:v>
                      </c:pt>
                      <c:pt idx="68">
                        <c:v>16720</c:v>
                      </c:pt>
                      <c:pt idx="69">
                        <c:v>19320</c:v>
                      </c:pt>
                      <c:pt idx="70">
                        <c:v>16520</c:v>
                      </c:pt>
                      <c:pt idx="71">
                        <c:v>17220</c:v>
                      </c:pt>
                      <c:pt idx="72">
                        <c:v>23918.12</c:v>
                      </c:pt>
                      <c:pt idx="73">
                        <c:v>18124.07</c:v>
                      </c:pt>
                      <c:pt idx="74">
                        <c:v>18530.8</c:v>
                      </c:pt>
                      <c:pt idx="75">
                        <c:v>21316.65</c:v>
                      </c:pt>
                      <c:pt idx="76">
                        <c:v>18125.68</c:v>
                      </c:pt>
                      <c:pt idx="77">
                        <c:v>18520</c:v>
                      </c:pt>
                      <c:pt idx="78">
                        <c:v>19580</c:v>
                      </c:pt>
                      <c:pt idx="79">
                        <c:v>18591.52</c:v>
                      </c:pt>
                      <c:pt idx="80">
                        <c:v>15055.82</c:v>
                      </c:pt>
                      <c:pt idx="81">
                        <c:v>20800</c:v>
                      </c:pt>
                      <c:pt idx="82">
                        <c:v>18840</c:v>
                      </c:pt>
                      <c:pt idx="83">
                        <c:v>17962.59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5C61-451F-8114-58BC75D0BFCC}"/>
                  </c:ext>
                </c:extLst>
              </c15:ser>
            </c15:filteredBarSeries>
            <c15:filteredBarSeries>
              <c15:ser>
                <c:idx val="102"/>
                <c:order val="10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Data!$CZ$4</c15:sqref>
                        </c15:formulaRef>
                      </c:ext>
                    </c:extLst>
                    <c:strCache>
                      <c:ptCount val="1"/>
                      <c:pt idx="0">
                        <c:v>Trivia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Data!$CZ$5:$CZ$88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760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320</c:v>
                      </c:pt>
                      <c:pt idx="77">
                        <c:v>1521.82</c:v>
                      </c:pt>
                      <c:pt idx="78">
                        <c:v>1540</c:v>
                      </c:pt>
                      <c:pt idx="79">
                        <c:v>1500</c:v>
                      </c:pt>
                      <c:pt idx="80">
                        <c:v>1240</c:v>
                      </c:pt>
                      <c:pt idx="81">
                        <c:v>1680</c:v>
                      </c:pt>
                      <c:pt idx="82">
                        <c:v>2007.27</c:v>
                      </c:pt>
                      <c:pt idx="83">
                        <c:v>2050.91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5C61-451F-8114-58BC75D0BFCC}"/>
                  </c:ext>
                </c:extLst>
              </c15:ser>
            </c15:filteredBarSeries>
            <c15:filteredBarSeries>
              <c15:ser>
                <c:idx val="103"/>
                <c:order val="10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Data!$DA$4</c15:sqref>
                        </c15:formulaRef>
                      </c:ext>
                    </c:extLst>
                    <c:strCache>
                      <c:ptCount val="1"/>
                      <c:pt idx="0">
                        <c:v>Multiscreen Super Draw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Data!$DA$5:$DA$88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925</c:v>
                      </c:pt>
                      <c:pt idx="62">
                        <c:v>740</c:v>
                      </c:pt>
                      <c:pt idx="63">
                        <c:v>555</c:v>
                      </c:pt>
                      <c:pt idx="64">
                        <c:v>740</c:v>
                      </c:pt>
                      <c:pt idx="65">
                        <c:v>925</c:v>
                      </c:pt>
                      <c:pt idx="66">
                        <c:v>925</c:v>
                      </c:pt>
                      <c:pt idx="67">
                        <c:v>740</c:v>
                      </c:pt>
                      <c:pt idx="68">
                        <c:v>740</c:v>
                      </c:pt>
                      <c:pt idx="69">
                        <c:v>1665</c:v>
                      </c:pt>
                      <c:pt idx="70">
                        <c:v>185</c:v>
                      </c:pt>
                      <c:pt idx="71">
                        <c:v>185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5C61-451F-8114-58BC75D0BFCC}"/>
                  </c:ext>
                </c:extLst>
              </c15:ser>
            </c15:filteredBarSeries>
            <c15:filteredBarSeries>
              <c15:ser>
                <c:idx val="104"/>
                <c:order val="10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Data!$DB$4</c15:sqref>
                        </c15:formulaRef>
                      </c:ext>
                    </c:extLst>
                    <c:strCache>
                      <c:ptCount val="1"/>
                      <c:pt idx="0">
                        <c:v>Wages &amp; Salaries Expenses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Data!$DB$5:$DB$88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3575.57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2826.63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366.87</c:v>
                      </c:pt>
                      <c:pt idx="22">
                        <c:v>670.98</c:v>
                      </c:pt>
                      <c:pt idx="23">
                        <c:v>-1821.8</c:v>
                      </c:pt>
                      <c:pt idx="24">
                        <c:v>3488.61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54.3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-1376.09</c:v>
                      </c:pt>
                      <c:pt idx="36">
                        <c:v>1376.09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0.02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-9510.5499999999993</c:v>
                      </c:pt>
                      <c:pt idx="48">
                        <c:v>10874.37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-8891.14</c:v>
                      </c:pt>
                      <c:pt idx="60">
                        <c:v>8891.14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727.5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-10676.28</c:v>
                      </c:pt>
                      <c:pt idx="72">
                        <c:v>9924.42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5C61-451F-8114-58BC75D0BFCC}"/>
                  </c:ext>
                </c:extLst>
              </c15:ser>
            </c15:filteredBarSeries>
            <c15:filteredBarSeries>
              <c15:ser>
                <c:idx val="105"/>
                <c:order val="10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Data!$DC$4</c15:sqref>
                        </c15:formulaRef>
                      </c:ext>
                    </c:extLst>
                    <c:strCache>
                      <c:ptCount val="1"/>
                      <c:pt idx="0">
                        <c:v>Wages - Bar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Data!$DC$5:$DC$88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18217.25</c:v>
                      </c:pt>
                      <c:pt idx="1">
                        <c:v>36831.67</c:v>
                      </c:pt>
                      <c:pt idx="2">
                        <c:v>15287.61</c:v>
                      </c:pt>
                      <c:pt idx="3">
                        <c:v>14584.08</c:v>
                      </c:pt>
                      <c:pt idx="4">
                        <c:v>17476.89</c:v>
                      </c:pt>
                      <c:pt idx="5">
                        <c:v>15481.47</c:v>
                      </c:pt>
                      <c:pt idx="6">
                        <c:v>18047.189999999999</c:v>
                      </c:pt>
                      <c:pt idx="7">
                        <c:v>14230.21</c:v>
                      </c:pt>
                      <c:pt idx="8">
                        <c:v>14929.45</c:v>
                      </c:pt>
                      <c:pt idx="9">
                        <c:v>16986.900000000001</c:v>
                      </c:pt>
                      <c:pt idx="10">
                        <c:v>13508.16</c:v>
                      </c:pt>
                      <c:pt idx="11">
                        <c:v>12730.33</c:v>
                      </c:pt>
                      <c:pt idx="12">
                        <c:v>16665.12</c:v>
                      </c:pt>
                      <c:pt idx="13">
                        <c:v>13039.67</c:v>
                      </c:pt>
                      <c:pt idx="14">
                        <c:v>12399.31</c:v>
                      </c:pt>
                      <c:pt idx="15">
                        <c:v>15765.19</c:v>
                      </c:pt>
                      <c:pt idx="16">
                        <c:v>13283.38</c:v>
                      </c:pt>
                      <c:pt idx="17">
                        <c:v>13065.2</c:v>
                      </c:pt>
                      <c:pt idx="18">
                        <c:v>18533.490000000002</c:v>
                      </c:pt>
                      <c:pt idx="19">
                        <c:v>14034.24</c:v>
                      </c:pt>
                      <c:pt idx="20">
                        <c:v>13691.69</c:v>
                      </c:pt>
                      <c:pt idx="21">
                        <c:v>13961.89</c:v>
                      </c:pt>
                      <c:pt idx="22">
                        <c:v>9418.64</c:v>
                      </c:pt>
                      <c:pt idx="23">
                        <c:v>9809.24</c:v>
                      </c:pt>
                      <c:pt idx="24">
                        <c:v>13924.53</c:v>
                      </c:pt>
                      <c:pt idx="25">
                        <c:v>13067.99</c:v>
                      </c:pt>
                      <c:pt idx="26">
                        <c:v>11509.59</c:v>
                      </c:pt>
                      <c:pt idx="27">
                        <c:v>7831.14</c:v>
                      </c:pt>
                      <c:pt idx="28">
                        <c:v>8741.31</c:v>
                      </c:pt>
                      <c:pt idx="29">
                        <c:v>13139.09</c:v>
                      </c:pt>
                      <c:pt idx="30">
                        <c:v>18722.759999999998</c:v>
                      </c:pt>
                      <c:pt idx="31">
                        <c:v>15887.88</c:v>
                      </c:pt>
                      <c:pt idx="32">
                        <c:v>20449.14</c:v>
                      </c:pt>
                      <c:pt idx="33">
                        <c:v>14120.42</c:v>
                      </c:pt>
                      <c:pt idx="34">
                        <c:v>11288.68</c:v>
                      </c:pt>
                      <c:pt idx="35">
                        <c:v>10152.5</c:v>
                      </c:pt>
                      <c:pt idx="36">
                        <c:v>22022.14</c:v>
                      </c:pt>
                      <c:pt idx="37">
                        <c:v>12575.48</c:v>
                      </c:pt>
                      <c:pt idx="38">
                        <c:v>16007.63</c:v>
                      </c:pt>
                      <c:pt idx="39">
                        <c:v>13571.12</c:v>
                      </c:pt>
                      <c:pt idx="40">
                        <c:v>13097.21</c:v>
                      </c:pt>
                      <c:pt idx="41">
                        <c:v>15844.86</c:v>
                      </c:pt>
                      <c:pt idx="42">
                        <c:v>12549.26</c:v>
                      </c:pt>
                      <c:pt idx="43">
                        <c:v>12000</c:v>
                      </c:pt>
                      <c:pt idx="44">
                        <c:v>15747.94</c:v>
                      </c:pt>
                      <c:pt idx="45">
                        <c:v>18778.97</c:v>
                      </c:pt>
                      <c:pt idx="46">
                        <c:v>20978.85</c:v>
                      </c:pt>
                      <c:pt idx="47">
                        <c:v>23420.67</c:v>
                      </c:pt>
                      <c:pt idx="48">
                        <c:v>17511.28</c:v>
                      </c:pt>
                      <c:pt idx="49">
                        <c:v>16891.830000000002</c:v>
                      </c:pt>
                      <c:pt idx="50">
                        <c:v>22880.32</c:v>
                      </c:pt>
                      <c:pt idx="51">
                        <c:v>19802.82</c:v>
                      </c:pt>
                      <c:pt idx="52">
                        <c:v>22353.45</c:v>
                      </c:pt>
                      <c:pt idx="53">
                        <c:v>17013.990000000002</c:v>
                      </c:pt>
                      <c:pt idx="54">
                        <c:v>16640.36</c:v>
                      </c:pt>
                      <c:pt idx="55">
                        <c:v>21823.43</c:v>
                      </c:pt>
                      <c:pt idx="56">
                        <c:v>21576.6</c:v>
                      </c:pt>
                      <c:pt idx="57">
                        <c:v>17750.72</c:v>
                      </c:pt>
                      <c:pt idx="58">
                        <c:v>18482.77</c:v>
                      </c:pt>
                      <c:pt idx="59">
                        <c:v>24626.28</c:v>
                      </c:pt>
                      <c:pt idx="60">
                        <c:v>18849.349999999999</c:v>
                      </c:pt>
                      <c:pt idx="61">
                        <c:v>18453.349999999999</c:v>
                      </c:pt>
                      <c:pt idx="62">
                        <c:v>24200.31</c:v>
                      </c:pt>
                      <c:pt idx="63">
                        <c:v>18920.150000000001</c:v>
                      </c:pt>
                      <c:pt idx="64">
                        <c:v>24572.57</c:v>
                      </c:pt>
                      <c:pt idx="65">
                        <c:v>21687.79</c:v>
                      </c:pt>
                      <c:pt idx="66">
                        <c:v>21387.41</c:v>
                      </c:pt>
                      <c:pt idx="67">
                        <c:v>32322.45</c:v>
                      </c:pt>
                      <c:pt idx="68">
                        <c:v>22535.79</c:v>
                      </c:pt>
                      <c:pt idx="69">
                        <c:v>25515.55</c:v>
                      </c:pt>
                      <c:pt idx="70">
                        <c:v>20809.95</c:v>
                      </c:pt>
                      <c:pt idx="71">
                        <c:v>21573.58</c:v>
                      </c:pt>
                      <c:pt idx="72">
                        <c:v>21317.49</c:v>
                      </c:pt>
                      <c:pt idx="73">
                        <c:v>29363.64</c:v>
                      </c:pt>
                      <c:pt idx="74">
                        <c:v>23112.84</c:v>
                      </c:pt>
                      <c:pt idx="75">
                        <c:v>22815.63</c:v>
                      </c:pt>
                      <c:pt idx="76">
                        <c:v>24848.22</c:v>
                      </c:pt>
                      <c:pt idx="77">
                        <c:v>20945</c:v>
                      </c:pt>
                      <c:pt idx="78">
                        <c:v>19036.080000000002</c:v>
                      </c:pt>
                      <c:pt idx="79">
                        <c:v>22273.51</c:v>
                      </c:pt>
                      <c:pt idx="80">
                        <c:v>16695.189999999999</c:v>
                      </c:pt>
                      <c:pt idx="81">
                        <c:v>18331.47</c:v>
                      </c:pt>
                      <c:pt idx="82">
                        <c:v>20036.650000000001</c:v>
                      </c:pt>
                      <c:pt idx="83">
                        <c:v>26206.97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5C61-451F-8114-58BC75D0BFCC}"/>
                  </c:ext>
                </c:extLst>
              </c15:ser>
            </c15:filteredBarSeries>
            <c15:filteredBarSeries>
              <c15:ser>
                <c:idx val="106"/>
                <c:order val="10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Data!$DD$4</c15:sqref>
                        </c15:formulaRef>
                      </c:ext>
                    </c:extLst>
                    <c:strCache>
                      <c:ptCount val="1"/>
                      <c:pt idx="0">
                        <c:v>Wages - Admin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Data!$DD$5:$DD$88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5881.4</c:v>
                      </c:pt>
                      <c:pt idx="1">
                        <c:v>7218.66</c:v>
                      </c:pt>
                      <c:pt idx="2">
                        <c:v>5633.1</c:v>
                      </c:pt>
                      <c:pt idx="3">
                        <c:v>5648.4</c:v>
                      </c:pt>
                      <c:pt idx="4">
                        <c:v>7421.41</c:v>
                      </c:pt>
                      <c:pt idx="5">
                        <c:v>5691.39</c:v>
                      </c:pt>
                      <c:pt idx="6">
                        <c:v>6592.25</c:v>
                      </c:pt>
                      <c:pt idx="7">
                        <c:v>5273.8</c:v>
                      </c:pt>
                      <c:pt idx="8">
                        <c:v>5735.72</c:v>
                      </c:pt>
                      <c:pt idx="9">
                        <c:v>6706.89</c:v>
                      </c:pt>
                      <c:pt idx="10">
                        <c:v>5273.8</c:v>
                      </c:pt>
                      <c:pt idx="11">
                        <c:v>5398.11</c:v>
                      </c:pt>
                      <c:pt idx="12">
                        <c:v>6667.56</c:v>
                      </c:pt>
                      <c:pt idx="13">
                        <c:v>5171.22</c:v>
                      </c:pt>
                      <c:pt idx="14">
                        <c:v>5050.72</c:v>
                      </c:pt>
                      <c:pt idx="15">
                        <c:v>6313.4</c:v>
                      </c:pt>
                      <c:pt idx="16">
                        <c:v>5612.9</c:v>
                      </c:pt>
                      <c:pt idx="17">
                        <c:v>5308.93</c:v>
                      </c:pt>
                      <c:pt idx="18">
                        <c:v>6313.4</c:v>
                      </c:pt>
                      <c:pt idx="19">
                        <c:v>5063.72</c:v>
                      </c:pt>
                      <c:pt idx="20">
                        <c:v>5248.51</c:v>
                      </c:pt>
                      <c:pt idx="21">
                        <c:v>5745.78</c:v>
                      </c:pt>
                      <c:pt idx="22">
                        <c:v>5024.72</c:v>
                      </c:pt>
                      <c:pt idx="23">
                        <c:v>5357.45</c:v>
                      </c:pt>
                      <c:pt idx="24">
                        <c:v>6740.97</c:v>
                      </c:pt>
                      <c:pt idx="25">
                        <c:v>4920.1400000000003</c:v>
                      </c:pt>
                      <c:pt idx="26">
                        <c:v>4946.16</c:v>
                      </c:pt>
                      <c:pt idx="27">
                        <c:v>3638.62</c:v>
                      </c:pt>
                      <c:pt idx="28">
                        <c:v>3677.12</c:v>
                      </c:pt>
                      <c:pt idx="29">
                        <c:v>5089.66</c:v>
                      </c:pt>
                      <c:pt idx="30">
                        <c:v>6098.2</c:v>
                      </c:pt>
                      <c:pt idx="31">
                        <c:v>4920.16</c:v>
                      </c:pt>
                      <c:pt idx="32">
                        <c:v>6600.34</c:v>
                      </c:pt>
                      <c:pt idx="33">
                        <c:v>4943.5600000000004</c:v>
                      </c:pt>
                      <c:pt idx="34">
                        <c:v>4879.6000000000004</c:v>
                      </c:pt>
                      <c:pt idx="35">
                        <c:v>5020.6499999999996</c:v>
                      </c:pt>
                      <c:pt idx="36">
                        <c:v>6301.58</c:v>
                      </c:pt>
                      <c:pt idx="37">
                        <c:v>4852.04</c:v>
                      </c:pt>
                      <c:pt idx="38">
                        <c:v>6022.8</c:v>
                      </c:pt>
                      <c:pt idx="39">
                        <c:v>3937.39</c:v>
                      </c:pt>
                      <c:pt idx="40">
                        <c:v>3103.59</c:v>
                      </c:pt>
                      <c:pt idx="41">
                        <c:v>4108.1499999999996</c:v>
                      </c:pt>
                      <c:pt idx="42">
                        <c:v>3994.38</c:v>
                      </c:pt>
                      <c:pt idx="43">
                        <c:v>3000</c:v>
                      </c:pt>
                      <c:pt idx="44">
                        <c:v>5319.79</c:v>
                      </c:pt>
                      <c:pt idx="45">
                        <c:v>4891.04</c:v>
                      </c:pt>
                      <c:pt idx="46">
                        <c:v>4891.04</c:v>
                      </c:pt>
                      <c:pt idx="47">
                        <c:v>6142.18</c:v>
                      </c:pt>
                      <c:pt idx="48">
                        <c:v>4756.16</c:v>
                      </c:pt>
                      <c:pt idx="49">
                        <c:v>4756.16</c:v>
                      </c:pt>
                      <c:pt idx="50">
                        <c:v>5945.2</c:v>
                      </c:pt>
                      <c:pt idx="51">
                        <c:v>4756.16</c:v>
                      </c:pt>
                      <c:pt idx="52">
                        <c:v>5945.2</c:v>
                      </c:pt>
                      <c:pt idx="53">
                        <c:v>4756.16</c:v>
                      </c:pt>
                      <c:pt idx="54">
                        <c:v>4756.16</c:v>
                      </c:pt>
                      <c:pt idx="55">
                        <c:v>6642.88</c:v>
                      </c:pt>
                      <c:pt idx="56">
                        <c:v>4966.49</c:v>
                      </c:pt>
                      <c:pt idx="57">
                        <c:v>4592</c:v>
                      </c:pt>
                      <c:pt idx="58">
                        <c:v>4592</c:v>
                      </c:pt>
                      <c:pt idx="59">
                        <c:v>5740</c:v>
                      </c:pt>
                      <c:pt idx="60">
                        <c:v>4592</c:v>
                      </c:pt>
                      <c:pt idx="61">
                        <c:v>4720</c:v>
                      </c:pt>
                      <c:pt idx="62">
                        <c:v>5862.03</c:v>
                      </c:pt>
                      <c:pt idx="63">
                        <c:v>4777</c:v>
                      </c:pt>
                      <c:pt idx="64">
                        <c:v>5793.8</c:v>
                      </c:pt>
                      <c:pt idx="65">
                        <c:v>4546.1099999999997</c:v>
                      </c:pt>
                      <c:pt idx="66">
                        <c:v>4332</c:v>
                      </c:pt>
                      <c:pt idx="67">
                        <c:v>5557.5</c:v>
                      </c:pt>
                      <c:pt idx="68">
                        <c:v>4542</c:v>
                      </c:pt>
                      <c:pt idx="69">
                        <c:v>5415</c:v>
                      </c:pt>
                      <c:pt idx="70">
                        <c:v>4471.68</c:v>
                      </c:pt>
                      <c:pt idx="71">
                        <c:v>4836.0600000000004</c:v>
                      </c:pt>
                      <c:pt idx="72">
                        <c:v>4448.6000000000004</c:v>
                      </c:pt>
                      <c:pt idx="73">
                        <c:v>5566.76</c:v>
                      </c:pt>
                      <c:pt idx="74">
                        <c:v>4337</c:v>
                      </c:pt>
                      <c:pt idx="75">
                        <c:v>4123.9399999999996</c:v>
                      </c:pt>
                      <c:pt idx="76">
                        <c:v>4338.84</c:v>
                      </c:pt>
                      <c:pt idx="77">
                        <c:v>4813.29</c:v>
                      </c:pt>
                      <c:pt idx="78">
                        <c:v>8134.56</c:v>
                      </c:pt>
                      <c:pt idx="79">
                        <c:v>10204.92</c:v>
                      </c:pt>
                      <c:pt idx="80">
                        <c:v>9591.66</c:v>
                      </c:pt>
                      <c:pt idx="81">
                        <c:v>13877.23</c:v>
                      </c:pt>
                      <c:pt idx="82">
                        <c:v>13364.33</c:v>
                      </c:pt>
                      <c:pt idx="83">
                        <c:v>11222.35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5C61-451F-8114-58BC75D0BFCC}"/>
                  </c:ext>
                </c:extLst>
              </c15:ser>
            </c15:filteredBarSeries>
            <c15:filteredBarSeries>
              <c15:ser>
                <c:idx val="107"/>
                <c:order val="10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Data!$DE$4</c15:sqref>
                        </c15:formulaRef>
                      </c:ext>
                    </c:extLst>
                    <c:strCache>
                      <c:ptCount val="1"/>
                      <c:pt idx="0">
                        <c:v>Wages - Management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Data!$DE$5:$DE$88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15430.22</c:v>
                      </c:pt>
                      <c:pt idx="1">
                        <c:v>19306.900000000001</c:v>
                      </c:pt>
                      <c:pt idx="2">
                        <c:v>15430.22</c:v>
                      </c:pt>
                      <c:pt idx="3">
                        <c:v>15445.52</c:v>
                      </c:pt>
                      <c:pt idx="4">
                        <c:v>14627.17</c:v>
                      </c:pt>
                      <c:pt idx="5">
                        <c:v>31866.31</c:v>
                      </c:pt>
                      <c:pt idx="6">
                        <c:v>15546.67</c:v>
                      </c:pt>
                      <c:pt idx="7">
                        <c:v>16355.68</c:v>
                      </c:pt>
                      <c:pt idx="8">
                        <c:v>16368.68</c:v>
                      </c:pt>
                      <c:pt idx="9">
                        <c:v>20356.849999999999</c:v>
                      </c:pt>
                      <c:pt idx="10">
                        <c:v>16368.68</c:v>
                      </c:pt>
                      <c:pt idx="11">
                        <c:v>15617.51</c:v>
                      </c:pt>
                      <c:pt idx="12">
                        <c:v>18692.63</c:v>
                      </c:pt>
                      <c:pt idx="13">
                        <c:v>14991.15</c:v>
                      </c:pt>
                      <c:pt idx="14">
                        <c:v>14625.2</c:v>
                      </c:pt>
                      <c:pt idx="15">
                        <c:v>18307.5</c:v>
                      </c:pt>
                      <c:pt idx="16">
                        <c:v>14651.21</c:v>
                      </c:pt>
                      <c:pt idx="17">
                        <c:v>15201.03</c:v>
                      </c:pt>
                      <c:pt idx="18">
                        <c:v>18528.5</c:v>
                      </c:pt>
                      <c:pt idx="19">
                        <c:v>14807.2</c:v>
                      </c:pt>
                      <c:pt idx="20">
                        <c:v>14937.2</c:v>
                      </c:pt>
                      <c:pt idx="21">
                        <c:v>18747.580000000002</c:v>
                      </c:pt>
                      <c:pt idx="22">
                        <c:v>15244.91</c:v>
                      </c:pt>
                      <c:pt idx="23">
                        <c:v>14833.2</c:v>
                      </c:pt>
                      <c:pt idx="24">
                        <c:v>23779.34</c:v>
                      </c:pt>
                      <c:pt idx="25">
                        <c:v>15099.76</c:v>
                      </c:pt>
                      <c:pt idx="26">
                        <c:v>14725.95</c:v>
                      </c:pt>
                      <c:pt idx="27">
                        <c:v>14783.73</c:v>
                      </c:pt>
                      <c:pt idx="28">
                        <c:v>12989.36</c:v>
                      </c:pt>
                      <c:pt idx="29">
                        <c:v>14673.97</c:v>
                      </c:pt>
                      <c:pt idx="30">
                        <c:v>18345.7</c:v>
                      </c:pt>
                      <c:pt idx="31">
                        <c:v>14815.37</c:v>
                      </c:pt>
                      <c:pt idx="32">
                        <c:v>18565.099999999999</c:v>
                      </c:pt>
                      <c:pt idx="33">
                        <c:v>15213.73</c:v>
                      </c:pt>
                      <c:pt idx="34">
                        <c:v>14628.16</c:v>
                      </c:pt>
                      <c:pt idx="35">
                        <c:v>14569.36</c:v>
                      </c:pt>
                      <c:pt idx="36">
                        <c:v>28237.35</c:v>
                      </c:pt>
                      <c:pt idx="37">
                        <c:v>14595.36</c:v>
                      </c:pt>
                      <c:pt idx="38">
                        <c:v>18133.61</c:v>
                      </c:pt>
                      <c:pt idx="39">
                        <c:v>13975.18</c:v>
                      </c:pt>
                      <c:pt idx="40">
                        <c:v>13306.84</c:v>
                      </c:pt>
                      <c:pt idx="41">
                        <c:v>26033.49</c:v>
                      </c:pt>
                      <c:pt idx="42">
                        <c:v>12629.8</c:v>
                      </c:pt>
                      <c:pt idx="43">
                        <c:v>11364.56</c:v>
                      </c:pt>
                      <c:pt idx="44">
                        <c:v>16158.62</c:v>
                      </c:pt>
                      <c:pt idx="45">
                        <c:v>15910.27</c:v>
                      </c:pt>
                      <c:pt idx="46">
                        <c:v>14287.28</c:v>
                      </c:pt>
                      <c:pt idx="47">
                        <c:v>18326.07</c:v>
                      </c:pt>
                      <c:pt idx="48">
                        <c:v>14118.68</c:v>
                      </c:pt>
                      <c:pt idx="49">
                        <c:v>14242.77</c:v>
                      </c:pt>
                      <c:pt idx="50">
                        <c:v>17712.88</c:v>
                      </c:pt>
                      <c:pt idx="51">
                        <c:v>14118.69</c:v>
                      </c:pt>
                      <c:pt idx="52">
                        <c:v>17648.349999999999</c:v>
                      </c:pt>
                      <c:pt idx="53">
                        <c:v>14105.68</c:v>
                      </c:pt>
                      <c:pt idx="54">
                        <c:v>14118.68</c:v>
                      </c:pt>
                      <c:pt idx="55">
                        <c:v>20038.349999999999</c:v>
                      </c:pt>
                      <c:pt idx="56">
                        <c:v>13543.44</c:v>
                      </c:pt>
                      <c:pt idx="57">
                        <c:v>13650.98</c:v>
                      </c:pt>
                      <c:pt idx="58">
                        <c:v>13650.98</c:v>
                      </c:pt>
                      <c:pt idx="59">
                        <c:v>16929.3</c:v>
                      </c:pt>
                      <c:pt idx="60">
                        <c:v>13543.44</c:v>
                      </c:pt>
                      <c:pt idx="61">
                        <c:v>17397.830000000002</c:v>
                      </c:pt>
                      <c:pt idx="62">
                        <c:v>16929.3</c:v>
                      </c:pt>
                      <c:pt idx="63">
                        <c:v>13543.44</c:v>
                      </c:pt>
                      <c:pt idx="64">
                        <c:v>16966.310000000001</c:v>
                      </c:pt>
                      <c:pt idx="65">
                        <c:v>13023.44</c:v>
                      </c:pt>
                      <c:pt idx="66">
                        <c:v>13023.44</c:v>
                      </c:pt>
                      <c:pt idx="67">
                        <c:v>17039.939999999999</c:v>
                      </c:pt>
                      <c:pt idx="68">
                        <c:v>13023.44</c:v>
                      </c:pt>
                      <c:pt idx="69">
                        <c:v>16279.3</c:v>
                      </c:pt>
                      <c:pt idx="70">
                        <c:v>13310.99</c:v>
                      </c:pt>
                      <c:pt idx="71">
                        <c:v>12831.14</c:v>
                      </c:pt>
                      <c:pt idx="72">
                        <c:v>12254.24</c:v>
                      </c:pt>
                      <c:pt idx="73">
                        <c:v>15649.11</c:v>
                      </c:pt>
                      <c:pt idx="74">
                        <c:v>12254.24</c:v>
                      </c:pt>
                      <c:pt idx="75">
                        <c:v>12722.64</c:v>
                      </c:pt>
                      <c:pt idx="76">
                        <c:v>45626.879999999997</c:v>
                      </c:pt>
                      <c:pt idx="77">
                        <c:v>14871.86</c:v>
                      </c:pt>
                      <c:pt idx="78">
                        <c:v>11375.68</c:v>
                      </c:pt>
                      <c:pt idx="79">
                        <c:v>13782.6</c:v>
                      </c:pt>
                      <c:pt idx="80">
                        <c:v>11306.85</c:v>
                      </c:pt>
                      <c:pt idx="81">
                        <c:v>6947.49</c:v>
                      </c:pt>
                      <c:pt idx="82">
                        <c:v>6710.26</c:v>
                      </c:pt>
                      <c:pt idx="83">
                        <c:v>6710.26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5C61-451F-8114-58BC75D0BFCC}"/>
                  </c:ext>
                </c:extLst>
              </c15:ser>
            </c15:filteredBarSeries>
            <c15:filteredBarSeries>
              <c15:ser>
                <c:idx val="108"/>
                <c:order val="10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Data!$DF$4</c15:sqref>
                        </c15:formulaRef>
                      </c:ext>
                    </c:extLst>
                    <c:strCache>
                      <c:ptCount val="1"/>
                      <c:pt idx="0">
                        <c:v>Wages - Cleaning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Data!$DF$5:$DF$88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6835.43</c:v>
                      </c:pt>
                      <c:pt idx="1">
                        <c:v>8985.81</c:v>
                      </c:pt>
                      <c:pt idx="2">
                        <c:v>8025.73</c:v>
                      </c:pt>
                      <c:pt idx="3">
                        <c:v>6848.86</c:v>
                      </c:pt>
                      <c:pt idx="4">
                        <c:v>8827.93</c:v>
                      </c:pt>
                      <c:pt idx="5">
                        <c:v>5507.54</c:v>
                      </c:pt>
                      <c:pt idx="6">
                        <c:v>5979.28</c:v>
                      </c:pt>
                      <c:pt idx="7">
                        <c:v>4851.5600000000004</c:v>
                      </c:pt>
                      <c:pt idx="8">
                        <c:v>5698.29</c:v>
                      </c:pt>
                      <c:pt idx="9">
                        <c:v>6945.66</c:v>
                      </c:pt>
                      <c:pt idx="10">
                        <c:v>5328.33</c:v>
                      </c:pt>
                      <c:pt idx="11">
                        <c:v>5326.85</c:v>
                      </c:pt>
                      <c:pt idx="12">
                        <c:v>6976.46</c:v>
                      </c:pt>
                      <c:pt idx="13">
                        <c:v>6339.94</c:v>
                      </c:pt>
                      <c:pt idx="14">
                        <c:v>5718.94</c:v>
                      </c:pt>
                      <c:pt idx="15">
                        <c:v>7218.3</c:v>
                      </c:pt>
                      <c:pt idx="16">
                        <c:v>5544.25</c:v>
                      </c:pt>
                      <c:pt idx="17">
                        <c:v>5515.82</c:v>
                      </c:pt>
                      <c:pt idx="18">
                        <c:v>4620.01</c:v>
                      </c:pt>
                      <c:pt idx="19">
                        <c:v>3802.42</c:v>
                      </c:pt>
                      <c:pt idx="20">
                        <c:v>5414.75</c:v>
                      </c:pt>
                      <c:pt idx="21">
                        <c:v>5703.74</c:v>
                      </c:pt>
                      <c:pt idx="22">
                        <c:v>4678.75</c:v>
                      </c:pt>
                      <c:pt idx="23">
                        <c:v>4510.97</c:v>
                      </c:pt>
                      <c:pt idx="24">
                        <c:v>7032.47</c:v>
                      </c:pt>
                      <c:pt idx="25">
                        <c:v>4512.03</c:v>
                      </c:pt>
                      <c:pt idx="26">
                        <c:v>4165.53</c:v>
                      </c:pt>
                      <c:pt idx="27">
                        <c:v>4252.8999999999996</c:v>
                      </c:pt>
                      <c:pt idx="28">
                        <c:v>3013.86</c:v>
                      </c:pt>
                      <c:pt idx="29">
                        <c:v>4612.22</c:v>
                      </c:pt>
                      <c:pt idx="30">
                        <c:v>6135.3</c:v>
                      </c:pt>
                      <c:pt idx="31">
                        <c:v>4601.96</c:v>
                      </c:pt>
                      <c:pt idx="32">
                        <c:v>5823.45</c:v>
                      </c:pt>
                      <c:pt idx="33">
                        <c:v>4876.25</c:v>
                      </c:pt>
                      <c:pt idx="34">
                        <c:v>4998.55</c:v>
                      </c:pt>
                      <c:pt idx="35">
                        <c:v>5632.74</c:v>
                      </c:pt>
                      <c:pt idx="36">
                        <c:v>6031</c:v>
                      </c:pt>
                      <c:pt idx="37">
                        <c:v>4792.58</c:v>
                      </c:pt>
                      <c:pt idx="38">
                        <c:v>6746.86</c:v>
                      </c:pt>
                      <c:pt idx="39">
                        <c:v>7157.26</c:v>
                      </c:pt>
                      <c:pt idx="40">
                        <c:v>6890.2</c:v>
                      </c:pt>
                      <c:pt idx="41">
                        <c:v>8659.09</c:v>
                      </c:pt>
                      <c:pt idx="42">
                        <c:v>6336.28</c:v>
                      </c:pt>
                      <c:pt idx="43">
                        <c:v>6000</c:v>
                      </c:pt>
                      <c:pt idx="44">
                        <c:v>6640.14</c:v>
                      </c:pt>
                      <c:pt idx="45">
                        <c:v>5415.52</c:v>
                      </c:pt>
                      <c:pt idx="46">
                        <c:v>7179.22</c:v>
                      </c:pt>
                      <c:pt idx="47">
                        <c:v>8298.48</c:v>
                      </c:pt>
                      <c:pt idx="48">
                        <c:v>5945.47</c:v>
                      </c:pt>
                      <c:pt idx="49">
                        <c:v>6572.23</c:v>
                      </c:pt>
                      <c:pt idx="50">
                        <c:v>8105.66</c:v>
                      </c:pt>
                      <c:pt idx="51">
                        <c:v>5999.48</c:v>
                      </c:pt>
                      <c:pt idx="52">
                        <c:v>7667.99</c:v>
                      </c:pt>
                      <c:pt idx="53">
                        <c:v>6279.23</c:v>
                      </c:pt>
                      <c:pt idx="54">
                        <c:v>5815.66</c:v>
                      </c:pt>
                      <c:pt idx="55">
                        <c:v>7725.93</c:v>
                      </c:pt>
                      <c:pt idx="56">
                        <c:v>6236.37</c:v>
                      </c:pt>
                      <c:pt idx="57">
                        <c:v>6890.38</c:v>
                      </c:pt>
                      <c:pt idx="58">
                        <c:v>6105.18</c:v>
                      </c:pt>
                      <c:pt idx="59">
                        <c:v>7904.06</c:v>
                      </c:pt>
                      <c:pt idx="60">
                        <c:v>5742.84</c:v>
                      </c:pt>
                      <c:pt idx="61">
                        <c:v>5320.82</c:v>
                      </c:pt>
                      <c:pt idx="62">
                        <c:v>31289.4</c:v>
                      </c:pt>
                      <c:pt idx="63">
                        <c:v>6059.19</c:v>
                      </c:pt>
                      <c:pt idx="64">
                        <c:v>7777.44</c:v>
                      </c:pt>
                      <c:pt idx="65">
                        <c:v>5896.63</c:v>
                      </c:pt>
                      <c:pt idx="66">
                        <c:v>9186.75</c:v>
                      </c:pt>
                      <c:pt idx="67">
                        <c:v>11108.25</c:v>
                      </c:pt>
                      <c:pt idx="68">
                        <c:v>9558.2000000000007</c:v>
                      </c:pt>
                      <c:pt idx="69">
                        <c:v>11559.41</c:v>
                      </c:pt>
                      <c:pt idx="70">
                        <c:v>8432.7900000000009</c:v>
                      </c:pt>
                      <c:pt idx="71">
                        <c:v>9885.06</c:v>
                      </c:pt>
                      <c:pt idx="72">
                        <c:v>10203.700000000001</c:v>
                      </c:pt>
                      <c:pt idx="73">
                        <c:v>12996.92</c:v>
                      </c:pt>
                      <c:pt idx="74">
                        <c:v>9784.42</c:v>
                      </c:pt>
                      <c:pt idx="75">
                        <c:v>9739.74</c:v>
                      </c:pt>
                      <c:pt idx="76">
                        <c:v>11997.67</c:v>
                      </c:pt>
                      <c:pt idx="77">
                        <c:v>10886.53</c:v>
                      </c:pt>
                      <c:pt idx="78">
                        <c:v>12056.28</c:v>
                      </c:pt>
                      <c:pt idx="79">
                        <c:v>15732.35</c:v>
                      </c:pt>
                      <c:pt idx="80">
                        <c:v>13732.07</c:v>
                      </c:pt>
                      <c:pt idx="81">
                        <c:v>13460.86</c:v>
                      </c:pt>
                      <c:pt idx="82">
                        <c:v>12697.52</c:v>
                      </c:pt>
                      <c:pt idx="83">
                        <c:v>12268.86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5C61-451F-8114-58BC75D0BFCC}"/>
                  </c:ext>
                </c:extLst>
              </c15:ser>
            </c15:filteredBarSeries>
            <c15:filteredBarSeries>
              <c15:ser>
                <c:idx val="109"/>
                <c:order val="10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Data!$DG$4</c15:sqref>
                        </c15:formulaRef>
                      </c:ext>
                    </c:extLst>
                    <c:strCache>
                      <c:ptCount val="1"/>
                      <c:pt idx="0">
                        <c:v>Wages - Greenkeeper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Data!$DG$5:$DG$88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1189.9000000000001</c:v>
                      </c:pt>
                      <c:pt idx="1">
                        <c:v>1112.6500000000001</c:v>
                      </c:pt>
                      <c:pt idx="2">
                        <c:v>1203.95</c:v>
                      </c:pt>
                      <c:pt idx="3">
                        <c:v>1111.6500000000001</c:v>
                      </c:pt>
                      <c:pt idx="4">
                        <c:v>1781.85</c:v>
                      </c:pt>
                      <c:pt idx="5">
                        <c:v>3008.9</c:v>
                      </c:pt>
                      <c:pt idx="6">
                        <c:v>2473.7800000000002</c:v>
                      </c:pt>
                      <c:pt idx="7">
                        <c:v>2271.5500000000002</c:v>
                      </c:pt>
                      <c:pt idx="8">
                        <c:v>2313.2399999999998</c:v>
                      </c:pt>
                      <c:pt idx="9">
                        <c:v>2616.1</c:v>
                      </c:pt>
                      <c:pt idx="10">
                        <c:v>2528.71</c:v>
                      </c:pt>
                      <c:pt idx="11">
                        <c:v>2469.7800000000002</c:v>
                      </c:pt>
                      <c:pt idx="12">
                        <c:v>2684.25</c:v>
                      </c:pt>
                      <c:pt idx="13">
                        <c:v>2689.86</c:v>
                      </c:pt>
                      <c:pt idx="14">
                        <c:v>2072.83</c:v>
                      </c:pt>
                      <c:pt idx="15">
                        <c:v>2192.0100000000002</c:v>
                      </c:pt>
                      <c:pt idx="16">
                        <c:v>2442.37</c:v>
                      </c:pt>
                      <c:pt idx="17">
                        <c:v>2294.04</c:v>
                      </c:pt>
                      <c:pt idx="18">
                        <c:v>3634.4</c:v>
                      </c:pt>
                      <c:pt idx="19">
                        <c:v>1888.93</c:v>
                      </c:pt>
                      <c:pt idx="20">
                        <c:v>2712.87</c:v>
                      </c:pt>
                      <c:pt idx="21">
                        <c:v>3034.88</c:v>
                      </c:pt>
                      <c:pt idx="22">
                        <c:v>2491.67</c:v>
                      </c:pt>
                      <c:pt idx="23">
                        <c:v>2919.5</c:v>
                      </c:pt>
                      <c:pt idx="24">
                        <c:v>2583.34</c:v>
                      </c:pt>
                      <c:pt idx="25">
                        <c:v>2451.63</c:v>
                      </c:pt>
                      <c:pt idx="26">
                        <c:v>1990.27</c:v>
                      </c:pt>
                      <c:pt idx="27">
                        <c:v>1469.83</c:v>
                      </c:pt>
                      <c:pt idx="28">
                        <c:v>1052.31</c:v>
                      </c:pt>
                      <c:pt idx="29">
                        <c:v>1824.16</c:v>
                      </c:pt>
                      <c:pt idx="30">
                        <c:v>2551.9499999999998</c:v>
                      </c:pt>
                      <c:pt idx="31">
                        <c:v>2055.25</c:v>
                      </c:pt>
                      <c:pt idx="32">
                        <c:v>3068.44</c:v>
                      </c:pt>
                      <c:pt idx="33">
                        <c:v>2152.6</c:v>
                      </c:pt>
                      <c:pt idx="34">
                        <c:v>2339.9699999999998</c:v>
                      </c:pt>
                      <c:pt idx="35">
                        <c:v>1839.92</c:v>
                      </c:pt>
                      <c:pt idx="36">
                        <c:v>2948.62</c:v>
                      </c:pt>
                      <c:pt idx="37">
                        <c:v>2626.22</c:v>
                      </c:pt>
                      <c:pt idx="38">
                        <c:v>3493.99</c:v>
                      </c:pt>
                      <c:pt idx="39">
                        <c:v>4175</c:v>
                      </c:pt>
                      <c:pt idx="40">
                        <c:v>3600</c:v>
                      </c:pt>
                      <c:pt idx="41">
                        <c:v>4500</c:v>
                      </c:pt>
                      <c:pt idx="42">
                        <c:v>3600</c:v>
                      </c:pt>
                      <c:pt idx="43">
                        <c:v>3602</c:v>
                      </c:pt>
                      <c:pt idx="44">
                        <c:v>4194.0200000000004</c:v>
                      </c:pt>
                      <c:pt idx="45">
                        <c:v>2772.05</c:v>
                      </c:pt>
                      <c:pt idx="46">
                        <c:v>2158.94</c:v>
                      </c:pt>
                      <c:pt idx="47">
                        <c:v>2242.9</c:v>
                      </c:pt>
                      <c:pt idx="48">
                        <c:v>2176.8000000000002</c:v>
                      </c:pt>
                      <c:pt idx="49">
                        <c:v>1703.63</c:v>
                      </c:pt>
                      <c:pt idx="50">
                        <c:v>2607.6799999999998</c:v>
                      </c:pt>
                      <c:pt idx="51">
                        <c:v>1970.23</c:v>
                      </c:pt>
                      <c:pt idx="52">
                        <c:v>2252.67</c:v>
                      </c:pt>
                      <c:pt idx="53">
                        <c:v>2048.6999999999998</c:v>
                      </c:pt>
                      <c:pt idx="54">
                        <c:v>2062.23</c:v>
                      </c:pt>
                      <c:pt idx="55">
                        <c:v>3090.88</c:v>
                      </c:pt>
                      <c:pt idx="56">
                        <c:v>2701.57</c:v>
                      </c:pt>
                      <c:pt idx="57">
                        <c:v>1922.67</c:v>
                      </c:pt>
                      <c:pt idx="58">
                        <c:v>966.18</c:v>
                      </c:pt>
                      <c:pt idx="59">
                        <c:v>3038.78</c:v>
                      </c:pt>
                      <c:pt idx="60">
                        <c:v>2290.59</c:v>
                      </c:pt>
                      <c:pt idx="61">
                        <c:v>3137.19</c:v>
                      </c:pt>
                      <c:pt idx="62">
                        <c:v>3042.8</c:v>
                      </c:pt>
                      <c:pt idx="63">
                        <c:v>2351.6799999999998</c:v>
                      </c:pt>
                      <c:pt idx="64">
                        <c:v>2774.76</c:v>
                      </c:pt>
                      <c:pt idx="65">
                        <c:v>1884.78</c:v>
                      </c:pt>
                      <c:pt idx="66">
                        <c:v>2186.4499999999998</c:v>
                      </c:pt>
                      <c:pt idx="67">
                        <c:v>1591.33</c:v>
                      </c:pt>
                      <c:pt idx="68">
                        <c:v>2373.54</c:v>
                      </c:pt>
                      <c:pt idx="69">
                        <c:v>3005.75</c:v>
                      </c:pt>
                      <c:pt idx="70">
                        <c:v>1951.86</c:v>
                      </c:pt>
                      <c:pt idx="71">
                        <c:v>2786.56</c:v>
                      </c:pt>
                      <c:pt idx="72">
                        <c:v>2946.03</c:v>
                      </c:pt>
                      <c:pt idx="73">
                        <c:v>4749.05</c:v>
                      </c:pt>
                      <c:pt idx="74">
                        <c:v>3622.86</c:v>
                      </c:pt>
                      <c:pt idx="75">
                        <c:v>3736.94</c:v>
                      </c:pt>
                      <c:pt idx="76">
                        <c:v>4859.0200000000004</c:v>
                      </c:pt>
                      <c:pt idx="77">
                        <c:v>3685.41</c:v>
                      </c:pt>
                      <c:pt idx="78">
                        <c:v>2514.08</c:v>
                      </c:pt>
                      <c:pt idx="79">
                        <c:v>3520.35</c:v>
                      </c:pt>
                      <c:pt idx="80">
                        <c:v>3496.63</c:v>
                      </c:pt>
                      <c:pt idx="81">
                        <c:v>3450.27</c:v>
                      </c:pt>
                      <c:pt idx="82">
                        <c:v>3080.82</c:v>
                      </c:pt>
                      <c:pt idx="83">
                        <c:v>3868.24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5C61-451F-8114-58BC75D0BFCC}"/>
                  </c:ext>
                </c:extLst>
              </c15:ser>
            </c15:filteredBarSeries>
            <c15:filteredBarSeries>
              <c15:ser>
                <c:idx val="110"/>
                <c:order val="1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Data!$DH$4</c15:sqref>
                        </c15:formulaRef>
                      </c:ext>
                    </c:extLst>
                    <c:strCache>
                      <c:ptCount val="1"/>
                      <c:pt idx="0">
                        <c:v>Wages - General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Data!$DH$5:$DH$88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831.09</c:v>
                      </c:pt>
                      <c:pt idx="1">
                        <c:v>1397.01</c:v>
                      </c:pt>
                      <c:pt idx="2">
                        <c:v>906.02</c:v>
                      </c:pt>
                      <c:pt idx="3">
                        <c:v>578.09</c:v>
                      </c:pt>
                      <c:pt idx="4">
                        <c:v>998.24</c:v>
                      </c:pt>
                      <c:pt idx="5">
                        <c:v>1308.5999999999999</c:v>
                      </c:pt>
                      <c:pt idx="6">
                        <c:v>1192.83</c:v>
                      </c:pt>
                      <c:pt idx="7">
                        <c:v>391.62</c:v>
                      </c:pt>
                      <c:pt idx="8">
                        <c:v>1356.9</c:v>
                      </c:pt>
                      <c:pt idx="9">
                        <c:v>1562.38</c:v>
                      </c:pt>
                      <c:pt idx="10">
                        <c:v>525.79</c:v>
                      </c:pt>
                      <c:pt idx="11">
                        <c:v>0</c:v>
                      </c:pt>
                      <c:pt idx="12">
                        <c:v>905.38</c:v>
                      </c:pt>
                      <c:pt idx="13">
                        <c:v>1539.76</c:v>
                      </c:pt>
                      <c:pt idx="14">
                        <c:v>532.67999999999995</c:v>
                      </c:pt>
                      <c:pt idx="15">
                        <c:v>377.37</c:v>
                      </c:pt>
                      <c:pt idx="16">
                        <c:v>1019.16</c:v>
                      </c:pt>
                      <c:pt idx="17">
                        <c:v>1187.5</c:v>
                      </c:pt>
                      <c:pt idx="18">
                        <c:v>1058.0899999999999</c:v>
                      </c:pt>
                      <c:pt idx="19">
                        <c:v>486.97</c:v>
                      </c:pt>
                      <c:pt idx="20">
                        <c:v>930.12</c:v>
                      </c:pt>
                      <c:pt idx="21">
                        <c:v>715.25</c:v>
                      </c:pt>
                      <c:pt idx="22">
                        <c:v>155.86000000000001</c:v>
                      </c:pt>
                      <c:pt idx="23">
                        <c:v>534.54999999999995</c:v>
                      </c:pt>
                      <c:pt idx="24">
                        <c:v>510.67</c:v>
                      </c:pt>
                      <c:pt idx="25">
                        <c:v>811.52</c:v>
                      </c:pt>
                      <c:pt idx="26">
                        <c:v>304.25</c:v>
                      </c:pt>
                      <c:pt idx="27">
                        <c:v>341.09</c:v>
                      </c:pt>
                      <c:pt idx="28">
                        <c:v>178.71</c:v>
                      </c:pt>
                      <c:pt idx="29">
                        <c:v>317.68</c:v>
                      </c:pt>
                      <c:pt idx="30">
                        <c:v>473.45</c:v>
                      </c:pt>
                      <c:pt idx="31">
                        <c:v>1339.67</c:v>
                      </c:pt>
                      <c:pt idx="32">
                        <c:v>3522.43</c:v>
                      </c:pt>
                      <c:pt idx="33">
                        <c:v>1972</c:v>
                      </c:pt>
                      <c:pt idx="34">
                        <c:v>1265.74</c:v>
                      </c:pt>
                      <c:pt idx="35">
                        <c:v>822.22</c:v>
                      </c:pt>
                      <c:pt idx="36">
                        <c:v>2572.4</c:v>
                      </c:pt>
                      <c:pt idx="37">
                        <c:v>1560.12</c:v>
                      </c:pt>
                      <c:pt idx="38">
                        <c:v>1688.04</c:v>
                      </c:pt>
                      <c:pt idx="39">
                        <c:v>2174.66</c:v>
                      </c:pt>
                      <c:pt idx="40">
                        <c:v>800.09</c:v>
                      </c:pt>
                      <c:pt idx="41">
                        <c:v>951.8</c:v>
                      </c:pt>
                      <c:pt idx="42">
                        <c:v>1106.42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2027.46</c:v>
                      </c:pt>
                      <c:pt idx="46">
                        <c:v>1995.92</c:v>
                      </c:pt>
                      <c:pt idx="47">
                        <c:v>3403.26</c:v>
                      </c:pt>
                      <c:pt idx="48">
                        <c:v>4636.6400000000003</c:v>
                      </c:pt>
                      <c:pt idx="49">
                        <c:v>5329.6</c:v>
                      </c:pt>
                      <c:pt idx="50">
                        <c:v>4473.07</c:v>
                      </c:pt>
                      <c:pt idx="51">
                        <c:v>4380.1400000000003</c:v>
                      </c:pt>
                      <c:pt idx="52">
                        <c:v>5554.36</c:v>
                      </c:pt>
                      <c:pt idx="53">
                        <c:v>4318.3100000000004</c:v>
                      </c:pt>
                      <c:pt idx="54">
                        <c:v>3723.05</c:v>
                      </c:pt>
                      <c:pt idx="55">
                        <c:v>5155.57</c:v>
                      </c:pt>
                      <c:pt idx="56">
                        <c:v>3428.21</c:v>
                      </c:pt>
                      <c:pt idx="57">
                        <c:v>3480.77</c:v>
                      </c:pt>
                      <c:pt idx="58">
                        <c:v>3732.23</c:v>
                      </c:pt>
                      <c:pt idx="59">
                        <c:v>2295.2199999999998</c:v>
                      </c:pt>
                      <c:pt idx="60">
                        <c:v>3738.25</c:v>
                      </c:pt>
                      <c:pt idx="61">
                        <c:v>3774.62</c:v>
                      </c:pt>
                      <c:pt idx="62">
                        <c:v>2568.89</c:v>
                      </c:pt>
                      <c:pt idx="63">
                        <c:v>3419.62</c:v>
                      </c:pt>
                      <c:pt idx="64">
                        <c:v>4543.2</c:v>
                      </c:pt>
                      <c:pt idx="65">
                        <c:v>3978.89</c:v>
                      </c:pt>
                      <c:pt idx="66">
                        <c:v>3169.34</c:v>
                      </c:pt>
                      <c:pt idx="67">
                        <c:v>4885.6899999999996</c:v>
                      </c:pt>
                      <c:pt idx="68">
                        <c:v>3861.49</c:v>
                      </c:pt>
                      <c:pt idx="69">
                        <c:v>4855.16</c:v>
                      </c:pt>
                      <c:pt idx="70">
                        <c:v>3459.04</c:v>
                      </c:pt>
                      <c:pt idx="71">
                        <c:v>3267.77</c:v>
                      </c:pt>
                      <c:pt idx="72">
                        <c:v>3847.58</c:v>
                      </c:pt>
                      <c:pt idx="73">
                        <c:v>5232.8100000000004</c:v>
                      </c:pt>
                      <c:pt idx="74">
                        <c:v>3533.06</c:v>
                      </c:pt>
                      <c:pt idx="75">
                        <c:v>3607.34</c:v>
                      </c:pt>
                      <c:pt idx="76">
                        <c:v>4924.5</c:v>
                      </c:pt>
                      <c:pt idx="77">
                        <c:v>3671.8</c:v>
                      </c:pt>
                      <c:pt idx="78">
                        <c:v>4062.15</c:v>
                      </c:pt>
                      <c:pt idx="79">
                        <c:v>6631.59</c:v>
                      </c:pt>
                      <c:pt idx="80">
                        <c:v>5131.0600000000004</c:v>
                      </c:pt>
                      <c:pt idx="81">
                        <c:v>6111.05</c:v>
                      </c:pt>
                      <c:pt idx="82">
                        <c:v>4900.04</c:v>
                      </c:pt>
                      <c:pt idx="83">
                        <c:v>4929.57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5C61-451F-8114-58BC75D0BFCC}"/>
                  </c:ext>
                </c:extLst>
              </c15:ser>
            </c15:filteredBarSeries>
            <c15:filteredBarSeries>
              <c15:ser>
                <c:idx val="111"/>
                <c:order val="1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Data!$DI$4</c15:sqref>
                        </c15:formulaRef>
                      </c:ext>
                    </c:extLst>
                    <c:strCache>
                      <c:ptCount val="1"/>
                      <c:pt idx="0">
                        <c:v>Wages - Catering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Data!$DI$5:$DI$88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677.3</c:v>
                      </c:pt>
                      <c:pt idx="22">
                        <c:v>5282.04</c:v>
                      </c:pt>
                      <c:pt idx="23">
                        <c:v>4223.04</c:v>
                      </c:pt>
                      <c:pt idx="24">
                        <c:v>5653.82</c:v>
                      </c:pt>
                      <c:pt idx="25">
                        <c:v>5348.01</c:v>
                      </c:pt>
                      <c:pt idx="26">
                        <c:v>2655.43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294.94</c:v>
                      </c:pt>
                      <c:pt idx="49">
                        <c:v>334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1431.05</c:v>
                      </c:pt>
                      <c:pt idx="54">
                        <c:v>1704.66</c:v>
                      </c:pt>
                      <c:pt idx="55">
                        <c:v>2581.2600000000002</c:v>
                      </c:pt>
                      <c:pt idx="56">
                        <c:v>1662.59</c:v>
                      </c:pt>
                      <c:pt idx="57">
                        <c:v>1975.41</c:v>
                      </c:pt>
                      <c:pt idx="58">
                        <c:v>543.42999999999995</c:v>
                      </c:pt>
                      <c:pt idx="59">
                        <c:v>198.24</c:v>
                      </c:pt>
                      <c:pt idx="60">
                        <c:v>287.18</c:v>
                      </c:pt>
                      <c:pt idx="61">
                        <c:v>1072.29</c:v>
                      </c:pt>
                      <c:pt idx="62">
                        <c:v>2375.81</c:v>
                      </c:pt>
                      <c:pt idx="63">
                        <c:v>1818.75</c:v>
                      </c:pt>
                      <c:pt idx="64">
                        <c:v>931.35</c:v>
                      </c:pt>
                      <c:pt idx="65">
                        <c:v>6223.12</c:v>
                      </c:pt>
                      <c:pt idx="66">
                        <c:v>8198.02</c:v>
                      </c:pt>
                      <c:pt idx="67">
                        <c:v>11333.62</c:v>
                      </c:pt>
                      <c:pt idx="68">
                        <c:v>8494.02</c:v>
                      </c:pt>
                      <c:pt idx="69">
                        <c:v>20879.34</c:v>
                      </c:pt>
                      <c:pt idx="70">
                        <c:v>14727.79</c:v>
                      </c:pt>
                      <c:pt idx="71">
                        <c:v>15369.09</c:v>
                      </c:pt>
                      <c:pt idx="72">
                        <c:v>15797.57</c:v>
                      </c:pt>
                      <c:pt idx="73">
                        <c:v>20710.259999999998</c:v>
                      </c:pt>
                      <c:pt idx="74">
                        <c:v>17394.669999999998</c:v>
                      </c:pt>
                      <c:pt idx="75">
                        <c:v>16215.38</c:v>
                      </c:pt>
                      <c:pt idx="76">
                        <c:v>20390.150000000001</c:v>
                      </c:pt>
                      <c:pt idx="77">
                        <c:v>21467.82</c:v>
                      </c:pt>
                      <c:pt idx="78">
                        <c:v>17421.5</c:v>
                      </c:pt>
                      <c:pt idx="79">
                        <c:v>29357.48</c:v>
                      </c:pt>
                      <c:pt idx="80">
                        <c:v>20738.57</c:v>
                      </c:pt>
                      <c:pt idx="81">
                        <c:v>22986</c:v>
                      </c:pt>
                      <c:pt idx="82">
                        <c:v>20486.47</c:v>
                      </c:pt>
                      <c:pt idx="83">
                        <c:v>23865.14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5C61-451F-8114-58BC75D0BFCC}"/>
                  </c:ext>
                </c:extLst>
              </c15:ser>
            </c15:filteredBarSeries>
            <c15:filteredBarSeries>
              <c15:ser>
                <c:idx val="112"/>
                <c:order val="1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Data!$DJ$4</c15:sqref>
                        </c15:formulaRef>
                      </c:ext>
                    </c:extLst>
                    <c:strCache>
                      <c:ptCount val="1"/>
                      <c:pt idx="0">
                        <c:v>Wages - Poker Machine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Data!$DJ$5:$DJ$88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3500</c:v>
                      </c:pt>
                      <c:pt idx="79">
                        <c:v>3500</c:v>
                      </c:pt>
                      <c:pt idx="80">
                        <c:v>3500</c:v>
                      </c:pt>
                      <c:pt idx="81">
                        <c:v>3500</c:v>
                      </c:pt>
                      <c:pt idx="82">
                        <c:v>3500</c:v>
                      </c:pt>
                      <c:pt idx="83">
                        <c:v>3500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5C61-451F-8114-58BC75D0BFCC}"/>
                  </c:ext>
                </c:extLst>
              </c15:ser>
            </c15:filteredBarSeries>
            <c15:filteredBarSeries>
              <c15:ser>
                <c:idx val="113"/>
                <c:order val="1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Data!$DK$4</c15:sqref>
                        </c15:formulaRef>
                      </c:ext>
                    </c:extLst>
                    <c:strCache>
                      <c:ptCount val="1"/>
                      <c:pt idx="0">
                        <c:v>Wages - TAB &amp; Keno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Data!$DK$5:$DK$88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2951.52</c:v>
                      </c:pt>
                      <c:pt idx="42">
                        <c:v>3000</c:v>
                      </c:pt>
                      <c:pt idx="43">
                        <c:v>3068.52</c:v>
                      </c:pt>
                      <c:pt idx="44">
                        <c:v>3000</c:v>
                      </c:pt>
                      <c:pt idx="45">
                        <c:v>569.42999999999995</c:v>
                      </c:pt>
                      <c:pt idx="46">
                        <c:v>650.20000000000005</c:v>
                      </c:pt>
                      <c:pt idx="47">
                        <c:v>812.75</c:v>
                      </c:pt>
                      <c:pt idx="48">
                        <c:v>617.89</c:v>
                      </c:pt>
                      <c:pt idx="49">
                        <c:v>625.97</c:v>
                      </c:pt>
                      <c:pt idx="50">
                        <c:v>812.75</c:v>
                      </c:pt>
                      <c:pt idx="51">
                        <c:v>650.20000000000005</c:v>
                      </c:pt>
                      <c:pt idx="52">
                        <c:v>812.75</c:v>
                      </c:pt>
                      <c:pt idx="53">
                        <c:v>487.65</c:v>
                      </c:pt>
                      <c:pt idx="54">
                        <c:v>482.04</c:v>
                      </c:pt>
                      <c:pt idx="55">
                        <c:v>803.4</c:v>
                      </c:pt>
                      <c:pt idx="56">
                        <c:v>642.72</c:v>
                      </c:pt>
                      <c:pt idx="57">
                        <c:v>642.72</c:v>
                      </c:pt>
                      <c:pt idx="58">
                        <c:v>642.72</c:v>
                      </c:pt>
                      <c:pt idx="59">
                        <c:v>755.49</c:v>
                      </c:pt>
                      <c:pt idx="60">
                        <c:v>642.72</c:v>
                      </c:pt>
                      <c:pt idx="61">
                        <c:v>482.04</c:v>
                      </c:pt>
                      <c:pt idx="62">
                        <c:v>803.4</c:v>
                      </c:pt>
                      <c:pt idx="63">
                        <c:v>642.72</c:v>
                      </c:pt>
                      <c:pt idx="64">
                        <c:v>803.4</c:v>
                      </c:pt>
                      <c:pt idx="65">
                        <c:v>637.54</c:v>
                      </c:pt>
                      <c:pt idx="66">
                        <c:v>622</c:v>
                      </c:pt>
                      <c:pt idx="67">
                        <c:v>777.5</c:v>
                      </c:pt>
                      <c:pt idx="68">
                        <c:v>725</c:v>
                      </c:pt>
                      <c:pt idx="69">
                        <c:v>777.5</c:v>
                      </c:pt>
                      <c:pt idx="70">
                        <c:v>622</c:v>
                      </c:pt>
                      <c:pt idx="71">
                        <c:v>622</c:v>
                      </c:pt>
                      <c:pt idx="72">
                        <c:v>622</c:v>
                      </c:pt>
                      <c:pt idx="73">
                        <c:v>792.95</c:v>
                      </c:pt>
                      <c:pt idx="74">
                        <c:v>644.5</c:v>
                      </c:pt>
                      <c:pt idx="75">
                        <c:v>623.9</c:v>
                      </c:pt>
                      <c:pt idx="76">
                        <c:v>762.05</c:v>
                      </c:pt>
                      <c:pt idx="77">
                        <c:v>622</c:v>
                      </c:pt>
                      <c:pt idx="78">
                        <c:v>1122</c:v>
                      </c:pt>
                      <c:pt idx="79">
                        <c:v>1277.5</c:v>
                      </c:pt>
                      <c:pt idx="80">
                        <c:v>1269.43</c:v>
                      </c:pt>
                      <c:pt idx="81">
                        <c:v>1188.6400000000001</c:v>
                      </c:pt>
                      <c:pt idx="82">
                        <c:v>967.61</c:v>
                      </c:pt>
                      <c:pt idx="83">
                        <c:v>1195.27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5C61-451F-8114-58BC75D0BFCC}"/>
                  </c:ext>
                </c:extLst>
              </c15:ser>
            </c15:filteredBarSeries>
            <c15:filteredBarSeries>
              <c15:ser>
                <c:idx val="114"/>
                <c:order val="1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Data!$DL$4</c15:sqref>
                        </c15:formulaRef>
                      </c:ext>
                    </c:extLst>
                    <c:strCache>
                      <c:ptCount val="1"/>
                      <c:pt idx="0">
                        <c:v>Wages - Cafe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Data!$DL$5:$DL$88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209.55</c:v>
                      </c:pt>
                      <c:pt idx="30">
                        <c:v>2058.6</c:v>
                      </c:pt>
                      <c:pt idx="31">
                        <c:v>1819.82</c:v>
                      </c:pt>
                      <c:pt idx="32">
                        <c:v>2104.98</c:v>
                      </c:pt>
                      <c:pt idx="33">
                        <c:v>2475.59</c:v>
                      </c:pt>
                      <c:pt idx="34">
                        <c:v>2582.56</c:v>
                      </c:pt>
                      <c:pt idx="35">
                        <c:v>2046.59</c:v>
                      </c:pt>
                      <c:pt idx="36">
                        <c:v>2059.46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1809.96</c:v>
                      </c:pt>
                      <c:pt idx="46">
                        <c:v>2576.4899999999998</c:v>
                      </c:pt>
                      <c:pt idx="47">
                        <c:v>1880.85</c:v>
                      </c:pt>
                      <c:pt idx="48">
                        <c:v>2715.62</c:v>
                      </c:pt>
                      <c:pt idx="49">
                        <c:v>1748.75</c:v>
                      </c:pt>
                      <c:pt idx="50">
                        <c:v>2504.54</c:v>
                      </c:pt>
                      <c:pt idx="51">
                        <c:v>2454.1</c:v>
                      </c:pt>
                      <c:pt idx="52">
                        <c:v>3272.65</c:v>
                      </c:pt>
                      <c:pt idx="53">
                        <c:v>1749.84</c:v>
                      </c:pt>
                      <c:pt idx="54">
                        <c:v>4269.2299999999996</c:v>
                      </c:pt>
                      <c:pt idx="55">
                        <c:v>1134.44</c:v>
                      </c:pt>
                      <c:pt idx="56">
                        <c:v>1057.3800000000001</c:v>
                      </c:pt>
                      <c:pt idx="57">
                        <c:v>866.95</c:v>
                      </c:pt>
                      <c:pt idx="58">
                        <c:v>2441.56</c:v>
                      </c:pt>
                      <c:pt idx="59">
                        <c:v>3281.66</c:v>
                      </c:pt>
                      <c:pt idx="60">
                        <c:v>2806.39</c:v>
                      </c:pt>
                      <c:pt idx="61">
                        <c:v>3013.4</c:v>
                      </c:pt>
                      <c:pt idx="62">
                        <c:v>2876.54</c:v>
                      </c:pt>
                      <c:pt idx="63">
                        <c:v>2258.0500000000002</c:v>
                      </c:pt>
                      <c:pt idx="64">
                        <c:v>4291.8500000000004</c:v>
                      </c:pt>
                      <c:pt idx="65">
                        <c:v>5023.68</c:v>
                      </c:pt>
                      <c:pt idx="66">
                        <c:v>4600.8900000000003</c:v>
                      </c:pt>
                      <c:pt idx="67">
                        <c:v>5883.09</c:v>
                      </c:pt>
                      <c:pt idx="68">
                        <c:v>5537.11</c:v>
                      </c:pt>
                      <c:pt idx="69">
                        <c:v>5967.7</c:v>
                      </c:pt>
                      <c:pt idx="70">
                        <c:v>3673.14</c:v>
                      </c:pt>
                      <c:pt idx="71">
                        <c:v>2875.09</c:v>
                      </c:pt>
                      <c:pt idx="72">
                        <c:v>4146.6099999999997</c:v>
                      </c:pt>
                      <c:pt idx="73">
                        <c:v>6254.79</c:v>
                      </c:pt>
                      <c:pt idx="74">
                        <c:v>3736.85</c:v>
                      </c:pt>
                      <c:pt idx="75">
                        <c:v>5044.68</c:v>
                      </c:pt>
                      <c:pt idx="76">
                        <c:v>5799.19</c:v>
                      </c:pt>
                      <c:pt idx="77">
                        <c:v>4394.55</c:v>
                      </c:pt>
                      <c:pt idx="78">
                        <c:v>4068.1</c:v>
                      </c:pt>
                      <c:pt idx="79">
                        <c:v>7234.98</c:v>
                      </c:pt>
                      <c:pt idx="80">
                        <c:v>6801.89</c:v>
                      </c:pt>
                      <c:pt idx="81">
                        <c:v>7414.78</c:v>
                      </c:pt>
                      <c:pt idx="82">
                        <c:v>7004.35</c:v>
                      </c:pt>
                      <c:pt idx="83">
                        <c:v>7668.55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5C61-451F-8114-58BC75D0BFCC}"/>
                  </c:ext>
                </c:extLst>
              </c15:ser>
            </c15:filteredBarSeries>
            <c15:filteredBarSeries>
              <c15:ser>
                <c:idx val="115"/>
                <c:order val="1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Data!$DM$4</c15:sqref>
                        </c15:formulaRef>
                      </c:ext>
                    </c:extLst>
                    <c:strCache>
                      <c:ptCount val="1"/>
                      <c:pt idx="0">
                        <c:v>Superannuation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Data!$DM$5:$DM$88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5687.83</c:v>
                      </c:pt>
                      <c:pt idx="1">
                        <c:v>6286.81</c:v>
                      </c:pt>
                      <c:pt idx="2">
                        <c:v>5089.34</c:v>
                      </c:pt>
                      <c:pt idx="3">
                        <c:v>4876.6499999999996</c:v>
                      </c:pt>
                      <c:pt idx="4">
                        <c:v>5602.64</c:v>
                      </c:pt>
                      <c:pt idx="5">
                        <c:v>4074.61</c:v>
                      </c:pt>
                      <c:pt idx="6">
                        <c:v>5103.91</c:v>
                      </c:pt>
                      <c:pt idx="7">
                        <c:v>4393.78</c:v>
                      </c:pt>
                      <c:pt idx="8">
                        <c:v>4675.9399999999996</c:v>
                      </c:pt>
                      <c:pt idx="9">
                        <c:v>5601.22</c:v>
                      </c:pt>
                      <c:pt idx="10">
                        <c:v>4412.75</c:v>
                      </c:pt>
                      <c:pt idx="11">
                        <c:v>4269.99</c:v>
                      </c:pt>
                      <c:pt idx="12">
                        <c:v>5803.69</c:v>
                      </c:pt>
                      <c:pt idx="13">
                        <c:v>4534.3900000000003</c:v>
                      </c:pt>
                      <c:pt idx="14">
                        <c:v>4238.51</c:v>
                      </c:pt>
                      <c:pt idx="15">
                        <c:v>5268.24</c:v>
                      </c:pt>
                      <c:pt idx="16">
                        <c:v>4401.37</c:v>
                      </c:pt>
                      <c:pt idx="17">
                        <c:v>4408.3</c:v>
                      </c:pt>
                      <c:pt idx="18">
                        <c:v>5071.3900000000003</c:v>
                      </c:pt>
                      <c:pt idx="19">
                        <c:v>3799.01</c:v>
                      </c:pt>
                      <c:pt idx="20">
                        <c:v>4178.83</c:v>
                      </c:pt>
                      <c:pt idx="21">
                        <c:v>4573.04</c:v>
                      </c:pt>
                      <c:pt idx="22">
                        <c:v>4062.46</c:v>
                      </c:pt>
                      <c:pt idx="23">
                        <c:v>3802.03</c:v>
                      </c:pt>
                      <c:pt idx="24">
                        <c:v>5355.87</c:v>
                      </c:pt>
                      <c:pt idx="25">
                        <c:v>1378.33</c:v>
                      </c:pt>
                      <c:pt idx="26">
                        <c:v>3843.83</c:v>
                      </c:pt>
                      <c:pt idx="27">
                        <c:v>5891.47</c:v>
                      </c:pt>
                      <c:pt idx="28">
                        <c:v>2877.23</c:v>
                      </c:pt>
                      <c:pt idx="29">
                        <c:v>3631.68</c:v>
                      </c:pt>
                      <c:pt idx="30">
                        <c:v>4807.2299999999996</c:v>
                      </c:pt>
                      <c:pt idx="31">
                        <c:v>4020.49</c:v>
                      </c:pt>
                      <c:pt idx="32">
                        <c:v>5411.55</c:v>
                      </c:pt>
                      <c:pt idx="33">
                        <c:v>3942.35</c:v>
                      </c:pt>
                      <c:pt idx="34">
                        <c:v>3608.41</c:v>
                      </c:pt>
                      <c:pt idx="35">
                        <c:v>3438.02</c:v>
                      </c:pt>
                      <c:pt idx="36">
                        <c:v>8876.48</c:v>
                      </c:pt>
                      <c:pt idx="37">
                        <c:v>3657.47</c:v>
                      </c:pt>
                      <c:pt idx="38">
                        <c:v>4612.0600000000004</c:v>
                      </c:pt>
                      <c:pt idx="39">
                        <c:v>3569.3</c:v>
                      </c:pt>
                      <c:pt idx="40">
                        <c:v>3296.18</c:v>
                      </c:pt>
                      <c:pt idx="41">
                        <c:v>4082.58</c:v>
                      </c:pt>
                      <c:pt idx="42">
                        <c:v>3250.16</c:v>
                      </c:pt>
                      <c:pt idx="43">
                        <c:v>1604.88</c:v>
                      </c:pt>
                      <c:pt idx="44">
                        <c:v>2460.4</c:v>
                      </c:pt>
                      <c:pt idx="45">
                        <c:v>4641.8900000000003</c:v>
                      </c:pt>
                      <c:pt idx="46">
                        <c:v>4859.03</c:v>
                      </c:pt>
                      <c:pt idx="47">
                        <c:v>5067.57</c:v>
                      </c:pt>
                      <c:pt idx="48">
                        <c:v>5587.54</c:v>
                      </c:pt>
                      <c:pt idx="49">
                        <c:v>4613.0200000000004</c:v>
                      </c:pt>
                      <c:pt idx="50">
                        <c:v>5864.09</c:v>
                      </c:pt>
                      <c:pt idx="51">
                        <c:v>4799.58</c:v>
                      </c:pt>
                      <c:pt idx="52">
                        <c:v>5911.65</c:v>
                      </c:pt>
                      <c:pt idx="53">
                        <c:v>4654.66</c:v>
                      </c:pt>
                      <c:pt idx="54">
                        <c:v>4777.9799999999996</c:v>
                      </c:pt>
                      <c:pt idx="55">
                        <c:v>6258.69</c:v>
                      </c:pt>
                      <c:pt idx="56">
                        <c:v>4956.3500000000004</c:v>
                      </c:pt>
                      <c:pt idx="57">
                        <c:v>4860.16</c:v>
                      </c:pt>
                      <c:pt idx="58">
                        <c:v>4801.8500000000004</c:v>
                      </c:pt>
                      <c:pt idx="59">
                        <c:v>5390.83</c:v>
                      </c:pt>
                      <c:pt idx="60">
                        <c:v>5581.29</c:v>
                      </c:pt>
                      <c:pt idx="61">
                        <c:v>5254.12</c:v>
                      </c:pt>
                      <c:pt idx="62">
                        <c:v>5781.09</c:v>
                      </c:pt>
                      <c:pt idx="63">
                        <c:v>4686.3</c:v>
                      </c:pt>
                      <c:pt idx="64">
                        <c:v>5833.82</c:v>
                      </c:pt>
                      <c:pt idx="65">
                        <c:v>5352.66</c:v>
                      </c:pt>
                      <c:pt idx="66">
                        <c:v>5435.41</c:v>
                      </c:pt>
                      <c:pt idx="67">
                        <c:v>7548.61</c:v>
                      </c:pt>
                      <c:pt idx="68">
                        <c:v>6103.72</c:v>
                      </c:pt>
                      <c:pt idx="69">
                        <c:v>8297.2199999999993</c:v>
                      </c:pt>
                      <c:pt idx="70">
                        <c:v>6340.03</c:v>
                      </c:pt>
                      <c:pt idx="71">
                        <c:v>5601.01</c:v>
                      </c:pt>
                      <c:pt idx="72">
                        <c:v>7801.83</c:v>
                      </c:pt>
                      <c:pt idx="73">
                        <c:v>9510.36</c:v>
                      </c:pt>
                      <c:pt idx="74">
                        <c:v>7358.68</c:v>
                      </c:pt>
                      <c:pt idx="75">
                        <c:v>7260.37</c:v>
                      </c:pt>
                      <c:pt idx="76">
                        <c:v>8795.5400000000009</c:v>
                      </c:pt>
                      <c:pt idx="77">
                        <c:v>7570.34</c:v>
                      </c:pt>
                      <c:pt idx="78">
                        <c:v>7875.63</c:v>
                      </c:pt>
                      <c:pt idx="79">
                        <c:v>10328.5</c:v>
                      </c:pt>
                      <c:pt idx="80">
                        <c:v>7866.48</c:v>
                      </c:pt>
                      <c:pt idx="81">
                        <c:v>12491.18</c:v>
                      </c:pt>
                      <c:pt idx="82">
                        <c:v>8370.67</c:v>
                      </c:pt>
                      <c:pt idx="83">
                        <c:v>7855.72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5C61-451F-8114-58BC75D0BFCC}"/>
                  </c:ext>
                </c:extLst>
              </c15:ser>
            </c15:filteredBarSeries>
            <c15:filteredBarSeries>
              <c15:ser>
                <c:idx val="116"/>
                <c:order val="1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Data!$DN$4</c15:sqref>
                        </c15:formulaRef>
                      </c:ext>
                    </c:extLst>
                    <c:strCache>
                      <c:ptCount val="1"/>
                      <c:pt idx="0">
                        <c:v>Other Payroll Expenses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Data!$DN$5:$DN$88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46.2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177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192.3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5C61-451F-8114-58BC75D0BFCC}"/>
                  </c:ext>
                </c:extLst>
              </c15:ser>
            </c15:filteredBarSeries>
            <c15:filteredBarSeries>
              <c15:ser>
                <c:idx val="117"/>
                <c:order val="1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Data!$DO$4</c15:sqref>
                        </c15:formulaRef>
                      </c:ext>
                    </c:extLst>
                    <c:strCache>
                      <c:ptCount val="1"/>
                      <c:pt idx="0">
                        <c:v>Payroll Tax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Data!$DO$5:$DO$88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2538.6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-3452.27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567.37</c:v>
                      </c:pt>
                      <c:pt idx="53">
                        <c:v>0</c:v>
                      </c:pt>
                      <c:pt idx="54">
                        <c:v>1292.0999999999999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14.39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1373.16</c:v>
                      </c:pt>
                      <c:pt idx="62">
                        <c:v>0</c:v>
                      </c:pt>
                      <c:pt idx="63">
                        <c:v>207.55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2939.18</c:v>
                      </c:pt>
                      <c:pt idx="67">
                        <c:v>2421.23</c:v>
                      </c:pt>
                      <c:pt idx="68">
                        <c:v>867.83</c:v>
                      </c:pt>
                      <c:pt idx="69">
                        <c:v>1120.26</c:v>
                      </c:pt>
                      <c:pt idx="70">
                        <c:v>1166.04</c:v>
                      </c:pt>
                      <c:pt idx="71">
                        <c:v>951.84</c:v>
                      </c:pt>
                      <c:pt idx="72">
                        <c:v>2385.39</c:v>
                      </c:pt>
                      <c:pt idx="73">
                        <c:v>2760</c:v>
                      </c:pt>
                      <c:pt idx="74">
                        <c:v>1390.62</c:v>
                      </c:pt>
                      <c:pt idx="75">
                        <c:v>3801.48</c:v>
                      </c:pt>
                      <c:pt idx="76">
                        <c:v>1632.69</c:v>
                      </c:pt>
                      <c:pt idx="77">
                        <c:v>1711.35</c:v>
                      </c:pt>
                      <c:pt idx="78">
                        <c:v>3767.17</c:v>
                      </c:pt>
                      <c:pt idx="79">
                        <c:v>0</c:v>
                      </c:pt>
                      <c:pt idx="80">
                        <c:v>1777.31</c:v>
                      </c:pt>
                      <c:pt idx="81">
                        <c:v>4951.29</c:v>
                      </c:pt>
                      <c:pt idx="82">
                        <c:v>2378.15</c:v>
                      </c:pt>
                      <c:pt idx="83">
                        <c:v>1876.4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5C61-451F-8114-58BC75D0BFCC}"/>
                  </c:ext>
                </c:extLst>
              </c15:ser>
            </c15:filteredBarSeries>
            <c15:filteredBarSeries>
              <c15:ser>
                <c:idx val="118"/>
                <c:order val="1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Data!$DP$4</c15:sqref>
                        </c15:formulaRef>
                      </c:ext>
                    </c:extLst>
                    <c:strCache>
                      <c:ptCount val="1"/>
                      <c:pt idx="0">
                        <c:v>Fringe Benefits Tax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Data!$DP$5:$DP$88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1947.97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5C61-451F-8114-58BC75D0BFCC}"/>
                  </c:ext>
                </c:extLst>
              </c15:ser>
            </c15:filteredBarSeries>
            <c15:filteredBarSeries>
              <c15:ser>
                <c:idx val="119"/>
                <c:order val="1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Data!$DQ$4</c15:sqref>
                        </c15:formulaRef>
                      </c:ext>
                    </c:extLst>
                    <c:strCache>
                      <c:ptCount val="1"/>
                      <c:pt idx="0">
                        <c:v>Provision for Employee Benefit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Data!$DQ$5:$DQ$88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4628.66</c:v>
                      </c:pt>
                      <c:pt idx="1">
                        <c:v>-10141.18</c:v>
                      </c:pt>
                      <c:pt idx="2">
                        <c:v>9383.2000000000007</c:v>
                      </c:pt>
                      <c:pt idx="3">
                        <c:v>-2958.9</c:v>
                      </c:pt>
                      <c:pt idx="4">
                        <c:v>17895.05</c:v>
                      </c:pt>
                      <c:pt idx="5">
                        <c:v>-32629.31</c:v>
                      </c:pt>
                      <c:pt idx="6">
                        <c:v>-1261.7</c:v>
                      </c:pt>
                      <c:pt idx="7">
                        <c:v>-22017.58</c:v>
                      </c:pt>
                      <c:pt idx="8">
                        <c:v>40858.339999999997</c:v>
                      </c:pt>
                      <c:pt idx="9">
                        <c:v>-20972.85</c:v>
                      </c:pt>
                      <c:pt idx="10">
                        <c:v>-4963.0200000000004</c:v>
                      </c:pt>
                      <c:pt idx="11">
                        <c:v>-7281.27</c:v>
                      </c:pt>
                      <c:pt idx="12">
                        <c:v>2844.98</c:v>
                      </c:pt>
                      <c:pt idx="13">
                        <c:v>2920.41</c:v>
                      </c:pt>
                      <c:pt idx="14">
                        <c:v>6824.26</c:v>
                      </c:pt>
                      <c:pt idx="15">
                        <c:v>5038.07</c:v>
                      </c:pt>
                      <c:pt idx="16">
                        <c:v>4885.37</c:v>
                      </c:pt>
                      <c:pt idx="17">
                        <c:v>-5569.3</c:v>
                      </c:pt>
                      <c:pt idx="18">
                        <c:v>6612.8</c:v>
                      </c:pt>
                      <c:pt idx="19">
                        <c:v>3867.8</c:v>
                      </c:pt>
                      <c:pt idx="20">
                        <c:v>1444.81</c:v>
                      </c:pt>
                      <c:pt idx="21">
                        <c:v>8725.7999999999993</c:v>
                      </c:pt>
                      <c:pt idx="22">
                        <c:v>4013.46</c:v>
                      </c:pt>
                      <c:pt idx="23">
                        <c:v>-368.3</c:v>
                      </c:pt>
                      <c:pt idx="24">
                        <c:v>7307.11</c:v>
                      </c:pt>
                      <c:pt idx="25">
                        <c:v>-8930.48</c:v>
                      </c:pt>
                      <c:pt idx="26">
                        <c:v>8972.5400000000009</c:v>
                      </c:pt>
                      <c:pt idx="27">
                        <c:v>-1989.52</c:v>
                      </c:pt>
                      <c:pt idx="28">
                        <c:v>-2737.18</c:v>
                      </c:pt>
                      <c:pt idx="29">
                        <c:v>1506.64</c:v>
                      </c:pt>
                      <c:pt idx="30">
                        <c:v>7366.57</c:v>
                      </c:pt>
                      <c:pt idx="31">
                        <c:v>-15859.93</c:v>
                      </c:pt>
                      <c:pt idx="32">
                        <c:v>17394.259999999998</c:v>
                      </c:pt>
                      <c:pt idx="33">
                        <c:v>8102.68</c:v>
                      </c:pt>
                      <c:pt idx="34">
                        <c:v>-2152.41</c:v>
                      </c:pt>
                      <c:pt idx="35">
                        <c:v>14391.55</c:v>
                      </c:pt>
                      <c:pt idx="36">
                        <c:v>4855.1499999999996</c:v>
                      </c:pt>
                      <c:pt idx="37">
                        <c:v>-732.75</c:v>
                      </c:pt>
                      <c:pt idx="38">
                        <c:v>4962.6499999999996</c:v>
                      </c:pt>
                      <c:pt idx="39">
                        <c:v>-8121.65</c:v>
                      </c:pt>
                      <c:pt idx="40">
                        <c:v>3140.05</c:v>
                      </c:pt>
                      <c:pt idx="41">
                        <c:v>-13820.2</c:v>
                      </c:pt>
                      <c:pt idx="42">
                        <c:v>-3782.03</c:v>
                      </c:pt>
                      <c:pt idx="43">
                        <c:v>-3341.29</c:v>
                      </c:pt>
                      <c:pt idx="44">
                        <c:v>-16023.75</c:v>
                      </c:pt>
                      <c:pt idx="45">
                        <c:v>-1706.21</c:v>
                      </c:pt>
                      <c:pt idx="46">
                        <c:v>3762.15</c:v>
                      </c:pt>
                      <c:pt idx="47">
                        <c:v>7242.83</c:v>
                      </c:pt>
                      <c:pt idx="48">
                        <c:v>5061.72</c:v>
                      </c:pt>
                      <c:pt idx="49">
                        <c:v>3672.12</c:v>
                      </c:pt>
                      <c:pt idx="50">
                        <c:v>21460.93</c:v>
                      </c:pt>
                      <c:pt idx="51">
                        <c:v>-27849.78</c:v>
                      </c:pt>
                      <c:pt idx="52">
                        <c:v>-16517.73</c:v>
                      </c:pt>
                      <c:pt idx="53">
                        <c:v>5325.86</c:v>
                      </c:pt>
                      <c:pt idx="54">
                        <c:v>11574.29</c:v>
                      </c:pt>
                      <c:pt idx="55">
                        <c:v>6258.23</c:v>
                      </c:pt>
                      <c:pt idx="56">
                        <c:v>2814.3</c:v>
                      </c:pt>
                      <c:pt idx="57">
                        <c:v>4186.79</c:v>
                      </c:pt>
                      <c:pt idx="58">
                        <c:v>3154.43</c:v>
                      </c:pt>
                      <c:pt idx="59">
                        <c:v>4500.49</c:v>
                      </c:pt>
                      <c:pt idx="60">
                        <c:v>5429.85</c:v>
                      </c:pt>
                      <c:pt idx="61">
                        <c:v>3515.49</c:v>
                      </c:pt>
                      <c:pt idx="62">
                        <c:v>-17288.189999999999</c:v>
                      </c:pt>
                      <c:pt idx="63">
                        <c:v>1918.41</c:v>
                      </c:pt>
                      <c:pt idx="64">
                        <c:v>6828.11</c:v>
                      </c:pt>
                      <c:pt idx="65">
                        <c:v>4519.45</c:v>
                      </c:pt>
                      <c:pt idx="66">
                        <c:v>-2934.84</c:v>
                      </c:pt>
                      <c:pt idx="67">
                        <c:v>2980.13</c:v>
                      </c:pt>
                      <c:pt idx="68">
                        <c:v>4594.54</c:v>
                      </c:pt>
                      <c:pt idx="69">
                        <c:v>-3074.18</c:v>
                      </c:pt>
                      <c:pt idx="70">
                        <c:v>230.91</c:v>
                      </c:pt>
                      <c:pt idx="71">
                        <c:v>2872.6</c:v>
                      </c:pt>
                      <c:pt idx="72">
                        <c:v>883.2</c:v>
                      </c:pt>
                      <c:pt idx="73">
                        <c:v>3266.74</c:v>
                      </c:pt>
                      <c:pt idx="74">
                        <c:v>18225.87</c:v>
                      </c:pt>
                      <c:pt idx="75">
                        <c:v>9133.23</c:v>
                      </c:pt>
                      <c:pt idx="76">
                        <c:v>-45560.19</c:v>
                      </c:pt>
                      <c:pt idx="77">
                        <c:v>-12298.66</c:v>
                      </c:pt>
                      <c:pt idx="78">
                        <c:v>6831.3</c:v>
                      </c:pt>
                      <c:pt idx="79">
                        <c:v>-1703.42</c:v>
                      </c:pt>
                      <c:pt idx="80">
                        <c:v>-12252.55</c:v>
                      </c:pt>
                      <c:pt idx="81">
                        <c:v>-316</c:v>
                      </c:pt>
                      <c:pt idx="82">
                        <c:v>-2972</c:v>
                      </c:pt>
                      <c:pt idx="83">
                        <c:v>434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5C61-451F-8114-58BC75D0BFCC}"/>
                  </c:ext>
                </c:extLst>
              </c15:ser>
            </c15:filteredBarSeries>
            <c15:filteredBarSeries>
              <c15:ser>
                <c:idx val="120"/>
                <c:order val="1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Data!$DR$4</c15:sqref>
                        </c15:formulaRef>
                      </c:ext>
                    </c:extLst>
                    <c:strCache>
                      <c:ptCount val="1"/>
                      <c:pt idx="0">
                        <c:v>Workers Compensation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Data!$DR$5:$DR$88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2107.5300000000002</c:v>
                      </c:pt>
                      <c:pt idx="2">
                        <c:v>4215.0600000000004</c:v>
                      </c:pt>
                      <c:pt idx="3">
                        <c:v>0</c:v>
                      </c:pt>
                      <c:pt idx="4">
                        <c:v>2107.5300000000002</c:v>
                      </c:pt>
                      <c:pt idx="5">
                        <c:v>2107.5300000000002</c:v>
                      </c:pt>
                      <c:pt idx="6">
                        <c:v>1480.35</c:v>
                      </c:pt>
                      <c:pt idx="7">
                        <c:v>2960.7</c:v>
                      </c:pt>
                      <c:pt idx="8">
                        <c:v>0</c:v>
                      </c:pt>
                      <c:pt idx="9">
                        <c:v>1480.35</c:v>
                      </c:pt>
                      <c:pt idx="10">
                        <c:v>1480.35</c:v>
                      </c:pt>
                      <c:pt idx="11">
                        <c:v>2960.7</c:v>
                      </c:pt>
                      <c:pt idx="12">
                        <c:v>0</c:v>
                      </c:pt>
                      <c:pt idx="13">
                        <c:v>1480.35</c:v>
                      </c:pt>
                      <c:pt idx="14">
                        <c:v>1480.35</c:v>
                      </c:pt>
                      <c:pt idx="15">
                        <c:v>2960.7</c:v>
                      </c:pt>
                      <c:pt idx="16">
                        <c:v>1480.35</c:v>
                      </c:pt>
                      <c:pt idx="17">
                        <c:v>0</c:v>
                      </c:pt>
                      <c:pt idx="18">
                        <c:v>1443.4</c:v>
                      </c:pt>
                      <c:pt idx="19">
                        <c:v>2886.8</c:v>
                      </c:pt>
                      <c:pt idx="20">
                        <c:v>0</c:v>
                      </c:pt>
                      <c:pt idx="21">
                        <c:v>1443.4</c:v>
                      </c:pt>
                      <c:pt idx="22">
                        <c:v>1443.4</c:v>
                      </c:pt>
                      <c:pt idx="23">
                        <c:v>1443.4</c:v>
                      </c:pt>
                      <c:pt idx="24">
                        <c:v>1443.4</c:v>
                      </c:pt>
                      <c:pt idx="25">
                        <c:v>2886.8</c:v>
                      </c:pt>
                      <c:pt idx="26">
                        <c:v>0</c:v>
                      </c:pt>
                      <c:pt idx="27">
                        <c:v>1443.4</c:v>
                      </c:pt>
                      <c:pt idx="28">
                        <c:v>2886.81</c:v>
                      </c:pt>
                      <c:pt idx="29">
                        <c:v>292.08</c:v>
                      </c:pt>
                      <c:pt idx="30">
                        <c:v>1430.53</c:v>
                      </c:pt>
                      <c:pt idx="31">
                        <c:v>1430.53</c:v>
                      </c:pt>
                      <c:pt idx="32">
                        <c:v>1430.53</c:v>
                      </c:pt>
                      <c:pt idx="33">
                        <c:v>2861.06</c:v>
                      </c:pt>
                      <c:pt idx="34">
                        <c:v>1430.53</c:v>
                      </c:pt>
                      <c:pt idx="35">
                        <c:v>1430.53</c:v>
                      </c:pt>
                      <c:pt idx="36">
                        <c:v>0</c:v>
                      </c:pt>
                      <c:pt idx="37">
                        <c:v>2861.06</c:v>
                      </c:pt>
                      <c:pt idx="38">
                        <c:v>0</c:v>
                      </c:pt>
                      <c:pt idx="39">
                        <c:v>1430.53</c:v>
                      </c:pt>
                      <c:pt idx="40">
                        <c:v>1430.53</c:v>
                      </c:pt>
                      <c:pt idx="41">
                        <c:v>1430.52</c:v>
                      </c:pt>
                      <c:pt idx="42">
                        <c:v>2861.06</c:v>
                      </c:pt>
                      <c:pt idx="43">
                        <c:v>0</c:v>
                      </c:pt>
                      <c:pt idx="44">
                        <c:v>1430.53</c:v>
                      </c:pt>
                      <c:pt idx="45">
                        <c:v>2861.06</c:v>
                      </c:pt>
                      <c:pt idx="46">
                        <c:v>0</c:v>
                      </c:pt>
                      <c:pt idx="47">
                        <c:v>1430.53</c:v>
                      </c:pt>
                      <c:pt idx="48">
                        <c:v>2861.06</c:v>
                      </c:pt>
                      <c:pt idx="49">
                        <c:v>0</c:v>
                      </c:pt>
                      <c:pt idx="50">
                        <c:v>1430.53</c:v>
                      </c:pt>
                      <c:pt idx="51">
                        <c:v>2861.06</c:v>
                      </c:pt>
                      <c:pt idx="52">
                        <c:v>1430.52</c:v>
                      </c:pt>
                      <c:pt idx="53">
                        <c:v>3519.46</c:v>
                      </c:pt>
                      <c:pt idx="54">
                        <c:v>0</c:v>
                      </c:pt>
                      <c:pt idx="55">
                        <c:v>3519.46</c:v>
                      </c:pt>
                      <c:pt idx="56">
                        <c:v>7038.92</c:v>
                      </c:pt>
                      <c:pt idx="57">
                        <c:v>0</c:v>
                      </c:pt>
                      <c:pt idx="58">
                        <c:v>3519.46</c:v>
                      </c:pt>
                      <c:pt idx="59">
                        <c:v>3519.46</c:v>
                      </c:pt>
                      <c:pt idx="60">
                        <c:v>3519.46</c:v>
                      </c:pt>
                      <c:pt idx="61">
                        <c:v>3519.46</c:v>
                      </c:pt>
                      <c:pt idx="62">
                        <c:v>7038.92</c:v>
                      </c:pt>
                      <c:pt idx="63">
                        <c:v>0</c:v>
                      </c:pt>
                      <c:pt idx="64">
                        <c:v>3519.46</c:v>
                      </c:pt>
                      <c:pt idx="65">
                        <c:v>8166.1</c:v>
                      </c:pt>
                      <c:pt idx="66">
                        <c:v>0</c:v>
                      </c:pt>
                      <c:pt idx="67">
                        <c:v>4646.6400000000003</c:v>
                      </c:pt>
                      <c:pt idx="68">
                        <c:v>9293.2800000000007</c:v>
                      </c:pt>
                      <c:pt idx="69">
                        <c:v>0</c:v>
                      </c:pt>
                      <c:pt idx="70">
                        <c:v>3827.9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8307.9</c:v>
                      </c:pt>
                      <c:pt idx="75">
                        <c:v>0</c:v>
                      </c:pt>
                      <c:pt idx="76">
                        <c:v>4153.95</c:v>
                      </c:pt>
                      <c:pt idx="77">
                        <c:v>8780.2800000000007</c:v>
                      </c:pt>
                      <c:pt idx="78">
                        <c:v>4897.41</c:v>
                      </c:pt>
                      <c:pt idx="79">
                        <c:v>9794.82</c:v>
                      </c:pt>
                      <c:pt idx="80">
                        <c:v>9176.89</c:v>
                      </c:pt>
                      <c:pt idx="81">
                        <c:v>4897.41</c:v>
                      </c:pt>
                      <c:pt idx="82">
                        <c:v>4897.41</c:v>
                      </c:pt>
                      <c:pt idx="83">
                        <c:v>4407.67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8-5C61-451F-8114-58BC75D0BFCC}"/>
                  </c:ext>
                </c:extLst>
              </c15:ser>
            </c15:filteredBarSeries>
            <c15:filteredBarSeries>
              <c15:ser>
                <c:idx val="121"/>
                <c:order val="1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Data!$DS$4</c15:sqref>
                        </c15:formulaRef>
                      </c:ext>
                    </c:extLst>
                    <c:strCache>
                      <c:ptCount val="1"/>
                      <c:pt idx="0">
                        <c:v>Staff Training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Data!$DS$5:$DS$88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-350</c:v>
                      </c:pt>
                      <c:pt idx="1">
                        <c:v>350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340.91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80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52.61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565.57000000000005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856</c:v>
                      </c:pt>
                      <c:pt idx="69">
                        <c:v>0</c:v>
                      </c:pt>
                      <c:pt idx="70">
                        <c:v>162.27000000000001</c:v>
                      </c:pt>
                      <c:pt idx="71">
                        <c:v>0</c:v>
                      </c:pt>
                      <c:pt idx="72">
                        <c:v>199.51</c:v>
                      </c:pt>
                      <c:pt idx="73">
                        <c:v>802.5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9-5C61-451F-8114-58BC75D0BFCC}"/>
                  </c:ext>
                </c:extLst>
              </c15:ser>
            </c15:filteredBarSeries>
            <c15:filteredBarSeries>
              <c15:ser>
                <c:idx val="122"/>
                <c:order val="1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Data!$DT$4</c15:sqref>
                        </c15:formulaRef>
                      </c:ext>
                    </c:extLst>
                    <c:strCache>
                      <c:ptCount val="1"/>
                      <c:pt idx="0">
                        <c:v>Uniforms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Data!$DT$5:$DT$88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85.5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160.05000000000001</c:v>
                      </c:pt>
                      <c:pt idx="26">
                        <c:v>18.18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562.04999999999995</c:v>
                      </c:pt>
                      <c:pt idx="32">
                        <c:v>0</c:v>
                      </c:pt>
                      <c:pt idx="33">
                        <c:v>72.09</c:v>
                      </c:pt>
                      <c:pt idx="34">
                        <c:v>88.64</c:v>
                      </c:pt>
                      <c:pt idx="35">
                        <c:v>85.5</c:v>
                      </c:pt>
                      <c:pt idx="36">
                        <c:v>0</c:v>
                      </c:pt>
                      <c:pt idx="37">
                        <c:v>772.5</c:v>
                      </c:pt>
                      <c:pt idx="38">
                        <c:v>0</c:v>
                      </c:pt>
                      <c:pt idx="39">
                        <c:v>71.819999999999993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601.73</c:v>
                      </c:pt>
                      <c:pt idx="50">
                        <c:v>398.18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181.82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111.36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620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578.17999999999995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196.37</c:v>
                      </c:pt>
                      <c:pt idx="73">
                        <c:v>237.27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23.64</c:v>
                      </c:pt>
                      <c:pt idx="77">
                        <c:v>400.91</c:v>
                      </c:pt>
                      <c:pt idx="78">
                        <c:v>0</c:v>
                      </c:pt>
                      <c:pt idx="79">
                        <c:v>64.55</c:v>
                      </c:pt>
                      <c:pt idx="80">
                        <c:v>0</c:v>
                      </c:pt>
                      <c:pt idx="81">
                        <c:v>746.32</c:v>
                      </c:pt>
                      <c:pt idx="82">
                        <c:v>2657.27</c:v>
                      </c:pt>
                      <c:pt idx="83">
                        <c:v>114.55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5C61-451F-8114-58BC75D0BFCC}"/>
                  </c:ext>
                </c:extLst>
              </c15:ser>
            </c15:filteredBarSeries>
            <c15:filteredBarSeries>
              <c15:ser>
                <c:idx val="123"/>
                <c:order val="1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Data!$DU$4</c15:sqref>
                        </c15:formulaRef>
                      </c:ext>
                    </c:extLst>
                    <c:strCache>
                      <c:ptCount val="1"/>
                      <c:pt idx="0">
                        <c:v>Union Fees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Data!$DU$5:$DU$88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221.79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658.45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627.04999999999995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627.04999999999995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619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214.2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254.1</c:v>
                      </c:pt>
                      <c:pt idx="81">
                        <c:v>0</c:v>
                      </c:pt>
                      <c:pt idx="82">
                        <c:v>175.5</c:v>
                      </c:pt>
                      <c:pt idx="83">
                        <c:v>117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5C61-451F-8114-58BC75D0BFCC}"/>
                  </c:ext>
                </c:extLst>
              </c15:ser>
            </c15:filteredBarSeries>
            <c15:filteredBarSeries>
              <c15:ser>
                <c:idx val="124"/>
                <c:order val="1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Data!$DV$4</c15:sqref>
                        </c15:formulaRef>
                      </c:ext>
                    </c:extLst>
                    <c:strCache>
                      <c:ptCount val="1"/>
                      <c:pt idx="0">
                        <c:v>Mgmt Meals/Drinks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Data!$DV$5:$DV$88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300</c:v>
                      </c:pt>
                      <c:pt idx="54">
                        <c:v>0</c:v>
                      </c:pt>
                      <c:pt idx="55">
                        <c:v>200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397.73</c:v>
                      </c:pt>
                      <c:pt idx="63">
                        <c:v>30</c:v>
                      </c:pt>
                      <c:pt idx="64">
                        <c:v>0</c:v>
                      </c:pt>
                      <c:pt idx="65">
                        <c:v>1772.73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89.09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9861.7000000000007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5C61-451F-8114-58BC75D0BFCC}"/>
                  </c:ext>
                </c:extLst>
              </c15:ser>
            </c15:filteredBarSeries>
            <c15:filteredBarSeries>
              <c15:ser>
                <c:idx val="125"/>
                <c:order val="1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Data!$DW$4</c15:sqref>
                        </c15:formulaRef>
                      </c:ext>
                    </c:extLst>
                    <c:strCache>
                      <c:ptCount val="1"/>
                      <c:pt idx="0">
                        <c:v>STAFF AMENITIES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Data!$DW$5:$DW$88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200</c:v>
                      </c:pt>
                      <c:pt idx="7">
                        <c:v>400</c:v>
                      </c:pt>
                      <c:pt idx="8">
                        <c:v>0</c:v>
                      </c:pt>
                      <c:pt idx="9">
                        <c:v>200</c:v>
                      </c:pt>
                      <c:pt idx="10">
                        <c:v>200</c:v>
                      </c:pt>
                      <c:pt idx="11">
                        <c:v>200</c:v>
                      </c:pt>
                      <c:pt idx="12">
                        <c:v>709.24</c:v>
                      </c:pt>
                      <c:pt idx="13">
                        <c:v>200</c:v>
                      </c:pt>
                      <c:pt idx="14">
                        <c:v>200</c:v>
                      </c:pt>
                      <c:pt idx="15">
                        <c:v>200</c:v>
                      </c:pt>
                      <c:pt idx="16">
                        <c:v>200</c:v>
                      </c:pt>
                      <c:pt idx="17">
                        <c:v>200</c:v>
                      </c:pt>
                      <c:pt idx="18">
                        <c:v>200</c:v>
                      </c:pt>
                      <c:pt idx="19">
                        <c:v>200</c:v>
                      </c:pt>
                      <c:pt idx="20">
                        <c:v>0</c:v>
                      </c:pt>
                      <c:pt idx="21">
                        <c:v>378.4</c:v>
                      </c:pt>
                      <c:pt idx="22">
                        <c:v>278</c:v>
                      </c:pt>
                      <c:pt idx="23">
                        <c:v>576.36</c:v>
                      </c:pt>
                      <c:pt idx="24">
                        <c:v>1841.59</c:v>
                      </c:pt>
                      <c:pt idx="25">
                        <c:v>348</c:v>
                      </c:pt>
                      <c:pt idx="26">
                        <c:v>349.09</c:v>
                      </c:pt>
                      <c:pt idx="27">
                        <c:v>364.57</c:v>
                      </c:pt>
                      <c:pt idx="28">
                        <c:v>0</c:v>
                      </c:pt>
                      <c:pt idx="29">
                        <c:v>220</c:v>
                      </c:pt>
                      <c:pt idx="30">
                        <c:v>505.18</c:v>
                      </c:pt>
                      <c:pt idx="31">
                        <c:v>286</c:v>
                      </c:pt>
                      <c:pt idx="32">
                        <c:v>200</c:v>
                      </c:pt>
                      <c:pt idx="33">
                        <c:v>201.73</c:v>
                      </c:pt>
                      <c:pt idx="34">
                        <c:v>270.91000000000003</c:v>
                      </c:pt>
                      <c:pt idx="35">
                        <c:v>180</c:v>
                      </c:pt>
                      <c:pt idx="36">
                        <c:v>1136.6199999999999</c:v>
                      </c:pt>
                      <c:pt idx="37">
                        <c:v>200</c:v>
                      </c:pt>
                      <c:pt idx="38">
                        <c:v>180</c:v>
                      </c:pt>
                      <c:pt idx="39">
                        <c:v>180</c:v>
                      </c:pt>
                      <c:pt idx="40">
                        <c:v>279.64</c:v>
                      </c:pt>
                      <c:pt idx="41">
                        <c:v>152</c:v>
                      </c:pt>
                      <c:pt idx="42">
                        <c:v>181.82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1190</c:v>
                      </c:pt>
                      <c:pt idx="46">
                        <c:v>200</c:v>
                      </c:pt>
                      <c:pt idx="47">
                        <c:v>0</c:v>
                      </c:pt>
                      <c:pt idx="48">
                        <c:v>1211.57</c:v>
                      </c:pt>
                      <c:pt idx="49">
                        <c:v>389.98</c:v>
                      </c:pt>
                      <c:pt idx="50">
                        <c:v>180</c:v>
                      </c:pt>
                      <c:pt idx="51">
                        <c:v>250</c:v>
                      </c:pt>
                      <c:pt idx="52">
                        <c:v>300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360.91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2311.5500000000002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137</c:v>
                      </c:pt>
                      <c:pt idx="64">
                        <c:v>43.5</c:v>
                      </c:pt>
                      <c:pt idx="65">
                        <c:v>2590.91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336.37</c:v>
                      </c:pt>
                      <c:pt idx="70">
                        <c:v>240</c:v>
                      </c:pt>
                      <c:pt idx="71">
                        <c:v>0</c:v>
                      </c:pt>
                      <c:pt idx="72">
                        <c:v>4695.84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5C61-451F-8114-58BC75D0BFCC}"/>
                  </c:ext>
                </c:extLst>
              </c15:ser>
            </c15:filteredBarSeries>
            <c15:filteredBarSeries>
              <c15:ser>
                <c:idx val="126"/>
                <c:order val="1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Data!$DX$4</c15:sqref>
                        </c15:formulaRef>
                      </c:ext>
                    </c:extLst>
                    <c:strCache>
                      <c:ptCount val="1"/>
                      <c:pt idx="0">
                        <c:v>Income tax expense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Data!$DX$5:$DX$88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7423.5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12214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89533.67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5C61-451F-8114-58BC75D0BFCC}"/>
                  </c:ext>
                </c:extLst>
              </c15:ser>
            </c15:filteredBarSeries>
          </c:ext>
        </c:extLst>
      </c:barChart>
      <c:dateAx>
        <c:axId val="96016088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664879"/>
        <c:crosses val="autoZero"/>
        <c:auto val="1"/>
        <c:lblOffset val="100"/>
        <c:baseTimeUnit val="months"/>
      </c:dateAx>
      <c:valAx>
        <c:axId val="147266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16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5"/>
          <c:order val="5"/>
          <c:tx>
            <c:strRef>
              <c:f>Data!$ES$4</c:f>
              <c:strCache>
                <c:ptCount val="1"/>
                <c:pt idx="0">
                  <c:v>Cost of Sales - Bar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Data!$ES$5:$ES$88</c:f>
              <c:numCache>
                <c:formatCode>General</c:formatCode>
                <c:ptCount val="84"/>
                <c:pt idx="0">
                  <c:v>-18876.669999999998</c:v>
                </c:pt>
                <c:pt idx="1">
                  <c:v>-23665.16</c:v>
                </c:pt>
                <c:pt idx="2">
                  <c:v>-20174.7</c:v>
                </c:pt>
                <c:pt idx="3">
                  <c:v>-15931.61</c:v>
                </c:pt>
                <c:pt idx="4">
                  <c:v>-14487.189999999999</c:v>
                </c:pt>
                <c:pt idx="5">
                  <c:v>-15181.64</c:v>
                </c:pt>
                <c:pt idx="6">
                  <c:v>-15674.230000000001</c:v>
                </c:pt>
                <c:pt idx="7">
                  <c:v>-15306.980000000001</c:v>
                </c:pt>
                <c:pt idx="8">
                  <c:v>-16931.489999999998</c:v>
                </c:pt>
                <c:pt idx="9">
                  <c:v>-14255.89</c:v>
                </c:pt>
                <c:pt idx="10">
                  <c:v>-16146.41</c:v>
                </c:pt>
                <c:pt idx="11">
                  <c:v>-10102.779999999999</c:v>
                </c:pt>
                <c:pt idx="12">
                  <c:v>-14147.630000000001</c:v>
                </c:pt>
                <c:pt idx="13">
                  <c:v>-13550.85</c:v>
                </c:pt>
                <c:pt idx="14">
                  <c:v>-15926.42</c:v>
                </c:pt>
                <c:pt idx="15">
                  <c:v>-15518.16</c:v>
                </c:pt>
                <c:pt idx="16">
                  <c:v>-15066.52</c:v>
                </c:pt>
                <c:pt idx="17">
                  <c:v>-15384.2</c:v>
                </c:pt>
                <c:pt idx="18">
                  <c:v>-13881.61</c:v>
                </c:pt>
                <c:pt idx="19">
                  <c:v>-13003.949999999999</c:v>
                </c:pt>
                <c:pt idx="20">
                  <c:v>-12754.34</c:v>
                </c:pt>
                <c:pt idx="21">
                  <c:v>-12239.94</c:v>
                </c:pt>
                <c:pt idx="22">
                  <c:v>-8484.83</c:v>
                </c:pt>
                <c:pt idx="23">
                  <c:v>-8174.2499999999991</c:v>
                </c:pt>
                <c:pt idx="24">
                  <c:v>-14243.34</c:v>
                </c:pt>
                <c:pt idx="25">
                  <c:v>-9743.5500000000011</c:v>
                </c:pt>
                <c:pt idx="26">
                  <c:v>-9946.8200000000015</c:v>
                </c:pt>
                <c:pt idx="27">
                  <c:v>-7120.2000000000007</c:v>
                </c:pt>
                <c:pt idx="28">
                  <c:v>-4809.2299999999996</c:v>
                </c:pt>
                <c:pt idx="29">
                  <c:v>-12361.73</c:v>
                </c:pt>
                <c:pt idx="30">
                  <c:v>-15837.390000000001</c:v>
                </c:pt>
                <c:pt idx="31">
                  <c:v>-16093.81</c:v>
                </c:pt>
                <c:pt idx="32">
                  <c:v>-15463.49</c:v>
                </c:pt>
                <c:pt idx="33">
                  <c:v>-18827.399999999998</c:v>
                </c:pt>
                <c:pt idx="34">
                  <c:v>-14470.49</c:v>
                </c:pt>
                <c:pt idx="35">
                  <c:v>-13198.04</c:v>
                </c:pt>
                <c:pt idx="36">
                  <c:v>-17518.05</c:v>
                </c:pt>
                <c:pt idx="37">
                  <c:v>-14939.81</c:v>
                </c:pt>
                <c:pt idx="38">
                  <c:v>-16553.579999999998</c:v>
                </c:pt>
                <c:pt idx="39">
                  <c:v>-9269.1200000000008</c:v>
                </c:pt>
                <c:pt idx="40">
                  <c:v>-15396.880000000001</c:v>
                </c:pt>
                <c:pt idx="41">
                  <c:v>-21776.61</c:v>
                </c:pt>
                <c:pt idx="42">
                  <c:v>-3857.41</c:v>
                </c:pt>
                <c:pt idx="43">
                  <c:v>-420.73</c:v>
                </c:pt>
                <c:pt idx="44">
                  <c:v>1925.5299999999997</c:v>
                </c:pt>
                <c:pt idx="45">
                  <c:v>-19236.45</c:v>
                </c:pt>
                <c:pt idx="46">
                  <c:v>-19747.099999999999</c:v>
                </c:pt>
                <c:pt idx="47">
                  <c:v>-20553.25</c:v>
                </c:pt>
                <c:pt idx="48">
                  <c:v>-20416.14</c:v>
                </c:pt>
                <c:pt idx="49">
                  <c:v>-29333.599999999999</c:v>
                </c:pt>
                <c:pt idx="50">
                  <c:v>-23107.84</c:v>
                </c:pt>
                <c:pt idx="51">
                  <c:v>-22773.339999999997</c:v>
                </c:pt>
                <c:pt idx="52">
                  <c:v>-26277.149999999998</c:v>
                </c:pt>
                <c:pt idx="53">
                  <c:v>-23913.32</c:v>
                </c:pt>
                <c:pt idx="54">
                  <c:v>-20782.46</c:v>
                </c:pt>
                <c:pt idx="55">
                  <c:v>-27068.95</c:v>
                </c:pt>
                <c:pt idx="56">
                  <c:v>-25027.52</c:v>
                </c:pt>
                <c:pt idx="57">
                  <c:v>-24425.559999999998</c:v>
                </c:pt>
                <c:pt idx="58">
                  <c:v>-22571.11</c:v>
                </c:pt>
                <c:pt idx="59">
                  <c:v>-26152.95</c:v>
                </c:pt>
                <c:pt idx="60">
                  <c:v>-28833.24</c:v>
                </c:pt>
                <c:pt idx="61">
                  <c:v>-23951.57</c:v>
                </c:pt>
                <c:pt idx="62">
                  <c:v>-23399.829999999998</c:v>
                </c:pt>
                <c:pt idx="63">
                  <c:v>-30062.160000000003</c:v>
                </c:pt>
                <c:pt idx="64">
                  <c:v>-23755.59</c:v>
                </c:pt>
                <c:pt idx="65">
                  <c:v>-22667.03</c:v>
                </c:pt>
                <c:pt idx="66">
                  <c:v>-26065.21</c:v>
                </c:pt>
                <c:pt idx="67">
                  <c:v>-25852.6</c:v>
                </c:pt>
                <c:pt idx="68">
                  <c:v>-18049.240000000002</c:v>
                </c:pt>
                <c:pt idx="69">
                  <c:v>-37229.89</c:v>
                </c:pt>
                <c:pt idx="70">
                  <c:v>-26831.599999999999</c:v>
                </c:pt>
                <c:pt idx="71">
                  <c:v>-26675.23</c:v>
                </c:pt>
                <c:pt idx="72">
                  <c:v>-48357.72</c:v>
                </c:pt>
                <c:pt idx="73">
                  <c:v>-40506.94</c:v>
                </c:pt>
                <c:pt idx="74">
                  <c:v>-44599.98</c:v>
                </c:pt>
                <c:pt idx="75">
                  <c:v>-34196.160000000003</c:v>
                </c:pt>
                <c:pt idx="76">
                  <c:v>-42581.35</c:v>
                </c:pt>
                <c:pt idx="77">
                  <c:v>-48570.1</c:v>
                </c:pt>
                <c:pt idx="78">
                  <c:v>-39278.53</c:v>
                </c:pt>
                <c:pt idx="79">
                  <c:v>-66314.34</c:v>
                </c:pt>
                <c:pt idx="80">
                  <c:v>-52481.75</c:v>
                </c:pt>
                <c:pt idx="81">
                  <c:v>-46392.77</c:v>
                </c:pt>
                <c:pt idx="82">
                  <c:v>-50216.009999999995</c:v>
                </c:pt>
                <c:pt idx="83">
                  <c:v>-55485.57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93-4A56-9A7F-F227FD253B96}"/>
            </c:ext>
          </c:extLst>
        </c:ser>
        <c:ser>
          <c:idx val="6"/>
          <c:order val="6"/>
          <c:tx>
            <c:strRef>
              <c:f>Data!$ET$4</c:f>
              <c:strCache>
                <c:ptCount val="1"/>
                <c:pt idx="0">
                  <c:v>Cost of Sales - Food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Data!$ET$5:$ET$88</c:f>
              <c:numCache>
                <c:formatCode>General</c:formatCode>
                <c:ptCount val="84"/>
                <c:pt idx="0">
                  <c:v>-728.05</c:v>
                </c:pt>
                <c:pt idx="1">
                  <c:v>0</c:v>
                </c:pt>
                <c:pt idx="2">
                  <c:v>-653.56000000000006</c:v>
                </c:pt>
                <c:pt idx="3">
                  <c:v>-111.85</c:v>
                </c:pt>
                <c:pt idx="4">
                  <c:v>-461</c:v>
                </c:pt>
                <c:pt idx="5">
                  <c:v>0</c:v>
                </c:pt>
                <c:pt idx="6">
                  <c:v>-682.85</c:v>
                </c:pt>
                <c:pt idx="7">
                  <c:v>-26.5</c:v>
                </c:pt>
                <c:pt idx="8">
                  <c:v>-534.76</c:v>
                </c:pt>
                <c:pt idx="9">
                  <c:v>-97</c:v>
                </c:pt>
                <c:pt idx="10">
                  <c:v>0</c:v>
                </c:pt>
                <c:pt idx="11">
                  <c:v>-503.95</c:v>
                </c:pt>
                <c:pt idx="12">
                  <c:v>0</c:v>
                </c:pt>
                <c:pt idx="13">
                  <c:v>-730.44</c:v>
                </c:pt>
                <c:pt idx="14">
                  <c:v>0</c:v>
                </c:pt>
                <c:pt idx="15">
                  <c:v>-466.34</c:v>
                </c:pt>
                <c:pt idx="16">
                  <c:v>-154.36000000000001</c:v>
                </c:pt>
                <c:pt idx="17">
                  <c:v>-516.16</c:v>
                </c:pt>
                <c:pt idx="18">
                  <c:v>-93.2</c:v>
                </c:pt>
                <c:pt idx="19">
                  <c:v>-502.39</c:v>
                </c:pt>
                <c:pt idx="20">
                  <c:v>-579.83000000000004</c:v>
                </c:pt>
                <c:pt idx="21">
                  <c:v>-44.8</c:v>
                </c:pt>
                <c:pt idx="22">
                  <c:v>-2354.1999999999998</c:v>
                </c:pt>
                <c:pt idx="23">
                  <c:v>-2297.11</c:v>
                </c:pt>
                <c:pt idx="24">
                  <c:v>-2875.86</c:v>
                </c:pt>
                <c:pt idx="25">
                  <c:v>-3843.77</c:v>
                </c:pt>
                <c:pt idx="26">
                  <c:v>-2368.83</c:v>
                </c:pt>
                <c:pt idx="27">
                  <c:v>-418.5</c:v>
                </c:pt>
                <c:pt idx="28">
                  <c:v>0</c:v>
                </c:pt>
                <c:pt idx="29">
                  <c:v>0</c:v>
                </c:pt>
                <c:pt idx="30">
                  <c:v>-655.94</c:v>
                </c:pt>
                <c:pt idx="31">
                  <c:v>-68.98</c:v>
                </c:pt>
                <c:pt idx="32">
                  <c:v>-591.45000000000005</c:v>
                </c:pt>
                <c:pt idx="33">
                  <c:v>0</c:v>
                </c:pt>
                <c:pt idx="34">
                  <c:v>-357</c:v>
                </c:pt>
                <c:pt idx="35">
                  <c:v>0</c:v>
                </c:pt>
                <c:pt idx="36">
                  <c:v>-484.15000000000003</c:v>
                </c:pt>
                <c:pt idx="37">
                  <c:v>-263</c:v>
                </c:pt>
                <c:pt idx="38">
                  <c:v>0</c:v>
                </c:pt>
                <c:pt idx="39">
                  <c:v>-501.62</c:v>
                </c:pt>
                <c:pt idx="40">
                  <c:v>-325.89999999999998</c:v>
                </c:pt>
                <c:pt idx="41">
                  <c:v>-38.25</c:v>
                </c:pt>
                <c:pt idx="42">
                  <c:v>-182.71</c:v>
                </c:pt>
                <c:pt idx="43">
                  <c:v>0</c:v>
                </c:pt>
                <c:pt idx="44">
                  <c:v>0</c:v>
                </c:pt>
                <c:pt idx="45">
                  <c:v>-806.27</c:v>
                </c:pt>
                <c:pt idx="46">
                  <c:v>-1423.41</c:v>
                </c:pt>
                <c:pt idx="47">
                  <c:v>-1284.57</c:v>
                </c:pt>
                <c:pt idx="48">
                  <c:v>-976.54</c:v>
                </c:pt>
                <c:pt idx="49">
                  <c:v>-902.75</c:v>
                </c:pt>
                <c:pt idx="50">
                  <c:v>-884.39</c:v>
                </c:pt>
                <c:pt idx="51">
                  <c:v>-984.66</c:v>
                </c:pt>
                <c:pt idx="52">
                  <c:v>-807.78</c:v>
                </c:pt>
                <c:pt idx="53">
                  <c:v>-2148.1799999999998</c:v>
                </c:pt>
                <c:pt idx="54">
                  <c:v>-899.06</c:v>
                </c:pt>
                <c:pt idx="55">
                  <c:v>-1000.03</c:v>
                </c:pt>
                <c:pt idx="56">
                  <c:v>-1718.86</c:v>
                </c:pt>
                <c:pt idx="57">
                  <c:v>-1372.96</c:v>
                </c:pt>
                <c:pt idx="58">
                  <c:v>-1220.01</c:v>
                </c:pt>
                <c:pt idx="59">
                  <c:v>-1217.3599999999999</c:v>
                </c:pt>
                <c:pt idx="60">
                  <c:v>-1243.02</c:v>
                </c:pt>
                <c:pt idx="61">
                  <c:v>-1249.6199999999999</c:v>
                </c:pt>
                <c:pt idx="62">
                  <c:v>-1992.47</c:v>
                </c:pt>
                <c:pt idx="63">
                  <c:v>-3040.28</c:v>
                </c:pt>
                <c:pt idx="64">
                  <c:v>-1071.98</c:v>
                </c:pt>
                <c:pt idx="65">
                  <c:v>-12790.13</c:v>
                </c:pt>
                <c:pt idx="66">
                  <c:v>-26221.39</c:v>
                </c:pt>
                <c:pt idx="67">
                  <c:v>-23355.83</c:v>
                </c:pt>
                <c:pt idx="68">
                  <c:v>-21673.41</c:v>
                </c:pt>
                <c:pt idx="69">
                  <c:v>-26005.64</c:v>
                </c:pt>
                <c:pt idx="70">
                  <c:v>-20415.98</c:v>
                </c:pt>
                <c:pt idx="71">
                  <c:v>-22275.34</c:v>
                </c:pt>
                <c:pt idx="72">
                  <c:v>-28151.87</c:v>
                </c:pt>
                <c:pt idx="73">
                  <c:v>-36802.17</c:v>
                </c:pt>
                <c:pt idx="74">
                  <c:v>-26063.45</c:v>
                </c:pt>
                <c:pt idx="75">
                  <c:v>-26805.75</c:v>
                </c:pt>
                <c:pt idx="76">
                  <c:v>-26702.129999999997</c:v>
                </c:pt>
                <c:pt idx="77">
                  <c:v>-24151.769999999997</c:v>
                </c:pt>
                <c:pt idx="78">
                  <c:v>-26505.83</c:v>
                </c:pt>
                <c:pt idx="79">
                  <c:v>-31676.68</c:v>
                </c:pt>
                <c:pt idx="80">
                  <c:v>-34737.51</c:v>
                </c:pt>
                <c:pt idx="81">
                  <c:v>-38889.74</c:v>
                </c:pt>
                <c:pt idx="82">
                  <c:v>-29581.69</c:v>
                </c:pt>
                <c:pt idx="83">
                  <c:v>-33827.82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93-4A56-9A7F-F227FD253B96}"/>
            </c:ext>
          </c:extLst>
        </c:ser>
        <c:ser>
          <c:idx val="7"/>
          <c:order val="7"/>
          <c:tx>
            <c:strRef>
              <c:f>Data!$EU$4</c:f>
              <c:strCache>
                <c:ptCount val="1"/>
                <c:pt idx="0">
                  <c:v>Operating Expenses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Data!$EU$5:$EU$88</c:f>
              <c:numCache>
                <c:formatCode>General</c:formatCode>
                <c:ptCount val="84"/>
                <c:pt idx="0">
                  <c:v>-100618.14</c:v>
                </c:pt>
                <c:pt idx="1">
                  <c:v>-85857.830000000016</c:v>
                </c:pt>
                <c:pt idx="2">
                  <c:v>-83730.17</c:v>
                </c:pt>
                <c:pt idx="3">
                  <c:v>-85132.00999999998</c:v>
                </c:pt>
                <c:pt idx="4">
                  <c:v>-86347.419999999984</c:v>
                </c:pt>
                <c:pt idx="5">
                  <c:v>-101789.73000000001</c:v>
                </c:pt>
                <c:pt idx="6">
                  <c:v>-83417.790000000008</c:v>
                </c:pt>
                <c:pt idx="7">
                  <c:v>-100154.10999999994</c:v>
                </c:pt>
                <c:pt idx="8">
                  <c:v>-85503.699999999983</c:v>
                </c:pt>
                <c:pt idx="9">
                  <c:v>-84638.040000000008</c:v>
                </c:pt>
                <c:pt idx="10">
                  <c:v>-92360.459999999992</c:v>
                </c:pt>
                <c:pt idx="11">
                  <c:v>-85804.319999999992</c:v>
                </c:pt>
                <c:pt idx="12">
                  <c:v>-85812.739999999991</c:v>
                </c:pt>
                <c:pt idx="13">
                  <c:v>-86850.409999999989</c:v>
                </c:pt>
                <c:pt idx="14">
                  <c:v>-76044.959999999992</c:v>
                </c:pt>
                <c:pt idx="15">
                  <c:v>-76600.310000000012</c:v>
                </c:pt>
                <c:pt idx="16">
                  <c:v>-86218.979999999981</c:v>
                </c:pt>
                <c:pt idx="17">
                  <c:v>-72366.259999999995</c:v>
                </c:pt>
                <c:pt idx="18">
                  <c:v>-101847.82999999999</c:v>
                </c:pt>
                <c:pt idx="19">
                  <c:v>-85671.48000000001</c:v>
                </c:pt>
                <c:pt idx="20">
                  <c:v>-75444.61</c:v>
                </c:pt>
                <c:pt idx="21">
                  <c:v>-75865.649999999994</c:v>
                </c:pt>
                <c:pt idx="22">
                  <c:v>-69072.14</c:v>
                </c:pt>
                <c:pt idx="23">
                  <c:v>-69323.95</c:v>
                </c:pt>
                <c:pt idx="24">
                  <c:v>-92119.319999999978</c:v>
                </c:pt>
                <c:pt idx="25">
                  <c:v>-69545.31</c:v>
                </c:pt>
                <c:pt idx="26">
                  <c:v>-74052.34</c:v>
                </c:pt>
                <c:pt idx="27">
                  <c:v>-65833.820000000007</c:v>
                </c:pt>
                <c:pt idx="28">
                  <c:v>-71182.8</c:v>
                </c:pt>
                <c:pt idx="29">
                  <c:v>-70233.03</c:v>
                </c:pt>
                <c:pt idx="30">
                  <c:v>-79280.429999999978</c:v>
                </c:pt>
                <c:pt idx="31">
                  <c:v>-95604.75</c:v>
                </c:pt>
                <c:pt idx="32">
                  <c:v>-82842.760000000009</c:v>
                </c:pt>
                <c:pt idx="33">
                  <c:v>-82626.109999999986</c:v>
                </c:pt>
                <c:pt idx="34">
                  <c:v>-73546.89</c:v>
                </c:pt>
                <c:pt idx="35">
                  <c:v>-65824.479999999996</c:v>
                </c:pt>
                <c:pt idx="36">
                  <c:v>-106943.11000000002</c:v>
                </c:pt>
                <c:pt idx="37">
                  <c:v>-78784.909999999989</c:v>
                </c:pt>
                <c:pt idx="38">
                  <c:v>-80634.289999999994</c:v>
                </c:pt>
                <c:pt idx="39">
                  <c:v>-78161.140000000014</c:v>
                </c:pt>
                <c:pt idx="40">
                  <c:v>-64384.989999999991</c:v>
                </c:pt>
                <c:pt idx="41">
                  <c:v>-66342.22</c:v>
                </c:pt>
                <c:pt idx="42">
                  <c:v>-68139.659999999974</c:v>
                </c:pt>
                <c:pt idx="43">
                  <c:v>-51681.58</c:v>
                </c:pt>
                <c:pt idx="44">
                  <c:v>-64201.45</c:v>
                </c:pt>
                <c:pt idx="45">
                  <c:v>-76217.37999999999</c:v>
                </c:pt>
                <c:pt idx="46">
                  <c:v>-76968.369999999981</c:v>
                </c:pt>
                <c:pt idx="47">
                  <c:v>-84861.460000000021</c:v>
                </c:pt>
                <c:pt idx="48">
                  <c:v>-230025.25</c:v>
                </c:pt>
                <c:pt idx="49">
                  <c:v>-75001.649999999994</c:v>
                </c:pt>
                <c:pt idx="50">
                  <c:v>-89565.170000000027</c:v>
                </c:pt>
                <c:pt idx="51">
                  <c:v>-67313.149999999994</c:v>
                </c:pt>
                <c:pt idx="52">
                  <c:v>-84284.580000000016</c:v>
                </c:pt>
                <c:pt idx="53">
                  <c:v>-81061.290000000023</c:v>
                </c:pt>
                <c:pt idx="54">
                  <c:v>-69078.840000000011</c:v>
                </c:pt>
                <c:pt idx="55">
                  <c:v>-84912.52999999997</c:v>
                </c:pt>
                <c:pt idx="56">
                  <c:v>-81486.74000000002</c:v>
                </c:pt>
                <c:pt idx="57">
                  <c:v>-73796.28</c:v>
                </c:pt>
                <c:pt idx="58">
                  <c:v>-79486.819999999992</c:v>
                </c:pt>
                <c:pt idx="59">
                  <c:v>-85511.400000000009</c:v>
                </c:pt>
                <c:pt idx="60">
                  <c:v>-87280.05</c:v>
                </c:pt>
                <c:pt idx="61">
                  <c:v>-69908.159999999989</c:v>
                </c:pt>
                <c:pt idx="62">
                  <c:v>-72453.510000000024</c:v>
                </c:pt>
                <c:pt idx="63">
                  <c:v>-72290.09</c:v>
                </c:pt>
                <c:pt idx="64">
                  <c:v>-70281.689999999988</c:v>
                </c:pt>
                <c:pt idx="65">
                  <c:v>-64395.010000000009</c:v>
                </c:pt>
                <c:pt idx="66">
                  <c:v>-79364.110000000015</c:v>
                </c:pt>
                <c:pt idx="67">
                  <c:v>-61874.43</c:v>
                </c:pt>
                <c:pt idx="68">
                  <c:v>-84816.049999999988</c:v>
                </c:pt>
                <c:pt idx="69">
                  <c:v>-73748.50999999998</c:v>
                </c:pt>
                <c:pt idx="70">
                  <c:v>-54351.149999999994</c:v>
                </c:pt>
                <c:pt idx="71">
                  <c:v>-75247.960000000006</c:v>
                </c:pt>
                <c:pt idx="72">
                  <c:v>-97681.72</c:v>
                </c:pt>
                <c:pt idx="73">
                  <c:v>-61194.51</c:v>
                </c:pt>
                <c:pt idx="74">
                  <c:v>-62634.73</c:v>
                </c:pt>
                <c:pt idx="75">
                  <c:v>-64955.750000000007</c:v>
                </c:pt>
                <c:pt idx="76">
                  <c:v>-56029.279999999984</c:v>
                </c:pt>
                <c:pt idx="77">
                  <c:v>-64717.030000000013</c:v>
                </c:pt>
                <c:pt idx="78">
                  <c:v>-64690.349999999984</c:v>
                </c:pt>
                <c:pt idx="79">
                  <c:v>-78092.850000000006</c:v>
                </c:pt>
                <c:pt idx="80">
                  <c:v>-70480.899999999994</c:v>
                </c:pt>
                <c:pt idx="81">
                  <c:v>-74900.42</c:v>
                </c:pt>
                <c:pt idx="82">
                  <c:v>-80140.10000000002</c:v>
                </c:pt>
                <c:pt idx="83">
                  <c:v>-101927.37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93-4A56-9A7F-F227FD253B96}"/>
            </c:ext>
          </c:extLst>
        </c:ser>
        <c:ser>
          <c:idx val="8"/>
          <c:order val="8"/>
          <c:tx>
            <c:strRef>
              <c:f>Data!$EV$4</c:f>
              <c:strCache>
                <c:ptCount val="1"/>
                <c:pt idx="0">
                  <c:v>Gaming Expenses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Data!$EV$5:$EV$88</c:f>
              <c:numCache>
                <c:formatCode>General</c:formatCode>
                <c:ptCount val="84"/>
                <c:pt idx="0">
                  <c:v>-44326.32</c:v>
                </c:pt>
                <c:pt idx="1">
                  <c:v>-39615.24</c:v>
                </c:pt>
                <c:pt idx="2">
                  <c:v>-40443.499999999993</c:v>
                </c:pt>
                <c:pt idx="3">
                  <c:v>-37444.789999999994</c:v>
                </c:pt>
                <c:pt idx="4">
                  <c:v>-29869.61</c:v>
                </c:pt>
                <c:pt idx="5">
                  <c:v>-36884.78</c:v>
                </c:pt>
                <c:pt idx="6">
                  <c:v>-36835.269999999997</c:v>
                </c:pt>
                <c:pt idx="7">
                  <c:v>-37720.18</c:v>
                </c:pt>
                <c:pt idx="8">
                  <c:v>-39103.439999999995</c:v>
                </c:pt>
                <c:pt idx="9">
                  <c:v>-36621.42</c:v>
                </c:pt>
                <c:pt idx="10">
                  <c:v>-29347.59</c:v>
                </c:pt>
                <c:pt idx="11">
                  <c:v>-30570.179999999997</c:v>
                </c:pt>
                <c:pt idx="12">
                  <c:v>-30296.989999999998</c:v>
                </c:pt>
                <c:pt idx="13">
                  <c:v>-32074.499999999996</c:v>
                </c:pt>
                <c:pt idx="14">
                  <c:v>-38455.399999999994</c:v>
                </c:pt>
                <c:pt idx="15">
                  <c:v>-43496.84</c:v>
                </c:pt>
                <c:pt idx="16">
                  <c:v>-30531.81</c:v>
                </c:pt>
                <c:pt idx="17">
                  <c:v>-35377.519999999997</c:v>
                </c:pt>
                <c:pt idx="18">
                  <c:v>-32447.42</c:v>
                </c:pt>
                <c:pt idx="19">
                  <c:v>-31892.41</c:v>
                </c:pt>
                <c:pt idx="20">
                  <c:v>-38456.829999999994</c:v>
                </c:pt>
                <c:pt idx="21">
                  <c:v>-37561.619999999995</c:v>
                </c:pt>
                <c:pt idx="22">
                  <c:v>-23315.969999999998</c:v>
                </c:pt>
                <c:pt idx="23">
                  <c:v>-17640.349999999999</c:v>
                </c:pt>
                <c:pt idx="24">
                  <c:v>-11108.220000000001</c:v>
                </c:pt>
                <c:pt idx="25">
                  <c:v>-13119.29</c:v>
                </c:pt>
                <c:pt idx="26">
                  <c:v>-17316.73</c:v>
                </c:pt>
                <c:pt idx="27">
                  <c:v>-13165.79</c:v>
                </c:pt>
                <c:pt idx="28">
                  <c:v>-15977.47</c:v>
                </c:pt>
                <c:pt idx="29">
                  <c:v>-43484.9</c:v>
                </c:pt>
                <c:pt idx="30">
                  <c:v>-37918.79</c:v>
                </c:pt>
                <c:pt idx="31">
                  <c:v>-43548.54</c:v>
                </c:pt>
                <c:pt idx="32">
                  <c:v>-39356.189999999995</c:v>
                </c:pt>
                <c:pt idx="33">
                  <c:v>-39987.14</c:v>
                </c:pt>
                <c:pt idx="34">
                  <c:v>-37785.399999999994</c:v>
                </c:pt>
                <c:pt idx="35">
                  <c:v>-30548.190000000002</c:v>
                </c:pt>
                <c:pt idx="36">
                  <c:v>-27336.360000000004</c:v>
                </c:pt>
                <c:pt idx="37">
                  <c:v>-31971.11</c:v>
                </c:pt>
                <c:pt idx="38">
                  <c:v>-32077.58</c:v>
                </c:pt>
                <c:pt idx="39">
                  <c:v>-33890.949999999997</c:v>
                </c:pt>
                <c:pt idx="40">
                  <c:v>-37247.69</c:v>
                </c:pt>
                <c:pt idx="41">
                  <c:v>-45094.64</c:v>
                </c:pt>
                <c:pt idx="42">
                  <c:v>-19604.95</c:v>
                </c:pt>
                <c:pt idx="43">
                  <c:v>0</c:v>
                </c:pt>
                <c:pt idx="44">
                  <c:v>503.05999999999995</c:v>
                </c:pt>
                <c:pt idx="45">
                  <c:v>-20950.349999999999</c:v>
                </c:pt>
                <c:pt idx="46">
                  <c:v>-42012.030000000006</c:v>
                </c:pt>
                <c:pt idx="47">
                  <c:v>-43833.110000000008</c:v>
                </c:pt>
                <c:pt idx="48">
                  <c:v>-42619.89</c:v>
                </c:pt>
                <c:pt idx="49">
                  <c:v>-51151.909999999996</c:v>
                </c:pt>
                <c:pt idx="50">
                  <c:v>-31940.18</c:v>
                </c:pt>
                <c:pt idx="51">
                  <c:v>-33226.119999999995</c:v>
                </c:pt>
                <c:pt idx="52">
                  <c:v>-53382.979999999996</c:v>
                </c:pt>
                <c:pt idx="53">
                  <c:v>-53075.889999999992</c:v>
                </c:pt>
                <c:pt idx="54">
                  <c:v>-37920.659999999996</c:v>
                </c:pt>
                <c:pt idx="55">
                  <c:v>-38898.839999999997</c:v>
                </c:pt>
                <c:pt idx="56">
                  <c:v>-42002.069999999992</c:v>
                </c:pt>
                <c:pt idx="57">
                  <c:v>-43632.37999999999</c:v>
                </c:pt>
                <c:pt idx="58">
                  <c:v>-36770.679999999993</c:v>
                </c:pt>
                <c:pt idx="59">
                  <c:v>-39399.829999999994</c:v>
                </c:pt>
                <c:pt idx="60">
                  <c:v>-47994.329999999994</c:v>
                </c:pt>
                <c:pt idx="61">
                  <c:v>-37224.159999999996</c:v>
                </c:pt>
                <c:pt idx="62">
                  <c:v>-36644.879999999997</c:v>
                </c:pt>
                <c:pt idx="63">
                  <c:v>-34252.109999999993</c:v>
                </c:pt>
                <c:pt idx="64">
                  <c:v>-27344.09</c:v>
                </c:pt>
                <c:pt idx="65">
                  <c:v>-51196.62</c:v>
                </c:pt>
                <c:pt idx="66">
                  <c:v>-41154.89</c:v>
                </c:pt>
                <c:pt idx="67">
                  <c:v>-50277.24</c:v>
                </c:pt>
                <c:pt idx="68">
                  <c:v>-37127.779999999992</c:v>
                </c:pt>
                <c:pt idx="69">
                  <c:v>-52541.21</c:v>
                </c:pt>
                <c:pt idx="70">
                  <c:v>-38426.959999999992</c:v>
                </c:pt>
                <c:pt idx="71">
                  <c:v>-31938.02</c:v>
                </c:pt>
                <c:pt idx="72">
                  <c:v>-46011.500000000007</c:v>
                </c:pt>
                <c:pt idx="73">
                  <c:v>-50999.39</c:v>
                </c:pt>
                <c:pt idx="74">
                  <c:v>-40425.35</c:v>
                </c:pt>
                <c:pt idx="75">
                  <c:v>-44032.189999999995</c:v>
                </c:pt>
                <c:pt idx="76">
                  <c:v>-63371.1</c:v>
                </c:pt>
                <c:pt idx="77">
                  <c:v>-48622.53</c:v>
                </c:pt>
                <c:pt idx="78">
                  <c:v>-37733.89</c:v>
                </c:pt>
                <c:pt idx="79">
                  <c:v>-33056.04</c:v>
                </c:pt>
                <c:pt idx="80">
                  <c:v>-32890.49</c:v>
                </c:pt>
                <c:pt idx="81">
                  <c:v>-44473.77</c:v>
                </c:pt>
                <c:pt idx="82">
                  <c:v>-36834.03</c:v>
                </c:pt>
                <c:pt idx="83">
                  <c:v>-38998.589999999997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93-4A56-9A7F-F227FD253B96}"/>
            </c:ext>
          </c:extLst>
        </c:ser>
        <c:ser>
          <c:idx val="9"/>
          <c:order val="9"/>
          <c:tx>
            <c:strRef>
              <c:f>Data!$EW$4</c:f>
              <c:strCache>
                <c:ptCount val="1"/>
                <c:pt idx="0">
                  <c:v>Members Amenities &amp; Entertain.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Data!$EW$5:$EW$88</c:f>
              <c:numCache>
                <c:formatCode>General</c:formatCode>
                <c:ptCount val="84"/>
                <c:pt idx="0">
                  <c:v>-31850.66</c:v>
                </c:pt>
                <c:pt idx="1">
                  <c:v>-16713.310000000001</c:v>
                </c:pt>
                <c:pt idx="2">
                  <c:v>-15003.39</c:v>
                </c:pt>
                <c:pt idx="3">
                  <c:v>-15035.16</c:v>
                </c:pt>
                <c:pt idx="4">
                  <c:v>-16445.059999999998</c:v>
                </c:pt>
                <c:pt idx="5">
                  <c:v>-16484.7</c:v>
                </c:pt>
                <c:pt idx="6">
                  <c:v>-14933.7</c:v>
                </c:pt>
                <c:pt idx="7">
                  <c:v>-20380.940000000002</c:v>
                </c:pt>
                <c:pt idx="8">
                  <c:v>-15831.97</c:v>
                </c:pt>
                <c:pt idx="9">
                  <c:v>-19581.669999999998</c:v>
                </c:pt>
                <c:pt idx="10">
                  <c:v>-15627.64</c:v>
                </c:pt>
                <c:pt idx="11">
                  <c:v>-13739.58</c:v>
                </c:pt>
                <c:pt idx="12">
                  <c:v>-18178.79</c:v>
                </c:pt>
                <c:pt idx="13">
                  <c:v>-17288.940000000002</c:v>
                </c:pt>
                <c:pt idx="14">
                  <c:v>-26556.03</c:v>
                </c:pt>
                <c:pt idx="15">
                  <c:v>-15075.42</c:v>
                </c:pt>
                <c:pt idx="16">
                  <c:v>-15494.02</c:v>
                </c:pt>
                <c:pt idx="17">
                  <c:v>-15083.89</c:v>
                </c:pt>
                <c:pt idx="18">
                  <c:v>-16548.7</c:v>
                </c:pt>
                <c:pt idx="19">
                  <c:v>-19046.420000000002</c:v>
                </c:pt>
                <c:pt idx="20">
                  <c:v>-15891.02</c:v>
                </c:pt>
                <c:pt idx="21">
                  <c:v>-17244.48</c:v>
                </c:pt>
                <c:pt idx="22">
                  <c:v>-12695.8</c:v>
                </c:pt>
                <c:pt idx="23">
                  <c:v>-13153.84</c:v>
                </c:pt>
                <c:pt idx="24">
                  <c:v>-26954.36</c:v>
                </c:pt>
                <c:pt idx="25">
                  <c:v>-14787.93</c:v>
                </c:pt>
                <c:pt idx="26">
                  <c:v>-12945.9</c:v>
                </c:pt>
                <c:pt idx="27">
                  <c:v>-10817.5</c:v>
                </c:pt>
                <c:pt idx="28">
                  <c:v>-4942.8600000000006</c:v>
                </c:pt>
                <c:pt idx="29">
                  <c:v>-3159.27</c:v>
                </c:pt>
                <c:pt idx="30">
                  <c:v>-20506.599999999999</c:v>
                </c:pt>
                <c:pt idx="31">
                  <c:v>-23579.57</c:v>
                </c:pt>
                <c:pt idx="32">
                  <c:v>-17149.900000000001</c:v>
                </c:pt>
                <c:pt idx="33">
                  <c:v>-28376.43</c:v>
                </c:pt>
                <c:pt idx="34">
                  <c:v>-16944.37</c:v>
                </c:pt>
                <c:pt idx="35">
                  <c:v>-8908.6</c:v>
                </c:pt>
                <c:pt idx="36">
                  <c:v>-17353.419999999998</c:v>
                </c:pt>
                <c:pt idx="37">
                  <c:v>-16416.68</c:v>
                </c:pt>
                <c:pt idx="38">
                  <c:v>-14350.029999999999</c:v>
                </c:pt>
                <c:pt idx="39">
                  <c:v>-10173.26</c:v>
                </c:pt>
                <c:pt idx="40">
                  <c:v>-14350.7</c:v>
                </c:pt>
                <c:pt idx="41">
                  <c:v>-628.54999999999995</c:v>
                </c:pt>
                <c:pt idx="42">
                  <c:v>-878.18</c:v>
                </c:pt>
                <c:pt idx="43">
                  <c:v>0</c:v>
                </c:pt>
                <c:pt idx="44">
                  <c:v>-344</c:v>
                </c:pt>
                <c:pt idx="45">
                  <c:v>-40200.550000000003</c:v>
                </c:pt>
                <c:pt idx="46">
                  <c:v>-41987.32</c:v>
                </c:pt>
                <c:pt idx="47">
                  <c:v>-38815.18</c:v>
                </c:pt>
                <c:pt idx="48">
                  <c:v>-135697.46</c:v>
                </c:pt>
                <c:pt idx="49">
                  <c:v>-53850.100000000006</c:v>
                </c:pt>
                <c:pt idx="50">
                  <c:v>-35729.770000000004</c:v>
                </c:pt>
                <c:pt idx="51">
                  <c:v>-49892.990000000005</c:v>
                </c:pt>
                <c:pt idx="52">
                  <c:v>-45693.919999999998</c:v>
                </c:pt>
                <c:pt idx="53">
                  <c:v>-48282.81</c:v>
                </c:pt>
                <c:pt idx="54">
                  <c:v>-49117.17</c:v>
                </c:pt>
                <c:pt idx="55">
                  <c:v>-46084.6</c:v>
                </c:pt>
                <c:pt idx="56">
                  <c:v>-54200.09</c:v>
                </c:pt>
                <c:pt idx="57">
                  <c:v>-45556.76</c:v>
                </c:pt>
                <c:pt idx="58">
                  <c:v>-36831.99</c:v>
                </c:pt>
                <c:pt idx="59">
                  <c:v>-38383.980000000003</c:v>
                </c:pt>
                <c:pt idx="60">
                  <c:v>-76365.709999999992</c:v>
                </c:pt>
                <c:pt idx="61">
                  <c:v>-41185.53</c:v>
                </c:pt>
                <c:pt idx="62">
                  <c:v>-39010.58</c:v>
                </c:pt>
                <c:pt idx="63">
                  <c:v>-46027.07</c:v>
                </c:pt>
                <c:pt idx="64">
                  <c:v>-50109.19</c:v>
                </c:pt>
                <c:pt idx="65">
                  <c:v>-41245.5</c:v>
                </c:pt>
                <c:pt idx="66">
                  <c:v>-47182.17</c:v>
                </c:pt>
                <c:pt idx="67">
                  <c:v>-45616.03</c:v>
                </c:pt>
                <c:pt idx="68">
                  <c:v>-47488.21</c:v>
                </c:pt>
                <c:pt idx="69">
                  <c:v>-42268.13</c:v>
                </c:pt>
                <c:pt idx="70">
                  <c:v>-45430.020000000004</c:v>
                </c:pt>
                <c:pt idx="71">
                  <c:v>-34157.64</c:v>
                </c:pt>
                <c:pt idx="72">
                  <c:v>-73118.76999999999</c:v>
                </c:pt>
                <c:pt idx="73">
                  <c:v>-45970.619999999995</c:v>
                </c:pt>
                <c:pt idx="74">
                  <c:v>-47246.36</c:v>
                </c:pt>
                <c:pt idx="75">
                  <c:v>-53180.960000000006</c:v>
                </c:pt>
                <c:pt idx="76">
                  <c:v>-46020.11</c:v>
                </c:pt>
                <c:pt idx="77">
                  <c:v>-56930.18</c:v>
                </c:pt>
                <c:pt idx="78">
                  <c:v>-45759.040000000001</c:v>
                </c:pt>
                <c:pt idx="79">
                  <c:v>-70142.03</c:v>
                </c:pt>
                <c:pt idx="80">
                  <c:v>-36251.950000000004</c:v>
                </c:pt>
                <c:pt idx="81">
                  <c:v>-51827.47</c:v>
                </c:pt>
                <c:pt idx="82">
                  <c:v>-71732.780000000013</c:v>
                </c:pt>
                <c:pt idx="83">
                  <c:v>-72520.05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93-4A56-9A7F-F227FD253B96}"/>
            </c:ext>
          </c:extLst>
        </c:ser>
        <c:ser>
          <c:idx val="10"/>
          <c:order val="10"/>
          <c:tx>
            <c:strRef>
              <c:f>Data!$EX$4</c:f>
              <c:strCache>
                <c:ptCount val="1"/>
                <c:pt idx="0">
                  <c:v>Employee Benefits Expenses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Data!$EX$5:$EX$88</c:f>
              <c:numCache>
                <c:formatCode>General</c:formatCode>
                <c:ptCount val="84"/>
                <c:pt idx="0">
                  <c:v>-62627.350000000006</c:v>
                </c:pt>
                <c:pt idx="1">
                  <c:v>-73455.859999999986</c:v>
                </c:pt>
                <c:pt idx="2">
                  <c:v>-65174.229999999996</c:v>
                </c:pt>
                <c:pt idx="3">
                  <c:v>-46356.14</c:v>
                </c:pt>
                <c:pt idx="4">
                  <c:v>-76738.709999999992</c:v>
                </c:pt>
                <c:pt idx="5">
                  <c:v>-36417.039999999994</c:v>
                </c:pt>
                <c:pt idx="6">
                  <c:v>-55354.560000000005</c:v>
                </c:pt>
                <c:pt idx="7">
                  <c:v>-29196.820000000003</c:v>
                </c:pt>
                <c:pt idx="8">
                  <c:v>-91936.56</c:v>
                </c:pt>
                <c:pt idx="9">
                  <c:v>-42141.95</c:v>
                </c:pt>
                <c:pt idx="10">
                  <c:v>-44663.549999999996</c:v>
                </c:pt>
                <c:pt idx="11">
                  <c:v>-41691.999999999985</c:v>
                </c:pt>
                <c:pt idx="12">
                  <c:v>-64775.94</c:v>
                </c:pt>
                <c:pt idx="13">
                  <c:v>-52906.750000000007</c:v>
                </c:pt>
                <c:pt idx="14">
                  <c:v>-53142.8</c:v>
                </c:pt>
                <c:pt idx="15">
                  <c:v>-63640.78</c:v>
                </c:pt>
                <c:pt idx="16">
                  <c:v>-53520.360000000008</c:v>
                </c:pt>
                <c:pt idx="17">
                  <c:v>-41611.520000000004</c:v>
                </c:pt>
                <c:pt idx="18">
                  <c:v>-66015.48</c:v>
                </c:pt>
                <c:pt idx="19">
                  <c:v>-50837.090000000011</c:v>
                </c:pt>
                <c:pt idx="20">
                  <c:v>-48558.780000000006</c:v>
                </c:pt>
                <c:pt idx="21">
                  <c:v>-64073.930000000008</c:v>
                </c:pt>
                <c:pt idx="22">
                  <c:v>-52764.89</c:v>
                </c:pt>
                <c:pt idx="23">
                  <c:v>-46446.69</c:v>
                </c:pt>
                <c:pt idx="24">
                  <c:v>-79661.719999999987</c:v>
                </c:pt>
                <c:pt idx="25">
                  <c:v>-42053.78</c:v>
                </c:pt>
                <c:pt idx="26">
                  <c:v>-53480.82</c:v>
                </c:pt>
                <c:pt idx="27">
                  <c:v>-38027.230000000003</c:v>
                </c:pt>
                <c:pt idx="28">
                  <c:v>-32733.83</c:v>
                </c:pt>
                <c:pt idx="29">
                  <c:v>-45857.640000000014</c:v>
                </c:pt>
                <c:pt idx="30">
                  <c:v>-68495.47</c:v>
                </c:pt>
                <c:pt idx="31">
                  <c:v>-35879.25</c:v>
                </c:pt>
                <c:pt idx="32">
                  <c:v>-84570.22</c:v>
                </c:pt>
                <c:pt idx="33">
                  <c:v>-61014.05999999999</c:v>
                </c:pt>
                <c:pt idx="34">
                  <c:v>-45229.34</c:v>
                </c:pt>
                <c:pt idx="35">
                  <c:v>-58860.539999999994</c:v>
                </c:pt>
                <c:pt idx="36">
                  <c:v>-86416.889999999985</c:v>
                </c:pt>
                <c:pt idx="37">
                  <c:v>-47760.08</c:v>
                </c:pt>
                <c:pt idx="38">
                  <c:v>-61847.64</c:v>
                </c:pt>
                <c:pt idx="39">
                  <c:v>-42173.240000000005</c:v>
                </c:pt>
                <c:pt idx="40">
                  <c:v>-48944.329999999994</c:v>
                </c:pt>
                <c:pt idx="41">
                  <c:v>-54893.80999999999</c:v>
                </c:pt>
                <c:pt idx="42">
                  <c:v>-48265.75</c:v>
                </c:pt>
                <c:pt idx="43">
                  <c:v>-37298.669999999991</c:v>
                </c:pt>
                <c:pt idx="44">
                  <c:v>-38927.689999999995</c:v>
                </c:pt>
                <c:pt idx="45">
                  <c:v>-59161.440000000002</c:v>
                </c:pt>
                <c:pt idx="46">
                  <c:v>-63539.119999999995</c:v>
                </c:pt>
                <c:pt idx="47">
                  <c:v>-68757.539999999994</c:v>
                </c:pt>
                <c:pt idx="48">
                  <c:v>-78988.740000000005</c:v>
                </c:pt>
                <c:pt idx="49">
                  <c:v>-58029.520000000019</c:v>
                </c:pt>
                <c:pt idx="50">
                  <c:v>-94375.829999999987</c:v>
                </c:pt>
                <c:pt idx="51">
                  <c:v>-34192.679999999993</c:v>
                </c:pt>
                <c:pt idx="52">
                  <c:v>-57764.799999999988</c:v>
                </c:pt>
                <c:pt idx="53">
                  <c:v>-65990.59</c:v>
                </c:pt>
                <c:pt idx="54">
                  <c:v>-71398.260000000009</c:v>
                </c:pt>
                <c:pt idx="55">
                  <c:v>-85593.430000000008</c:v>
                </c:pt>
                <c:pt idx="56">
                  <c:v>-70624.94</c:v>
                </c:pt>
                <c:pt idx="57">
                  <c:v>-60819.549999999996</c:v>
                </c:pt>
                <c:pt idx="58">
                  <c:v>-62647.18</c:v>
                </c:pt>
                <c:pt idx="59">
                  <c:v>-69334.87000000001</c:v>
                </c:pt>
                <c:pt idx="60">
                  <c:v>-78226.050000000017</c:v>
                </c:pt>
                <c:pt idx="61">
                  <c:v>-71033.770000000019</c:v>
                </c:pt>
                <c:pt idx="62">
                  <c:v>-85989.389999999985</c:v>
                </c:pt>
                <c:pt idx="63">
                  <c:v>-60769.860000000022</c:v>
                </c:pt>
                <c:pt idx="64">
                  <c:v>-84679.57</c:v>
                </c:pt>
                <c:pt idx="65">
                  <c:v>-86651.33</c:v>
                </c:pt>
                <c:pt idx="66">
                  <c:v>-72146.05</c:v>
                </c:pt>
                <c:pt idx="67">
                  <c:v>-108310.18</c:v>
                </c:pt>
                <c:pt idx="68">
                  <c:v>-93121.14</c:v>
                </c:pt>
                <c:pt idx="69">
                  <c:v>-101023.46999999999</c:v>
                </c:pt>
                <c:pt idx="70">
                  <c:v>-83426.39</c:v>
                </c:pt>
                <c:pt idx="71">
                  <c:v>-72987.819999999992</c:v>
                </c:pt>
                <c:pt idx="72">
                  <c:v>-111532.07999999999</c:v>
                </c:pt>
                <c:pt idx="73">
                  <c:v>-117893.15999999999</c:v>
                </c:pt>
                <c:pt idx="74">
                  <c:v>-113703.50999999998</c:v>
                </c:pt>
                <c:pt idx="75">
                  <c:v>-98825.26999999999</c:v>
                </c:pt>
                <c:pt idx="76">
                  <c:v>-92592.15</c:v>
                </c:pt>
                <c:pt idx="77">
                  <c:v>-91522.48</c:v>
                </c:pt>
                <c:pt idx="78">
                  <c:v>-108609.91000000003</c:v>
                </c:pt>
                <c:pt idx="79">
                  <c:v>-131999.72999999998</c:v>
                </c:pt>
                <c:pt idx="80">
                  <c:v>-99085.579999999987</c:v>
                </c:pt>
                <c:pt idx="81">
                  <c:v>-120037.99</c:v>
                </c:pt>
                <c:pt idx="82">
                  <c:v>-108255.05000000002</c:v>
                </c:pt>
                <c:pt idx="83">
                  <c:v>-116240.55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93-4A56-9A7F-F227FD253B96}"/>
            </c:ext>
          </c:extLst>
        </c:ser>
        <c:ser>
          <c:idx val="11"/>
          <c:order val="11"/>
          <c:tx>
            <c:strRef>
              <c:f>Data!$EY$4</c:f>
              <c:strCache>
                <c:ptCount val="1"/>
                <c:pt idx="0">
                  <c:v>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Data!$EY$5:$EY$88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-7423.5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-12214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-89533.67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093-4A56-9A7F-F227FD253B96}"/>
            </c:ext>
          </c:extLst>
        </c:ser>
        <c:ser>
          <c:idx val="12"/>
          <c:order val="12"/>
          <c:tx>
            <c:strRef>
              <c:f>Data!$EZ$4</c:f>
              <c:strCache>
                <c:ptCount val="1"/>
                <c:pt idx="0">
                  <c:v>Net Profit/(Loss)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Data!$EM$5:$EM$88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Data!$EZ$5:$EZ$88</c:f>
              <c:numCache>
                <c:formatCode>"$"#,##0.00_);[Red]\("$"#,##0.00\)</c:formatCode>
                <c:ptCount val="84"/>
                <c:pt idx="0">
                  <c:v>61539.599999999919</c:v>
                </c:pt>
                <c:pt idx="1">
                  <c:v>30400.560000000027</c:v>
                </c:pt>
                <c:pt idx="2">
                  <c:v>17139.830000000016</c:v>
                </c:pt>
                <c:pt idx="3">
                  <c:v>40057.959999999992</c:v>
                </c:pt>
                <c:pt idx="4">
                  <c:v>-18361.16999999994</c:v>
                </c:pt>
                <c:pt idx="5">
                  <c:v>32065.030000000028</c:v>
                </c:pt>
                <c:pt idx="6">
                  <c:v>42742.730000000018</c:v>
                </c:pt>
                <c:pt idx="7">
                  <c:v>30055.800000000021</c:v>
                </c:pt>
                <c:pt idx="8">
                  <c:v>-609.82999999995809</c:v>
                </c:pt>
                <c:pt idx="9">
                  <c:v>60093.640000000029</c:v>
                </c:pt>
                <c:pt idx="10">
                  <c:v>-20483.589999999989</c:v>
                </c:pt>
                <c:pt idx="11">
                  <c:v>10032.199999999997</c:v>
                </c:pt>
                <c:pt idx="12">
                  <c:v>1113.3699999999953</c:v>
                </c:pt>
                <c:pt idx="13">
                  <c:v>2685.4200000000201</c:v>
                </c:pt>
                <c:pt idx="14">
                  <c:v>35628.679999999978</c:v>
                </c:pt>
                <c:pt idx="15">
                  <c:v>57794.570000000051</c:v>
                </c:pt>
                <c:pt idx="16">
                  <c:v>36530.210000000043</c:v>
                </c:pt>
                <c:pt idx="17">
                  <c:v>36065.139999999985</c:v>
                </c:pt>
                <c:pt idx="18">
                  <c:v>-20761.099999999962</c:v>
                </c:pt>
                <c:pt idx="19">
                  <c:v>10829.50999999998</c:v>
                </c:pt>
                <c:pt idx="20">
                  <c:v>37155.930000000058</c:v>
                </c:pt>
                <c:pt idx="21">
                  <c:v>4762.9000000000233</c:v>
                </c:pt>
                <c:pt idx="22">
                  <c:v>-14993.62000000001</c:v>
                </c:pt>
                <c:pt idx="23">
                  <c:v>-6314.2099999999773</c:v>
                </c:pt>
                <c:pt idx="24">
                  <c:v>14869.630000000034</c:v>
                </c:pt>
                <c:pt idx="25">
                  <c:v>-4347.4499999999825</c:v>
                </c:pt>
                <c:pt idx="26">
                  <c:v>-14434.220000000016</c:v>
                </c:pt>
                <c:pt idx="27">
                  <c:v>7105.1100000000006</c:v>
                </c:pt>
                <c:pt idx="28">
                  <c:v>-6222.9200000000128</c:v>
                </c:pt>
                <c:pt idx="29">
                  <c:v>78365.180000000008</c:v>
                </c:pt>
                <c:pt idx="30">
                  <c:v>8702.4499999999825</c:v>
                </c:pt>
                <c:pt idx="31">
                  <c:v>47768.599999999977</c:v>
                </c:pt>
                <c:pt idx="32">
                  <c:v>2047.070000000007</c:v>
                </c:pt>
                <c:pt idx="33">
                  <c:v>25386.780000000006</c:v>
                </c:pt>
                <c:pt idx="34">
                  <c:v>41430.420000000042</c:v>
                </c:pt>
                <c:pt idx="35">
                  <c:v>16203.469999999972</c:v>
                </c:pt>
                <c:pt idx="36">
                  <c:v>157003.38</c:v>
                </c:pt>
                <c:pt idx="37">
                  <c:v>19534.890000000029</c:v>
                </c:pt>
                <c:pt idx="38">
                  <c:v>56969.069999999934</c:v>
                </c:pt>
                <c:pt idx="39">
                  <c:v>120328.98000000003</c:v>
                </c:pt>
                <c:pt idx="40">
                  <c:v>115247.99999999997</c:v>
                </c:pt>
                <c:pt idx="41">
                  <c:v>156219.12000000011</c:v>
                </c:pt>
                <c:pt idx="42">
                  <c:v>53371.33000000006</c:v>
                </c:pt>
                <c:pt idx="43">
                  <c:v>-40054.39</c:v>
                </c:pt>
                <c:pt idx="44">
                  <c:v>-86887.579999999987</c:v>
                </c:pt>
                <c:pt idx="45">
                  <c:v>-43898.55999999999</c:v>
                </c:pt>
                <c:pt idx="46">
                  <c:v>29220.880000000034</c:v>
                </c:pt>
                <c:pt idx="47">
                  <c:v>11779.459999999977</c:v>
                </c:pt>
                <c:pt idx="48">
                  <c:v>102169.77999999998</c:v>
                </c:pt>
                <c:pt idx="49">
                  <c:v>270221.73</c:v>
                </c:pt>
                <c:pt idx="50">
                  <c:v>-31232.350000000049</c:v>
                </c:pt>
                <c:pt idx="51">
                  <c:v>54769.970000000045</c:v>
                </c:pt>
                <c:pt idx="52">
                  <c:v>64809.849999999962</c:v>
                </c:pt>
                <c:pt idx="53">
                  <c:v>46551.109999999928</c:v>
                </c:pt>
                <c:pt idx="54">
                  <c:v>8719.36</c:v>
                </c:pt>
                <c:pt idx="55">
                  <c:v>-13274.210000000006</c:v>
                </c:pt>
                <c:pt idx="56">
                  <c:v>25311.850000000006</c:v>
                </c:pt>
                <c:pt idx="57">
                  <c:v>61294.580000000009</c:v>
                </c:pt>
                <c:pt idx="58">
                  <c:v>33603.999999999993</c:v>
                </c:pt>
                <c:pt idx="59">
                  <c:v>22458.190000000046</c:v>
                </c:pt>
                <c:pt idx="60">
                  <c:v>42505.419999999955</c:v>
                </c:pt>
                <c:pt idx="61">
                  <c:v>45555.080000000016</c:v>
                </c:pt>
                <c:pt idx="62">
                  <c:v>15771.560000000041</c:v>
                </c:pt>
                <c:pt idx="63">
                  <c:v>-8854.7999999999593</c:v>
                </c:pt>
                <c:pt idx="64">
                  <c:v>48109.03</c:v>
                </c:pt>
                <c:pt idx="65">
                  <c:v>71346.999999999956</c:v>
                </c:pt>
                <c:pt idx="66">
                  <c:v>135488.3899999999</c:v>
                </c:pt>
                <c:pt idx="67">
                  <c:v>21898.550000000076</c:v>
                </c:pt>
                <c:pt idx="68">
                  <c:v>6640.0500000000611</c:v>
                </c:pt>
                <c:pt idx="69">
                  <c:v>31321.559999999983</c:v>
                </c:pt>
                <c:pt idx="70">
                  <c:v>74041.87000000001</c:v>
                </c:pt>
                <c:pt idx="71">
                  <c:v>42585.330000000075</c:v>
                </c:pt>
                <c:pt idx="72">
                  <c:v>514.48000000006869</c:v>
                </c:pt>
                <c:pt idx="73">
                  <c:v>105345.78000000001</c:v>
                </c:pt>
                <c:pt idx="74">
                  <c:v>35025.110000000015</c:v>
                </c:pt>
                <c:pt idx="75">
                  <c:v>60128.209999999992</c:v>
                </c:pt>
                <c:pt idx="76">
                  <c:v>93981.670000000013</c:v>
                </c:pt>
                <c:pt idx="77">
                  <c:v>89698.469999999987</c:v>
                </c:pt>
                <c:pt idx="78">
                  <c:v>58293.589999999938</c:v>
                </c:pt>
                <c:pt idx="79">
                  <c:v>-30150.339999999997</c:v>
                </c:pt>
                <c:pt idx="80">
                  <c:v>48266.859999999986</c:v>
                </c:pt>
                <c:pt idx="81">
                  <c:v>31613.590000000069</c:v>
                </c:pt>
                <c:pt idx="82">
                  <c:v>5819.9799999999377</c:v>
                </c:pt>
                <c:pt idx="83">
                  <c:v>5776.1800000000512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F-47D0-9B4F-9A340F6F0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041696"/>
        <c:axId val="17092156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Data!$EN$4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Data!$EM$5:$EM$88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Data!$EN$5:$EN$88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55541.2</c:v>
                      </c:pt>
                      <c:pt idx="1">
                        <c:v>48646.16</c:v>
                      </c:pt>
                      <c:pt idx="2">
                        <c:v>39844.01</c:v>
                      </c:pt>
                      <c:pt idx="3">
                        <c:v>39312.620000000003</c:v>
                      </c:pt>
                      <c:pt idx="4">
                        <c:v>35736</c:v>
                      </c:pt>
                      <c:pt idx="5">
                        <c:v>39440</c:v>
                      </c:pt>
                      <c:pt idx="6">
                        <c:v>33774.18</c:v>
                      </c:pt>
                      <c:pt idx="7">
                        <c:v>36667.049999999996</c:v>
                      </c:pt>
                      <c:pt idx="8">
                        <c:v>39566.340000000004</c:v>
                      </c:pt>
                      <c:pt idx="9">
                        <c:v>39912.449999999997</c:v>
                      </c:pt>
                      <c:pt idx="10">
                        <c:v>32603.82</c:v>
                      </c:pt>
                      <c:pt idx="11">
                        <c:v>27202.92</c:v>
                      </c:pt>
                      <c:pt idx="12">
                        <c:v>41357.5</c:v>
                      </c:pt>
                      <c:pt idx="13">
                        <c:v>30087.37</c:v>
                      </c:pt>
                      <c:pt idx="14">
                        <c:v>37334.29</c:v>
                      </c:pt>
                      <c:pt idx="15">
                        <c:v>36037.410000000003</c:v>
                      </c:pt>
                      <c:pt idx="16">
                        <c:v>35441.840000000004</c:v>
                      </c:pt>
                      <c:pt idx="17">
                        <c:v>39390.07</c:v>
                      </c:pt>
                      <c:pt idx="18">
                        <c:v>34587.64</c:v>
                      </c:pt>
                      <c:pt idx="19">
                        <c:v>31892.14</c:v>
                      </c:pt>
                      <c:pt idx="20">
                        <c:v>32723.420000000002</c:v>
                      </c:pt>
                      <c:pt idx="21">
                        <c:v>30455.14</c:v>
                      </c:pt>
                      <c:pt idx="22">
                        <c:v>21579.409999999996</c:v>
                      </c:pt>
                      <c:pt idx="23">
                        <c:v>21817.78</c:v>
                      </c:pt>
                      <c:pt idx="24">
                        <c:v>39645.759999999995</c:v>
                      </c:pt>
                      <c:pt idx="25">
                        <c:v>30710.65</c:v>
                      </c:pt>
                      <c:pt idx="26">
                        <c:v>21830.89</c:v>
                      </c:pt>
                      <c:pt idx="27">
                        <c:v>16565.669999999998</c:v>
                      </c:pt>
                      <c:pt idx="28">
                        <c:v>12135.11</c:v>
                      </c:pt>
                      <c:pt idx="29">
                        <c:v>28813.599999999999</c:v>
                      </c:pt>
                      <c:pt idx="30">
                        <c:v>36392.15</c:v>
                      </c:pt>
                      <c:pt idx="31">
                        <c:v>41066.659999999996</c:v>
                      </c:pt>
                      <c:pt idx="32">
                        <c:v>38929.089999999997</c:v>
                      </c:pt>
                      <c:pt idx="33">
                        <c:v>38088.81</c:v>
                      </c:pt>
                      <c:pt idx="34">
                        <c:v>33690.32</c:v>
                      </c:pt>
                      <c:pt idx="35">
                        <c:v>30050.600000000002</c:v>
                      </c:pt>
                      <c:pt idx="36">
                        <c:v>43348.03</c:v>
                      </c:pt>
                      <c:pt idx="37">
                        <c:v>35484.549999999996</c:v>
                      </c:pt>
                      <c:pt idx="38">
                        <c:v>36106.47</c:v>
                      </c:pt>
                      <c:pt idx="39">
                        <c:v>33741.29</c:v>
                      </c:pt>
                      <c:pt idx="40">
                        <c:v>35733.410000000003</c:v>
                      </c:pt>
                      <c:pt idx="41">
                        <c:v>35908.58</c:v>
                      </c:pt>
                      <c:pt idx="42">
                        <c:v>19943.920000000002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36319.79</c:v>
                      </c:pt>
                      <c:pt idx="46">
                        <c:v>53769.14</c:v>
                      </c:pt>
                      <c:pt idx="47">
                        <c:v>48296.56</c:v>
                      </c:pt>
                      <c:pt idx="48">
                        <c:v>86833.16</c:v>
                      </c:pt>
                      <c:pt idx="49">
                        <c:v>61494.55</c:v>
                      </c:pt>
                      <c:pt idx="50">
                        <c:v>58181.840000000004</c:v>
                      </c:pt>
                      <c:pt idx="51">
                        <c:v>57670.51</c:v>
                      </c:pt>
                      <c:pt idx="52">
                        <c:v>61872.14</c:v>
                      </c:pt>
                      <c:pt idx="53">
                        <c:v>58103.530000000006</c:v>
                      </c:pt>
                      <c:pt idx="54">
                        <c:v>52900.840000000004</c:v>
                      </c:pt>
                      <c:pt idx="55">
                        <c:v>66784.92</c:v>
                      </c:pt>
                      <c:pt idx="56">
                        <c:v>60031.37</c:v>
                      </c:pt>
                      <c:pt idx="57">
                        <c:v>64444.91</c:v>
                      </c:pt>
                      <c:pt idx="58">
                        <c:v>60047</c:v>
                      </c:pt>
                      <c:pt idx="59">
                        <c:v>54054.42</c:v>
                      </c:pt>
                      <c:pt idx="60">
                        <c:v>75206.290000000008</c:v>
                      </c:pt>
                      <c:pt idx="61">
                        <c:v>60869.700000000004</c:v>
                      </c:pt>
                      <c:pt idx="62">
                        <c:v>61023.68</c:v>
                      </c:pt>
                      <c:pt idx="63">
                        <c:v>71269.2</c:v>
                      </c:pt>
                      <c:pt idx="64">
                        <c:v>66272.710000000006</c:v>
                      </c:pt>
                      <c:pt idx="65">
                        <c:v>90403.93</c:v>
                      </c:pt>
                      <c:pt idx="66">
                        <c:v>107610.31</c:v>
                      </c:pt>
                      <c:pt idx="67">
                        <c:v>106835.23000000001</c:v>
                      </c:pt>
                      <c:pt idx="68">
                        <c:v>104006.21</c:v>
                      </c:pt>
                      <c:pt idx="69">
                        <c:v>120045.40000000001</c:v>
                      </c:pt>
                      <c:pt idx="70">
                        <c:v>110907.5</c:v>
                      </c:pt>
                      <c:pt idx="71">
                        <c:v>94352.69</c:v>
                      </c:pt>
                      <c:pt idx="72">
                        <c:v>169480.13999999998</c:v>
                      </c:pt>
                      <c:pt idx="73">
                        <c:v>174850.02</c:v>
                      </c:pt>
                      <c:pt idx="74">
                        <c:v>138750.75</c:v>
                      </c:pt>
                      <c:pt idx="75">
                        <c:v>141591.06</c:v>
                      </c:pt>
                      <c:pt idx="76">
                        <c:v>131628.91999999998</c:v>
                      </c:pt>
                      <c:pt idx="77">
                        <c:v>141513.79999999999</c:v>
                      </c:pt>
                      <c:pt idx="78">
                        <c:v>156050.09000000003</c:v>
                      </c:pt>
                      <c:pt idx="79">
                        <c:v>167748.71</c:v>
                      </c:pt>
                      <c:pt idx="80">
                        <c:v>145356.63</c:v>
                      </c:pt>
                      <c:pt idx="81">
                        <c:v>160447.79999999999</c:v>
                      </c:pt>
                      <c:pt idx="82">
                        <c:v>155401.33000000002</c:v>
                      </c:pt>
                      <c:pt idx="83">
                        <c:v>171633.97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93-4A56-9A7F-F227FD253B9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Data!$EO$4</c15:sqref>
                        </c15:formulaRef>
                      </c:ext>
                    </c:extLst>
                    <c:strCache>
                      <c:ptCount val="1"/>
                      <c:pt idx="0">
                        <c:v>Gaming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Data!$EM$5:$EM$88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Data!$EO$5:$EO$88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215071.54</c:v>
                      </c:pt>
                      <c:pt idx="1">
                        <c:v>198312.87</c:v>
                      </c:pt>
                      <c:pt idx="2">
                        <c:v>186488.75</c:v>
                      </c:pt>
                      <c:pt idx="3">
                        <c:v>182049.94999999998</c:v>
                      </c:pt>
                      <c:pt idx="4">
                        <c:v>153024.32000000001</c:v>
                      </c:pt>
                      <c:pt idx="5">
                        <c:v>178590.85</c:v>
                      </c:pt>
                      <c:pt idx="6">
                        <c:v>179077.96000000002</c:v>
                      </c:pt>
                      <c:pt idx="7">
                        <c:v>180397.62</c:v>
                      </c:pt>
                      <c:pt idx="8">
                        <c:v>190708.36000000002</c:v>
                      </c:pt>
                      <c:pt idx="9">
                        <c:v>198272.12</c:v>
                      </c:pt>
                      <c:pt idx="10">
                        <c:v>130655.93999999999</c:v>
                      </c:pt>
                      <c:pt idx="11">
                        <c:v>148027.76</c:v>
                      </c:pt>
                      <c:pt idx="12">
                        <c:v>150736.95000000001</c:v>
                      </c:pt>
                      <c:pt idx="13">
                        <c:v>157141.14000000004</c:v>
                      </c:pt>
                      <c:pt idx="14">
                        <c:v>188102.65</c:v>
                      </c:pt>
                      <c:pt idx="15">
                        <c:v>187785.63</c:v>
                      </c:pt>
                      <c:pt idx="16">
                        <c:v>183324.93000000002</c:v>
                      </c:pt>
                      <c:pt idx="17">
                        <c:v>158091.04</c:v>
                      </c:pt>
                      <c:pt idx="18">
                        <c:v>159352.10999999999</c:v>
                      </c:pt>
                      <c:pt idx="19">
                        <c:v>163703.32</c:v>
                      </c:pt>
                      <c:pt idx="20">
                        <c:v>176746.83000000002</c:v>
                      </c:pt>
                      <c:pt idx="21">
                        <c:v>166181.76000000001</c:v>
                      </c:pt>
                      <c:pt idx="22">
                        <c:v>119967.04999999999</c:v>
                      </c:pt>
                      <c:pt idx="23">
                        <c:v>115829.15</c:v>
                      </c:pt>
                      <c:pt idx="24">
                        <c:v>155649.96</c:v>
                      </c:pt>
                      <c:pt idx="25">
                        <c:v>101664.86999999998</c:v>
                      </c:pt>
                      <c:pt idx="26">
                        <c:v>121056.1</c:v>
                      </c:pt>
                      <c:pt idx="27">
                        <c:v>119398.73000000001</c:v>
                      </c:pt>
                      <c:pt idx="28">
                        <c:v>100706.16</c:v>
                      </c:pt>
                      <c:pt idx="29">
                        <c:v>217847.9</c:v>
                      </c:pt>
                      <c:pt idx="30">
                        <c:v>178594.08000000002</c:v>
                      </c:pt>
                      <c:pt idx="31">
                        <c:v>193690.63</c:v>
                      </c:pt>
                      <c:pt idx="32">
                        <c:v>192258.66</c:v>
                      </c:pt>
                      <c:pt idx="33">
                        <c:v>196795.7</c:v>
                      </c:pt>
                      <c:pt idx="34">
                        <c:v>177784.90000000002</c:v>
                      </c:pt>
                      <c:pt idx="35">
                        <c:v>144160.53999999998</c:v>
                      </c:pt>
                      <c:pt idx="36">
                        <c:v>130460.84</c:v>
                      </c:pt>
                      <c:pt idx="37">
                        <c:v>153794.55000000002</c:v>
                      </c:pt>
                      <c:pt idx="38">
                        <c:v>168650.88999999998</c:v>
                      </c:pt>
                      <c:pt idx="39">
                        <c:v>175785.83000000002</c:v>
                      </c:pt>
                      <c:pt idx="40">
                        <c:v>187717.00999999998</c:v>
                      </c:pt>
                      <c:pt idx="41">
                        <c:v>265760.48000000004</c:v>
                      </c:pt>
                      <c:pt idx="42">
                        <c:v>128225.71</c:v>
                      </c:pt>
                      <c:pt idx="43">
                        <c:v>1431.67</c:v>
                      </c:pt>
                      <c:pt idx="44">
                        <c:v>1477.99</c:v>
                      </c:pt>
                      <c:pt idx="45">
                        <c:v>117027.51</c:v>
                      </c:pt>
                      <c:pt idx="46">
                        <c:v>189115.44000000003</c:v>
                      </c:pt>
                      <c:pt idx="47">
                        <c:v>171097.38</c:v>
                      </c:pt>
                      <c:pt idx="48">
                        <c:v>199817.12000000002</c:v>
                      </c:pt>
                      <c:pt idx="49">
                        <c:v>222817.4</c:v>
                      </c:pt>
                      <c:pt idx="50">
                        <c:v>156424.17000000001</c:v>
                      </c:pt>
                      <c:pt idx="51">
                        <c:v>175280.15000000002</c:v>
                      </c:pt>
                      <c:pt idx="52">
                        <c:v>238238.72</c:v>
                      </c:pt>
                      <c:pt idx="53">
                        <c:v>229366.06999999998</c:v>
                      </c:pt>
                      <c:pt idx="54">
                        <c:v>169661.67</c:v>
                      </c:pt>
                      <c:pt idx="55">
                        <c:v>170909.73</c:v>
                      </c:pt>
                      <c:pt idx="56">
                        <c:v>202638.59000000003</c:v>
                      </c:pt>
                      <c:pt idx="57">
                        <c:v>207256.72</c:v>
                      </c:pt>
                      <c:pt idx="58">
                        <c:v>179981.54</c:v>
                      </c:pt>
                      <c:pt idx="59">
                        <c:v>181065.44000000003</c:v>
                      </c:pt>
                      <c:pt idx="60">
                        <c:v>239490.58</c:v>
                      </c:pt>
                      <c:pt idx="61">
                        <c:v>186473.51</c:v>
                      </c:pt>
                      <c:pt idx="62">
                        <c:v>183631.77000000002</c:v>
                      </c:pt>
                      <c:pt idx="63">
                        <c:v>169683.5</c:v>
                      </c:pt>
                      <c:pt idx="64">
                        <c:v>210697.68</c:v>
                      </c:pt>
                      <c:pt idx="65">
                        <c:v>232037.88999999998</c:v>
                      </c:pt>
                      <c:pt idx="66">
                        <c:v>201399.55000000002</c:v>
                      </c:pt>
                      <c:pt idx="67">
                        <c:v>193289.73</c:v>
                      </c:pt>
                      <c:pt idx="68">
                        <c:v>176051.93000000002</c:v>
                      </c:pt>
                      <c:pt idx="69">
                        <c:v>209971.93000000002</c:v>
                      </c:pt>
                      <c:pt idx="70">
                        <c:v>201081.51</c:v>
                      </c:pt>
                      <c:pt idx="71">
                        <c:v>166232.78</c:v>
                      </c:pt>
                      <c:pt idx="72">
                        <c:v>197112.73</c:v>
                      </c:pt>
                      <c:pt idx="73">
                        <c:v>222054.01</c:v>
                      </c:pt>
                      <c:pt idx="74">
                        <c:v>196656.03</c:v>
                      </c:pt>
                      <c:pt idx="75">
                        <c:v>207786.49000000002</c:v>
                      </c:pt>
                      <c:pt idx="76">
                        <c:v>257418.71999999997</c:v>
                      </c:pt>
                      <c:pt idx="77">
                        <c:v>245032.01</c:v>
                      </c:pt>
                      <c:pt idx="78">
                        <c:v>188545.94</c:v>
                      </c:pt>
                      <c:pt idx="79">
                        <c:v>173303.34</c:v>
                      </c:pt>
                      <c:pt idx="80">
                        <c:v>183544.38000000003</c:v>
                      </c:pt>
                      <c:pt idx="81">
                        <c:v>205934.24000000002</c:v>
                      </c:pt>
                      <c:pt idx="82">
                        <c:v>186455.34000000003</c:v>
                      </c:pt>
                      <c:pt idx="83">
                        <c:v>191423.98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093-4A56-9A7F-F227FD253B9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Data!$EP$4</c15:sqref>
                        </c15:formulaRef>
                      </c:ext>
                    </c:extLst>
                    <c:strCache>
                      <c:ptCount val="1"/>
                      <c:pt idx="0">
                        <c:v>Members Income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Data!$EM$5:$EM$88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Data!$EP$5:$EP$88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34082.229999999996</c:v>
                      </c:pt>
                      <c:pt idx="1">
                        <c:v>13421.810000000001</c:v>
                      </c:pt>
                      <c:pt idx="2">
                        <c:v>12493.689999999999</c:v>
                      </c:pt>
                      <c:pt idx="3">
                        <c:v>12923.220000000001</c:v>
                      </c:pt>
                      <c:pt idx="4">
                        <c:v>12319.080000000002</c:v>
                      </c:pt>
                      <c:pt idx="5">
                        <c:v>14396.09</c:v>
                      </c:pt>
                      <c:pt idx="6">
                        <c:v>14185.19</c:v>
                      </c:pt>
                      <c:pt idx="7">
                        <c:v>12236.849999999999</c:v>
                      </c:pt>
                      <c:pt idx="8">
                        <c:v>15228.880000000001</c:v>
                      </c:pt>
                      <c:pt idx="9">
                        <c:v>16362.37</c:v>
                      </c:pt>
                      <c:pt idx="10">
                        <c:v>14299.919999999998</c:v>
                      </c:pt>
                      <c:pt idx="11">
                        <c:v>14104.09</c:v>
                      </c:pt>
                      <c:pt idx="12">
                        <c:v>26819.81</c:v>
                      </c:pt>
                      <c:pt idx="13">
                        <c:v>13281.84</c:v>
                      </c:pt>
                      <c:pt idx="14">
                        <c:v>14814.58</c:v>
                      </c:pt>
                      <c:pt idx="15">
                        <c:v>12712.470000000001</c:v>
                      </c:pt>
                      <c:pt idx="16">
                        <c:v>14613.369999999999</c:v>
                      </c:pt>
                      <c:pt idx="17">
                        <c:v>14829.98</c:v>
                      </c:pt>
                      <c:pt idx="18">
                        <c:v>12565.81</c:v>
                      </c:pt>
                      <c:pt idx="19">
                        <c:v>13243.91</c:v>
                      </c:pt>
                      <c:pt idx="20">
                        <c:v>16559.530000000002</c:v>
                      </c:pt>
                      <c:pt idx="21">
                        <c:v>12132.739999999998</c:v>
                      </c:pt>
                      <c:pt idx="22">
                        <c:v>10378.470000000001</c:v>
                      </c:pt>
                      <c:pt idx="23">
                        <c:v>10908.189999999999</c:v>
                      </c:pt>
                      <c:pt idx="24">
                        <c:v>29297.18</c:v>
                      </c:pt>
                      <c:pt idx="25">
                        <c:v>14461.79</c:v>
                      </c:pt>
                      <c:pt idx="26">
                        <c:v>9594.99</c:v>
                      </c:pt>
                      <c:pt idx="27">
                        <c:v>4405.2700000000004</c:v>
                      </c:pt>
                      <c:pt idx="28">
                        <c:v>4324.09</c:v>
                      </c:pt>
                      <c:pt idx="29">
                        <c:v>3156.63</c:v>
                      </c:pt>
                      <c:pt idx="30">
                        <c:v>13419.47</c:v>
                      </c:pt>
                      <c:pt idx="31">
                        <c:v>15030.47</c:v>
                      </c:pt>
                      <c:pt idx="32">
                        <c:v>13868.619999999999</c:v>
                      </c:pt>
                      <c:pt idx="33">
                        <c:v>16475.900000000001</c:v>
                      </c:pt>
                      <c:pt idx="34">
                        <c:v>13184.55</c:v>
                      </c:pt>
                      <c:pt idx="35">
                        <c:v>13800.899999999998</c:v>
                      </c:pt>
                      <c:pt idx="36">
                        <c:v>19765.940000000002</c:v>
                      </c:pt>
                      <c:pt idx="37">
                        <c:v>16983.11</c:v>
                      </c:pt>
                      <c:pt idx="38">
                        <c:v>13527.380000000001</c:v>
                      </c:pt>
                      <c:pt idx="39">
                        <c:v>11615.82</c:v>
                      </c:pt>
                      <c:pt idx="40">
                        <c:v>7594.09</c:v>
                      </c:pt>
                      <c:pt idx="41">
                        <c:v>1745.64</c:v>
                      </c:pt>
                      <c:pt idx="42">
                        <c:v>1023.65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15085.73</c:v>
                      </c:pt>
                      <c:pt idx="46">
                        <c:v>25210.010000000002</c:v>
                      </c:pt>
                      <c:pt idx="47">
                        <c:v>41578.339999999997</c:v>
                      </c:pt>
                      <c:pt idx="48">
                        <c:v>79601.36</c:v>
                      </c:pt>
                      <c:pt idx="49">
                        <c:v>36055.759999999995</c:v>
                      </c:pt>
                      <c:pt idx="50">
                        <c:v>21860.21</c:v>
                      </c:pt>
                      <c:pt idx="51">
                        <c:v>24054.399999999998</c:v>
                      </c:pt>
                      <c:pt idx="52">
                        <c:v>24611.4</c:v>
                      </c:pt>
                      <c:pt idx="53">
                        <c:v>23991.4</c:v>
                      </c:pt>
                      <c:pt idx="54">
                        <c:v>27724.01</c:v>
                      </c:pt>
                      <c:pt idx="55">
                        <c:v>25893.18</c:v>
                      </c:pt>
                      <c:pt idx="56">
                        <c:v>26054.01</c:v>
                      </c:pt>
                      <c:pt idx="57">
                        <c:v>29883.390000000003</c:v>
                      </c:pt>
                      <c:pt idx="58">
                        <c:v>25329.940000000002</c:v>
                      </c:pt>
                      <c:pt idx="59">
                        <c:v>38520.449999999997</c:v>
                      </c:pt>
                      <c:pt idx="60">
                        <c:v>40435.979999999996</c:v>
                      </c:pt>
                      <c:pt idx="61">
                        <c:v>26725.91</c:v>
                      </c:pt>
                      <c:pt idx="62">
                        <c:v>21311.55</c:v>
                      </c:pt>
                      <c:pt idx="63">
                        <c:v>23118.45</c:v>
                      </c:pt>
                      <c:pt idx="64">
                        <c:v>21717.13</c:v>
                      </c:pt>
                      <c:pt idx="65">
                        <c:v>22409.279999999999</c:v>
                      </c:pt>
                      <c:pt idx="66">
                        <c:v>19281.87</c:v>
                      </c:pt>
                      <c:pt idx="67">
                        <c:v>21456.13</c:v>
                      </c:pt>
                      <c:pt idx="68">
                        <c:v>23125.18</c:v>
                      </c:pt>
                      <c:pt idx="69">
                        <c:v>25295.190000000002</c:v>
                      </c:pt>
                      <c:pt idx="70">
                        <c:v>26209.08</c:v>
                      </c:pt>
                      <c:pt idx="71">
                        <c:v>38688.160000000003</c:v>
                      </c:pt>
                      <c:pt idx="72">
                        <c:v>33371.270000000004</c:v>
                      </c:pt>
                      <c:pt idx="73">
                        <c:v>30742.89</c:v>
                      </c:pt>
                      <c:pt idx="74">
                        <c:v>26184.82</c:v>
                      </c:pt>
                      <c:pt idx="75">
                        <c:v>25689.91</c:v>
                      </c:pt>
                      <c:pt idx="76">
                        <c:v>25688.2</c:v>
                      </c:pt>
                      <c:pt idx="77">
                        <c:v>30560.209999999995</c:v>
                      </c:pt>
                      <c:pt idx="78">
                        <c:v>29526.870000000003</c:v>
                      </c:pt>
                      <c:pt idx="79">
                        <c:v>33137.440000000002</c:v>
                      </c:pt>
                      <c:pt idx="80">
                        <c:v>32877.56</c:v>
                      </c:pt>
                      <c:pt idx="81">
                        <c:v>35660.959999999999</c:v>
                      </c:pt>
                      <c:pt idx="82">
                        <c:v>32751.91</c:v>
                      </c:pt>
                      <c:pt idx="83">
                        <c:v>52121.090000000004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093-4A56-9A7F-F227FD253B9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Data!$EQ$4</c15:sqref>
                        </c15:formulaRef>
                      </c:ext>
                    </c:extLst>
                    <c:strCache>
                      <c:ptCount val="1"/>
                      <c:pt idx="0">
                        <c:v>Investment Income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Data!$EM$5:$EM$88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Data!$EQ$5:$EQ$88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5048.79</c:v>
                      </c:pt>
                      <c:pt idx="1">
                        <c:v>5609.48</c:v>
                      </c:pt>
                      <c:pt idx="2">
                        <c:v>76.97</c:v>
                      </c:pt>
                      <c:pt idx="3">
                        <c:v>885.36</c:v>
                      </c:pt>
                      <c:pt idx="4">
                        <c:v>84.51</c:v>
                      </c:pt>
                      <c:pt idx="5">
                        <c:v>80.95</c:v>
                      </c:pt>
                      <c:pt idx="6">
                        <c:v>83.07</c:v>
                      </c:pt>
                      <c:pt idx="7">
                        <c:v>79.59</c:v>
                      </c:pt>
                      <c:pt idx="8">
                        <c:v>81.38</c:v>
                      </c:pt>
                      <c:pt idx="9">
                        <c:v>72.67</c:v>
                      </c:pt>
                      <c:pt idx="10">
                        <c:v>79.540000000000006</c:v>
                      </c:pt>
                      <c:pt idx="11">
                        <c:v>78.709999999999994</c:v>
                      </c:pt>
                      <c:pt idx="12">
                        <c:v>75.52</c:v>
                      </c:pt>
                      <c:pt idx="13">
                        <c:v>77.13</c:v>
                      </c:pt>
                      <c:pt idx="14">
                        <c:v>73.34</c:v>
                      </c:pt>
                      <c:pt idx="15">
                        <c:v>852.67</c:v>
                      </c:pt>
                      <c:pt idx="16">
                        <c:v>31.96</c:v>
                      </c:pt>
                      <c:pt idx="17">
                        <c:v>15.11</c:v>
                      </c:pt>
                      <c:pt idx="18">
                        <c:v>8.89</c:v>
                      </c:pt>
                      <c:pt idx="19">
                        <c:v>6.92</c:v>
                      </c:pt>
                      <c:pt idx="20">
                        <c:v>7.08</c:v>
                      </c:pt>
                      <c:pt idx="21">
                        <c:v>6.36</c:v>
                      </c:pt>
                      <c:pt idx="22">
                        <c:v>7</c:v>
                      </c:pt>
                      <c:pt idx="23">
                        <c:v>42.94</c:v>
                      </c:pt>
                      <c:pt idx="24">
                        <c:v>6.67</c:v>
                      </c:pt>
                      <c:pt idx="25">
                        <c:v>6.82</c:v>
                      </c:pt>
                      <c:pt idx="26">
                        <c:v>6.49</c:v>
                      </c:pt>
                      <c:pt idx="27">
                        <c:v>806.69</c:v>
                      </c:pt>
                      <c:pt idx="28">
                        <c:v>7.48</c:v>
                      </c:pt>
                      <c:pt idx="29">
                        <c:v>12.7</c:v>
                      </c:pt>
                      <c:pt idx="30">
                        <c:v>12.99</c:v>
                      </c:pt>
                      <c:pt idx="31">
                        <c:v>12.43</c:v>
                      </c:pt>
                      <c:pt idx="32">
                        <c:v>12.7</c:v>
                      </c:pt>
                      <c:pt idx="33">
                        <c:v>11.4</c:v>
                      </c:pt>
                      <c:pt idx="34">
                        <c:v>12.5</c:v>
                      </c:pt>
                      <c:pt idx="35">
                        <c:v>12.26</c:v>
                      </c:pt>
                      <c:pt idx="36">
                        <c:v>11.73</c:v>
                      </c:pt>
                      <c:pt idx="37">
                        <c:v>11.9</c:v>
                      </c:pt>
                      <c:pt idx="38">
                        <c:v>11.36</c:v>
                      </c:pt>
                      <c:pt idx="39">
                        <c:v>811.58</c:v>
                      </c:pt>
                      <c:pt idx="40">
                        <c:v>11.42</c:v>
                      </c:pt>
                      <c:pt idx="41">
                        <c:v>10.89</c:v>
                      </c:pt>
                      <c:pt idx="42">
                        <c:v>11.2</c:v>
                      </c:pt>
                      <c:pt idx="43">
                        <c:v>10.83</c:v>
                      </c:pt>
                      <c:pt idx="44">
                        <c:v>23.27</c:v>
                      </c:pt>
                      <c:pt idx="45">
                        <c:v>28.09</c:v>
                      </c:pt>
                      <c:pt idx="46">
                        <c:v>29.33</c:v>
                      </c:pt>
                      <c:pt idx="47">
                        <c:v>32.33</c:v>
                      </c:pt>
                      <c:pt idx="48">
                        <c:v>29.5</c:v>
                      </c:pt>
                      <c:pt idx="49">
                        <c:v>29.31</c:v>
                      </c:pt>
                      <c:pt idx="50">
                        <c:v>28.31</c:v>
                      </c:pt>
                      <c:pt idx="51">
                        <c:v>832.14</c:v>
                      </c:pt>
                      <c:pt idx="52">
                        <c:v>25.05</c:v>
                      </c:pt>
                      <c:pt idx="53">
                        <c:v>42.41</c:v>
                      </c:pt>
                      <c:pt idx="54">
                        <c:v>37.450000000000003</c:v>
                      </c:pt>
                      <c:pt idx="55">
                        <c:v>33.61</c:v>
                      </c:pt>
                      <c:pt idx="56">
                        <c:v>52.92</c:v>
                      </c:pt>
                      <c:pt idx="57">
                        <c:v>22.73</c:v>
                      </c:pt>
                      <c:pt idx="58">
                        <c:v>23.54</c:v>
                      </c:pt>
                      <c:pt idx="59">
                        <c:v>24.84</c:v>
                      </c:pt>
                      <c:pt idx="60">
                        <c:v>842.97</c:v>
                      </c:pt>
                      <c:pt idx="61">
                        <c:v>51.45</c:v>
                      </c:pt>
                      <c:pt idx="62">
                        <c:v>37.01</c:v>
                      </c:pt>
                      <c:pt idx="63">
                        <c:v>38.83</c:v>
                      </c:pt>
                      <c:pt idx="64">
                        <c:v>28.99</c:v>
                      </c:pt>
                      <c:pt idx="65">
                        <c:v>20.100000000000001</c:v>
                      </c:pt>
                      <c:pt idx="66">
                        <c:v>19.38</c:v>
                      </c:pt>
                      <c:pt idx="67">
                        <c:v>18.25</c:v>
                      </c:pt>
                      <c:pt idx="68">
                        <c:v>28.23</c:v>
                      </c:pt>
                      <c:pt idx="69">
                        <c:v>15.67</c:v>
                      </c:pt>
                      <c:pt idx="70">
                        <c:v>33.97</c:v>
                      </c:pt>
                      <c:pt idx="71">
                        <c:v>16.89</c:v>
                      </c:pt>
                      <c:pt idx="72">
                        <c:v>12.27</c:v>
                      </c:pt>
                      <c:pt idx="73">
                        <c:v>11.72</c:v>
                      </c:pt>
                      <c:pt idx="74">
                        <c:v>14.16</c:v>
                      </c:pt>
                      <c:pt idx="75">
                        <c:v>1111.77</c:v>
                      </c:pt>
                      <c:pt idx="76">
                        <c:v>7.68</c:v>
                      </c:pt>
                      <c:pt idx="77">
                        <c:v>6.12</c:v>
                      </c:pt>
                      <c:pt idx="78">
                        <c:v>4.79</c:v>
                      </c:pt>
                      <c:pt idx="79">
                        <c:v>3.36</c:v>
                      </c:pt>
                      <c:pt idx="80">
                        <c:v>5.12</c:v>
                      </c:pt>
                      <c:pt idx="81">
                        <c:v>5.3</c:v>
                      </c:pt>
                      <c:pt idx="82">
                        <c:v>4.57</c:v>
                      </c:pt>
                      <c:pt idx="83">
                        <c:v>17.75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093-4A56-9A7F-F227FD253B9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Data!$ER$4</c15:sqref>
                        </c15:formulaRef>
                      </c:ext>
                    </c:extLst>
                    <c:strCache>
                      <c:ptCount val="1"/>
                      <c:pt idx="0">
                        <c:v>Other Income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Data!$EM$5:$EM$88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Data!$ER$5:$ER$88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10823.029999999999</c:v>
                      </c:pt>
                      <c:pt idx="1">
                        <c:v>3717.64</c:v>
                      </c:pt>
                      <c:pt idx="2">
                        <c:v>3415.96</c:v>
                      </c:pt>
                      <c:pt idx="3">
                        <c:v>4898.37</c:v>
                      </c:pt>
                      <c:pt idx="4">
                        <c:v>4823.91</c:v>
                      </c:pt>
                      <c:pt idx="5">
                        <c:v>6315.0300000000007</c:v>
                      </c:pt>
                      <c:pt idx="6">
                        <c:v>22520.73</c:v>
                      </c:pt>
                      <c:pt idx="7">
                        <c:v>3460.22</c:v>
                      </c:pt>
                      <c:pt idx="8">
                        <c:v>3647.13</c:v>
                      </c:pt>
                      <c:pt idx="9">
                        <c:v>2810</c:v>
                      </c:pt>
                      <c:pt idx="10">
                        <c:v>22.839999999999975</c:v>
                      </c:pt>
                      <c:pt idx="11">
                        <c:v>3031.53</c:v>
                      </c:pt>
                      <c:pt idx="12">
                        <c:v>2759.18</c:v>
                      </c:pt>
                      <c:pt idx="13">
                        <c:v>5499.8300000000008</c:v>
                      </c:pt>
                      <c:pt idx="14">
                        <c:v>5429.43</c:v>
                      </c:pt>
                      <c:pt idx="15">
                        <c:v>35204.240000000005</c:v>
                      </c:pt>
                      <c:pt idx="16">
                        <c:v>4104.16</c:v>
                      </c:pt>
                      <c:pt idx="17">
                        <c:v>4078.49</c:v>
                      </c:pt>
                      <c:pt idx="18">
                        <c:v>3558.69</c:v>
                      </c:pt>
                      <c:pt idx="19">
                        <c:v>2936.96</c:v>
                      </c:pt>
                      <c:pt idx="20">
                        <c:v>2804.48</c:v>
                      </c:pt>
                      <c:pt idx="21">
                        <c:v>3017.32</c:v>
                      </c:pt>
                      <c:pt idx="22">
                        <c:v>1762.28</c:v>
                      </c:pt>
                      <c:pt idx="23">
                        <c:v>2123.92</c:v>
                      </c:pt>
                      <c:pt idx="24">
                        <c:v>29446.880000000001</c:v>
                      </c:pt>
                      <c:pt idx="25">
                        <c:v>1902.05</c:v>
                      </c:pt>
                      <c:pt idx="26">
                        <c:v>3188.75</c:v>
                      </c:pt>
                      <c:pt idx="27">
                        <c:v>1311.79</c:v>
                      </c:pt>
                      <c:pt idx="28">
                        <c:v>6250.43</c:v>
                      </c:pt>
                      <c:pt idx="29">
                        <c:v>3630.92</c:v>
                      </c:pt>
                      <c:pt idx="30">
                        <c:v>2978.3799999999997</c:v>
                      </c:pt>
                      <c:pt idx="31">
                        <c:v>12743.31</c:v>
                      </c:pt>
                      <c:pt idx="32">
                        <c:v>-3047.99</c:v>
                      </c:pt>
                      <c:pt idx="33">
                        <c:v>4846.1099999999997</c:v>
                      </c:pt>
                      <c:pt idx="34">
                        <c:v>5091.6399999999994</c:v>
                      </c:pt>
                      <c:pt idx="35">
                        <c:v>5519.02</c:v>
                      </c:pt>
                      <c:pt idx="36">
                        <c:v>309002.49</c:v>
                      </c:pt>
                      <c:pt idx="37">
                        <c:v>3396.37</c:v>
                      </c:pt>
                      <c:pt idx="38">
                        <c:v>44136.09</c:v>
                      </c:pt>
                      <c:pt idx="39">
                        <c:v>72543.790000000008</c:v>
                      </c:pt>
                      <c:pt idx="40">
                        <c:v>64842.559999999998</c:v>
                      </c:pt>
                      <c:pt idx="41">
                        <c:v>41567.61</c:v>
                      </c:pt>
                      <c:pt idx="42">
                        <c:v>45095.51</c:v>
                      </c:pt>
                      <c:pt idx="43">
                        <c:v>47904.09</c:v>
                      </c:pt>
                      <c:pt idx="44">
                        <c:v>12655.710000000001</c:v>
                      </c:pt>
                      <c:pt idx="45">
                        <c:v>4212.76</c:v>
                      </c:pt>
                      <c:pt idx="46">
                        <c:v>6774.3100000000013</c:v>
                      </c:pt>
                      <c:pt idx="47">
                        <c:v>8879.9600000000009</c:v>
                      </c:pt>
                      <c:pt idx="48">
                        <c:v>244612.66000000003</c:v>
                      </c:pt>
                      <c:pt idx="49">
                        <c:v>218094.24000000002</c:v>
                      </c:pt>
                      <c:pt idx="50">
                        <c:v>7876.2999999999947</c:v>
                      </c:pt>
                      <c:pt idx="51">
                        <c:v>5315.7099999999991</c:v>
                      </c:pt>
                      <c:pt idx="52">
                        <c:v>8273.75</c:v>
                      </c:pt>
                      <c:pt idx="53">
                        <c:v>9519.7799999999988</c:v>
                      </c:pt>
                      <c:pt idx="54">
                        <c:v>7591.84</c:v>
                      </c:pt>
                      <c:pt idx="55">
                        <c:v>6662.7300000000005</c:v>
                      </c:pt>
                      <c:pt idx="56">
                        <c:v>11595.18</c:v>
                      </c:pt>
                      <c:pt idx="57">
                        <c:v>9290.32</c:v>
                      </c:pt>
                      <c:pt idx="58">
                        <c:v>7749.77</c:v>
                      </c:pt>
                      <c:pt idx="59">
                        <c:v>8793.43</c:v>
                      </c:pt>
                      <c:pt idx="60">
                        <c:v>6472</c:v>
                      </c:pt>
                      <c:pt idx="61">
                        <c:v>15987.32</c:v>
                      </c:pt>
                      <c:pt idx="62">
                        <c:v>9258.2100000000009</c:v>
                      </c:pt>
                      <c:pt idx="63">
                        <c:v>-26523.21</c:v>
                      </c:pt>
                      <c:pt idx="64">
                        <c:v>6634.630000000001</c:v>
                      </c:pt>
                      <c:pt idx="65">
                        <c:v>5421.42</c:v>
                      </c:pt>
                      <c:pt idx="66">
                        <c:v>99311.1</c:v>
                      </c:pt>
                      <c:pt idx="67">
                        <c:v>15585.52</c:v>
                      </c:pt>
                      <c:pt idx="68">
                        <c:v>5704.33</c:v>
                      </c:pt>
                      <c:pt idx="69">
                        <c:v>8810.2199999999993</c:v>
                      </c:pt>
                      <c:pt idx="70">
                        <c:v>4691.9100000000008</c:v>
                      </c:pt>
                      <c:pt idx="71">
                        <c:v>6576.82</c:v>
                      </c:pt>
                      <c:pt idx="72">
                        <c:v>5391.73</c:v>
                      </c:pt>
                      <c:pt idx="73">
                        <c:v>31053.93</c:v>
                      </c:pt>
                      <c:pt idx="74">
                        <c:v>8092.73</c:v>
                      </c:pt>
                      <c:pt idx="75">
                        <c:v>5945.0599999999995</c:v>
                      </c:pt>
                      <c:pt idx="76">
                        <c:v>6534.2699999999995</c:v>
                      </c:pt>
                      <c:pt idx="77">
                        <c:v>7100.42</c:v>
                      </c:pt>
                      <c:pt idx="78">
                        <c:v>6743.45</c:v>
                      </c:pt>
                      <c:pt idx="79">
                        <c:v>6938.48</c:v>
                      </c:pt>
                      <c:pt idx="80">
                        <c:v>12411.35</c:v>
                      </c:pt>
                      <c:pt idx="81">
                        <c:v>6087.4500000000007</c:v>
                      </c:pt>
                      <c:pt idx="82">
                        <c:v>7966.49</c:v>
                      </c:pt>
                      <c:pt idx="83">
                        <c:v>9579.34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093-4A56-9A7F-F227FD253B96}"/>
                  </c:ext>
                </c:extLst>
              </c15:ser>
            </c15:filteredBarSeries>
          </c:ext>
        </c:extLst>
      </c:barChart>
      <c:dateAx>
        <c:axId val="1250416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215648"/>
        <c:crosses val="autoZero"/>
        <c:auto val="1"/>
        <c:lblOffset val="100"/>
        <c:baseTimeUnit val="months"/>
      </c:dateAx>
      <c:valAx>
        <c:axId val="17092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Cost</a:t>
            </a:r>
            <a:r>
              <a:rPr lang="en-AU" baseline="0"/>
              <a:t> of Sales Movements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6"/>
          <c:order val="26"/>
          <c:tx>
            <c:strRef>
              <c:f>Data!$AB$4</c:f>
              <c:strCache>
                <c:ptCount val="1"/>
                <c:pt idx="0">
                  <c:v>Purchases - Bar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Data!$AB$5:$AB$88</c:f>
              <c:numCache>
                <c:formatCode>"$"#,##0.00_);[Red]\("$"#,##0.00\)</c:formatCode>
                <c:ptCount val="84"/>
                <c:pt idx="0">
                  <c:v>22117.37</c:v>
                </c:pt>
                <c:pt idx="1">
                  <c:v>23591.66</c:v>
                </c:pt>
                <c:pt idx="2">
                  <c:v>20462.86</c:v>
                </c:pt>
                <c:pt idx="3">
                  <c:v>14731.54</c:v>
                </c:pt>
                <c:pt idx="4">
                  <c:v>16088.23</c:v>
                </c:pt>
                <c:pt idx="5">
                  <c:v>15662.4</c:v>
                </c:pt>
                <c:pt idx="6">
                  <c:v>16990.45</c:v>
                </c:pt>
                <c:pt idx="7">
                  <c:v>16654.740000000002</c:v>
                </c:pt>
                <c:pt idx="8">
                  <c:v>14089.38</c:v>
                </c:pt>
                <c:pt idx="9">
                  <c:v>15497.16</c:v>
                </c:pt>
                <c:pt idx="10">
                  <c:v>14236.61</c:v>
                </c:pt>
                <c:pt idx="11">
                  <c:v>10216.469999999999</c:v>
                </c:pt>
                <c:pt idx="12">
                  <c:v>14461.54</c:v>
                </c:pt>
                <c:pt idx="13">
                  <c:v>17097.91</c:v>
                </c:pt>
                <c:pt idx="14">
                  <c:v>12814.76</c:v>
                </c:pt>
                <c:pt idx="15">
                  <c:v>16392.18</c:v>
                </c:pt>
                <c:pt idx="16">
                  <c:v>16873.07</c:v>
                </c:pt>
                <c:pt idx="17">
                  <c:v>13814.51</c:v>
                </c:pt>
                <c:pt idx="18">
                  <c:v>15280.69</c:v>
                </c:pt>
                <c:pt idx="19">
                  <c:v>11607.72</c:v>
                </c:pt>
                <c:pt idx="20">
                  <c:v>10302.24</c:v>
                </c:pt>
                <c:pt idx="21">
                  <c:v>13635.92</c:v>
                </c:pt>
                <c:pt idx="22">
                  <c:v>7035.84</c:v>
                </c:pt>
                <c:pt idx="23">
                  <c:v>8581.31</c:v>
                </c:pt>
                <c:pt idx="24">
                  <c:v>16141.29</c:v>
                </c:pt>
                <c:pt idx="25">
                  <c:v>9591.7800000000007</c:v>
                </c:pt>
                <c:pt idx="26">
                  <c:v>9757.6200000000008</c:v>
                </c:pt>
                <c:pt idx="27">
                  <c:v>4620.5200000000004</c:v>
                </c:pt>
                <c:pt idx="28">
                  <c:v>6220.23</c:v>
                </c:pt>
                <c:pt idx="29">
                  <c:v>12456.14</c:v>
                </c:pt>
                <c:pt idx="30">
                  <c:v>16439.29</c:v>
                </c:pt>
                <c:pt idx="31">
                  <c:v>13208.5</c:v>
                </c:pt>
                <c:pt idx="32">
                  <c:v>20520.48</c:v>
                </c:pt>
                <c:pt idx="33">
                  <c:v>16091.22</c:v>
                </c:pt>
                <c:pt idx="34">
                  <c:v>14151.93</c:v>
                </c:pt>
                <c:pt idx="35">
                  <c:v>10960</c:v>
                </c:pt>
                <c:pt idx="36">
                  <c:v>19658.68</c:v>
                </c:pt>
                <c:pt idx="37">
                  <c:v>12791.09</c:v>
                </c:pt>
                <c:pt idx="38">
                  <c:v>17599.849999999999</c:v>
                </c:pt>
                <c:pt idx="39">
                  <c:v>12451.26</c:v>
                </c:pt>
                <c:pt idx="40">
                  <c:v>13071.01</c:v>
                </c:pt>
                <c:pt idx="41">
                  <c:v>23122.75</c:v>
                </c:pt>
                <c:pt idx="42">
                  <c:v>5571.83</c:v>
                </c:pt>
                <c:pt idx="43">
                  <c:v>420.73</c:v>
                </c:pt>
                <c:pt idx="44">
                  <c:v>-4839.6899999999996</c:v>
                </c:pt>
                <c:pt idx="45">
                  <c:v>17547.97</c:v>
                </c:pt>
                <c:pt idx="46">
                  <c:v>22173.02</c:v>
                </c:pt>
                <c:pt idx="47">
                  <c:v>19892.349999999999</c:v>
                </c:pt>
                <c:pt idx="48">
                  <c:v>22545.35</c:v>
                </c:pt>
                <c:pt idx="49">
                  <c:v>29333.599999999999</c:v>
                </c:pt>
                <c:pt idx="50">
                  <c:v>25145.88</c:v>
                </c:pt>
                <c:pt idx="51">
                  <c:v>23091.42</c:v>
                </c:pt>
                <c:pt idx="52">
                  <c:v>26117.3</c:v>
                </c:pt>
                <c:pt idx="53">
                  <c:v>23628.86</c:v>
                </c:pt>
                <c:pt idx="54">
                  <c:v>20453.89</c:v>
                </c:pt>
                <c:pt idx="55">
                  <c:v>29080.14</c:v>
                </c:pt>
                <c:pt idx="56">
                  <c:v>21683.25</c:v>
                </c:pt>
                <c:pt idx="57">
                  <c:v>24795.96</c:v>
                </c:pt>
                <c:pt idx="58">
                  <c:v>24059.27</c:v>
                </c:pt>
                <c:pt idx="59">
                  <c:v>24800.9</c:v>
                </c:pt>
                <c:pt idx="60">
                  <c:v>28878.29</c:v>
                </c:pt>
                <c:pt idx="61">
                  <c:v>27491.49</c:v>
                </c:pt>
                <c:pt idx="62">
                  <c:v>20637.099999999999</c:v>
                </c:pt>
                <c:pt idx="63">
                  <c:v>26873.24</c:v>
                </c:pt>
                <c:pt idx="64">
                  <c:v>24631.759999999998</c:v>
                </c:pt>
                <c:pt idx="65">
                  <c:v>22046.91</c:v>
                </c:pt>
                <c:pt idx="66">
                  <c:v>25972.36</c:v>
                </c:pt>
                <c:pt idx="67">
                  <c:v>26130.53</c:v>
                </c:pt>
                <c:pt idx="68">
                  <c:v>20968.84</c:v>
                </c:pt>
                <c:pt idx="69">
                  <c:v>33190.97</c:v>
                </c:pt>
                <c:pt idx="70">
                  <c:v>25220.67</c:v>
                </c:pt>
                <c:pt idx="71">
                  <c:v>22938.94</c:v>
                </c:pt>
                <c:pt idx="72">
                  <c:v>38345.71</c:v>
                </c:pt>
                <c:pt idx="73">
                  <c:v>44941.05</c:v>
                </c:pt>
                <c:pt idx="74">
                  <c:v>32158.63</c:v>
                </c:pt>
                <c:pt idx="75">
                  <c:v>34196.160000000003</c:v>
                </c:pt>
                <c:pt idx="76">
                  <c:v>42581.35</c:v>
                </c:pt>
                <c:pt idx="77">
                  <c:v>49676.13</c:v>
                </c:pt>
                <c:pt idx="78">
                  <c:v>45724.85</c:v>
                </c:pt>
                <c:pt idx="79">
                  <c:v>64906.82</c:v>
                </c:pt>
                <c:pt idx="80">
                  <c:v>43239.57</c:v>
                </c:pt>
                <c:pt idx="81">
                  <c:v>33837.949999999997</c:v>
                </c:pt>
                <c:pt idx="82">
                  <c:v>42936.42</c:v>
                </c:pt>
                <c:pt idx="83">
                  <c:v>61446.27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934-4E9A-AFCB-1CC6D4A2F478}"/>
            </c:ext>
          </c:extLst>
        </c:ser>
        <c:ser>
          <c:idx val="27"/>
          <c:order val="27"/>
          <c:tx>
            <c:strRef>
              <c:f>Data!$AC$4</c:f>
              <c:strCache>
                <c:ptCount val="1"/>
                <c:pt idx="0">
                  <c:v>Stock Movement - Bar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Data!$AC$5:$AC$88</c:f>
              <c:numCache>
                <c:formatCode>"$"#,##0.00_);[Red]\("$"#,##0.00\)</c:formatCode>
                <c:ptCount val="84"/>
                <c:pt idx="0">
                  <c:v>-3355.36</c:v>
                </c:pt>
                <c:pt idx="1">
                  <c:v>0</c:v>
                </c:pt>
                <c:pt idx="2">
                  <c:v>-435.16</c:v>
                </c:pt>
                <c:pt idx="3">
                  <c:v>1089.82</c:v>
                </c:pt>
                <c:pt idx="4">
                  <c:v>-1674.54</c:v>
                </c:pt>
                <c:pt idx="5">
                  <c:v>-480.76</c:v>
                </c:pt>
                <c:pt idx="6">
                  <c:v>-1316.22</c:v>
                </c:pt>
                <c:pt idx="7">
                  <c:v>-1347.76</c:v>
                </c:pt>
                <c:pt idx="8">
                  <c:v>2842.11</c:v>
                </c:pt>
                <c:pt idx="9">
                  <c:v>-1241.27</c:v>
                </c:pt>
                <c:pt idx="10">
                  <c:v>1909.8</c:v>
                </c:pt>
                <c:pt idx="11">
                  <c:v>-113.69</c:v>
                </c:pt>
                <c:pt idx="12">
                  <c:v>-313.91000000000003</c:v>
                </c:pt>
                <c:pt idx="13">
                  <c:v>-3547.06</c:v>
                </c:pt>
                <c:pt idx="14">
                  <c:v>3111.66</c:v>
                </c:pt>
                <c:pt idx="15">
                  <c:v>-874.02</c:v>
                </c:pt>
                <c:pt idx="16">
                  <c:v>-1806.55</c:v>
                </c:pt>
                <c:pt idx="17">
                  <c:v>1569.69</c:v>
                </c:pt>
                <c:pt idx="18">
                  <c:v>-1399.08</c:v>
                </c:pt>
                <c:pt idx="19">
                  <c:v>1396.23</c:v>
                </c:pt>
                <c:pt idx="20">
                  <c:v>2452.1</c:v>
                </c:pt>
                <c:pt idx="21">
                  <c:v>-1395.98</c:v>
                </c:pt>
                <c:pt idx="22">
                  <c:v>1448.99</c:v>
                </c:pt>
                <c:pt idx="23">
                  <c:v>-407.06</c:v>
                </c:pt>
                <c:pt idx="24">
                  <c:v>-1897.95</c:v>
                </c:pt>
                <c:pt idx="25">
                  <c:v>151.77000000000001</c:v>
                </c:pt>
                <c:pt idx="26">
                  <c:v>189.2</c:v>
                </c:pt>
                <c:pt idx="27">
                  <c:v>2499.6799999999998</c:v>
                </c:pt>
                <c:pt idx="28">
                  <c:v>-1411</c:v>
                </c:pt>
                <c:pt idx="29">
                  <c:v>-94.41</c:v>
                </c:pt>
                <c:pt idx="30">
                  <c:v>-601.9</c:v>
                </c:pt>
                <c:pt idx="31">
                  <c:v>2885.31</c:v>
                </c:pt>
                <c:pt idx="32">
                  <c:v>-5056.99</c:v>
                </c:pt>
                <c:pt idx="33">
                  <c:v>2736.18</c:v>
                </c:pt>
                <c:pt idx="34">
                  <c:v>318.56</c:v>
                </c:pt>
                <c:pt idx="35">
                  <c:v>2238.04</c:v>
                </c:pt>
                <c:pt idx="36">
                  <c:v>-2140.63</c:v>
                </c:pt>
                <c:pt idx="37">
                  <c:v>2148.7199999999998</c:v>
                </c:pt>
                <c:pt idx="38">
                  <c:v>-1046.27</c:v>
                </c:pt>
                <c:pt idx="39">
                  <c:v>-3182.14</c:v>
                </c:pt>
                <c:pt idx="40">
                  <c:v>2325.87</c:v>
                </c:pt>
                <c:pt idx="41">
                  <c:v>-1346.14</c:v>
                </c:pt>
                <c:pt idx="42">
                  <c:v>-1714.42</c:v>
                </c:pt>
                <c:pt idx="43">
                  <c:v>0</c:v>
                </c:pt>
                <c:pt idx="44">
                  <c:v>2914.16</c:v>
                </c:pt>
                <c:pt idx="45">
                  <c:v>1688.48</c:v>
                </c:pt>
                <c:pt idx="46">
                  <c:v>-2425.92</c:v>
                </c:pt>
                <c:pt idx="47">
                  <c:v>660.9</c:v>
                </c:pt>
                <c:pt idx="48">
                  <c:v>-2129.21</c:v>
                </c:pt>
                <c:pt idx="49">
                  <c:v>0</c:v>
                </c:pt>
                <c:pt idx="50">
                  <c:v>-2038.04</c:v>
                </c:pt>
                <c:pt idx="51">
                  <c:v>-318.08</c:v>
                </c:pt>
                <c:pt idx="52">
                  <c:v>159.85</c:v>
                </c:pt>
                <c:pt idx="53">
                  <c:v>284.45999999999998</c:v>
                </c:pt>
                <c:pt idx="54">
                  <c:v>328.57</c:v>
                </c:pt>
                <c:pt idx="55">
                  <c:v>-2011.19</c:v>
                </c:pt>
                <c:pt idx="56">
                  <c:v>3344.27</c:v>
                </c:pt>
                <c:pt idx="57">
                  <c:v>-370.4</c:v>
                </c:pt>
                <c:pt idx="58">
                  <c:v>-1488.16</c:v>
                </c:pt>
                <c:pt idx="59">
                  <c:v>1352.05</c:v>
                </c:pt>
                <c:pt idx="60">
                  <c:v>-45.05</c:v>
                </c:pt>
                <c:pt idx="61">
                  <c:v>-3539.92</c:v>
                </c:pt>
                <c:pt idx="62">
                  <c:v>2762.73</c:v>
                </c:pt>
                <c:pt idx="63">
                  <c:v>3188.92</c:v>
                </c:pt>
                <c:pt idx="64">
                  <c:v>-876.17</c:v>
                </c:pt>
                <c:pt idx="65">
                  <c:v>620.12</c:v>
                </c:pt>
                <c:pt idx="66">
                  <c:v>92.85</c:v>
                </c:pt>
                <c:pt idx="67">
                  <c:v>-277.93</c:v>
                </c:pt>
                <c:pt idx="68">
                  <c:v>-2919.6</c:v>
                </c:pt>
                <c:pt idx="69">
                  <c:v>4038.92</c:v>
                </c:pt>
                <c:pt idx="70">
                  <c:v>1610.93</c:v>
                </c:pt>
                <c:pt idx="71">
                  <c:v>3736.29</c:v>
                </c:pt>
                <c:pt idx="72">
                  <c:v>10012.01</c:v>
                </c:pt>
                <c:pt idx="73">
                  <c:v>-4434.1099999999997</c:v>
                </c:pt>
                <c:pt idx="74">
                  <c:v>12441.35</c:v>
                </c:pt>
                <c:pt idx="75">
                  <c:v>0</c:v>
                </c:pt>
                <c:pt idx="76">
                  <c:v>0</c:v>
                </c:pt>
                <c:pt idx="77">
                  <c:v>-1106.03</c:v>
                </c:pt>
                <c:pt idx="78">
                  <c:v>-6446.32</c:v>
                </c:pt>
                <c:pt idx="79">
                  <c:v>1407.52</c:v>
                </c:pt>
                <c:pt idx="80">
                  <c:v>9242.18</c:v>
                </c:pt>
                <c:pt idx="81">
                  <c:v>12554.82</c:v>
                </c:pt>
                <c:pt idx="82">
                  <c:v>7279.59</c:v>
                </c:pt>
                <c:pt idx="83">
                  <c:v>-5960.7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934-4E9A-AFCB-1CC6D4A2F478}"/>
            </c:ext>
          </c:extLst>
        </c:ser>
        <c:ser>
          <c:idx val="28"/>
          <c:order val="28"/>
          <c:tx>
            <c:strRef>
              <c:f>Data!$AD$4</c:f>
              <c:strCache>
                <c:ptCount val="1"/>
                <c:pt idx="0">
                  <c:v>Freight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Data!$AD$5:$AD$88</c:f>
              <c:numCache>
                <c:formatCode>"$"#,##0.00_);[Red]\("$"#,##0.00\)</c:formatCode>
                <c:ptCount val="84"/>
                <c:pt idx="0">
                  <c:v>114.66</c:v>
                </c:pt>
                <c:pt idx="1">
                  <c:v>73.5</c:v>
                </c:pt>
                <c:pt idx="2">
                  <c:v>147</c:v>
                </c:pt>
                <c:pt idx="3">
                  <c:v>110.25</c:v>
                </c:pt>
                <c:pt idx="4">
                  <c:v>73.5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934-4E9A-AFCB-1CC6D4A2F478}"/>
            </c:ext>
          </c:extLst>
        </c:ser>
        <c:ser>
          <c:idx val="29"/>
          <c:order val="29"/>
          <c:tx>
            <c:strRef>
              <c:f>Data!$AE$4</c:f>
              <c:strCache>
                <c:ptCount val="1"/>
                <c:pt idx="0">
                  <c:v>Purchases -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Data!$AE$5:$AE$88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116.08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2354.1999999999998</c:v>
                </c:pt>
                <c:pt idx="23">
                  <c:v>1928.71</c:v>
                </c:pt>
                <c:pt idx="24">
                  <c:v>2619</c:v>
                </c:pt>
                <c:pt idx="25">
                  <c:v>3271.41</c:v>
                </c:pt>
                <c:pt idx="26">
                  <c:v>2368.83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107.8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329.98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147.44</c:v>
                </c:pt>
                <c:pt idx="63">
                  <c:v>1913.63</c:v>
                </c:pt>
                <c:pt idx="64">
                  <c:v>0</c:v>
                </c:pt>
                <c:pt idx="65">
                  <c:v>7891.69</c:v>
                </c:pt>
                <c:pt idx="66">
                  <c:v>23675.23</c:v>
                </c:pt>
                <c:pt idx="67">
                  <c:v>22102.15</c:v>
                </c:pt>
                <c:pt idx="68">
                  <c:v>20244.86</c:v>
                </c:pt>
                <c:pt idx="69">
                  <c:v>24034.79</c:v>
                </c:pt>
                <c:pt idx="70">
                  <c:v>19997.919999999998</c:v>
                </c:pt>
                <c:pt idx="71">
                  <c:v>20849.330000000002</c:v>
                </c:pt>
                <c:pt idx="72">
                  <c:v>26036.25</c:v>
                </c:pt>
                <c:pt idx="73">
                  <c:v>32467.37</c:v>
                </c:pt>
                <c:pt idx="74">
                  <c:v>23713.88</c:v>
                </c:pt>
                <c:pt idx="75">
                  <c:v>26084.14</c:v>
                </c:pt>
                <c:pt idx="76">
                  <c:v>23501.85</c:v>
                </c:pt>
                <c:pt idx="77">
                  <c:v>22385.35</c:v>
                </c:pt>
                <c:pt idx="78">
                  <c:v>23178.83</c:v>
                </c:pt>
                <c:pt idx="79">
                  <c:v>28170.63</c:v>
                </c:pt>
                <c:pt idx="80">
                  <c:v>28438.82</c:v>
                </c:pt>
                <c:pt idx="81">
                  <c:v>36054.92</c:v>
                </c:pt>
                <c:pt idx="82">
                  <c:v>27515.01</c:v>
                </c:pt>
                <c:pt idx="83">
                  <c:v>29993.59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934-4E9A-AFCB-1CC6D4A2F478}"/>
            </c:ext>
          </c:extLst>
        </c:ser>
        <c:ser>
          <c:idx val="30"/>
          <c:order val="30"/>
          <c:tx>
            <c:strRef>
              <c:f>Data!$AF$4</c:f>
              <c:strCache>
                <c:ptCount val="1"/>
                <c:pt idx="0">
                  <c:v>Purchases - Cafe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Data!$AF$5:$AF$88</c:f>
              <c:numCache>
                <c:formatCode>"$"#,##0.00_);[Red]\("$"#,##0.00\)</c:formatCode>
                <c:ptCount val="84"/>
                <c:pt idx="0">
                  <c:v>728.05</c:v>
                </c:pt>
                <c:pt idx="1">
                  <c:v>0</c:v>
                </c:pt>
                <c:pt idx="2">
                  <c:v>537.48</c:v>
                </c:pt>
                <c:pt idx="3">
                  <c:v>111.85</c:v>
                </c:pt>
                <c:pt idx="4">
                  <c:v>461</c:v>
                </c:pt>
                <c:pt idx="5">
                  <c:v>0</c:v>
                </c:pt>
                <c:pt idx="6">
                  <c:v>682.85</c:v>
                </c:pt>
                <c:pt idx="7">
                  <c:v>26.5</c:v>
                </c:pt>
                <c:pt idx="8">
                  <c:v>534.76</c:v>
                </c:pt>
                <c:pt idx="9">
                  <c:v>97</c:v>
                </c:pt>
                <c:pt idx="10">
                  <c:v>0</c:v>
                </c:pt>
                <c:pt idx="11">
                  <c:v>503.95</c:v>
                </c:pt>
                <c:pt idx="12">
                  <c:v>0</c:v>
                </c:pt>
                <c:pt idx="13">
                  <c:v>730.44</c:v>
                </c:pt>
                <c:pt idx="14">
                  <c:v>0</c:v>
                </c:pt>
                <c:pt idx="15">
                  <c:v>466.34</c:v>
                </c:pt>
                <c:pt idx="16">
                  <c:v>154.36000000000001</c:v>
                </c:pt>
                <c:pt idx="17">
                  <c:v>516.16</c:v>
                </c:pt>
                <c:pt idx="18">
                  <c:v>93.2</c:v>
                </c:pt>
                <c:pt idx="19">
                  <c:v>502.39</c:v>
                </c:pt>
                <c:pt idx="20">
                  <c:v>579.83000000000004</c:v>
                </c:pt>
                <c:pt idx="21">
                  <c:v>44.8</c:v>
                </c:pt>
                <c:pt idx="22">
                  <c:v>0</c:v>
                </c:pt>
                <c:pt idx="23">
                  <c:v>368.4</c:v>
                </c:pt>
                <c:pt idx="24">
                  <c:v>256.86</c:v>
                </c:pt>
                <c:pt idx="25">
                  <c:v>572.36</c:v>
                </c:pt>
                <c:pt idx="26">
                  <c:v>0</c:v>
                </c:pt>
                <c:pt idx="27">
                  <c:v>418.5</c:v>
                </c:pt>
                <c:pt idx="28">
                  <c:v>0</c:v>
                </c:pt>
                <c:pt idx="29">
                  <c:v>0</c:v>
                </c:pt>
                <c:pt idx="30">
                  <c:v>655.94</c:v>
                </c:pt>
                <c:pt idx="31">
                  <c:v>68.98</c:v>
                </c:pt>
                <c:pt idx="32">
                  <c:v>591.45000000000005</c:v>
                </c:pt>
                <c:pt idx="33">
                  <c:v>0</c:v>
                </c:pt>
                <c:pt idx="34">
                  <c:v>357</c:v>
                </c:pt>
                <c:pt idx="35">
                  <c:v>0</c:v>
                </c:pt>
                <c:pt idx="36">
                  <c:v>376.35</c:v>
                </c:pt>
                <c:pt idx="37">
                  <c:v>263</c:v>
                </c:pt>
                <c:pt idx="38">
                  <c:v>0</c:v>
                </c:pt>
                <c:pt idx="39">
                  <c:v>501.62</c:v>
                </c:pt>
                <c:pt idx="40">
                  <c:v>325.89999999999998</c:v>
                </c:pt>
                <c:pt idx="41">
                  <c:v>38.25</c:v>
                </c:pt>
                <c:pt idx="42">
                  <c:v>182.71</c:v>
                </c:pt>
                <c:pt idx="43">
                  <c:v>0</c:v>
                </c:pt>
                <c:pt idx="44">
                  <c:v>0</c:v>
                </c:pt>
                <c:pt idx="45">
                  <c:v>806.27</c:v>
                </c:pt>
                <c:pt idx="46">
                  <c:v>1423.41</c:v>
                </c:pt>
                <c:pt idx="47">
                  <c:v>1284.57</c:v>
                </c:pt>
                <c:pt idx="48">
                  <c:v>646.55999999999995</c:v>
                </c:pt>
                <c:pt idx="49">
                  <c:v>902.75</c:v>
                </c:pt>
                <c:pt idx="50">
                  <c:v>884.39</c:v>
                </c:pt>
                <c:pt idx="51">
                  <c:v>984.66</c:v>
                </c:pt>
                <c:pt idx="52">
                  <c:v>807.78</c:v>
                </c:pt>
                <c:pt idx="53">
                  <c:v>2148.1799999999998</c:v>
                </c:pt>
                <c:pt idx="54">
                  <c:v>899.06</c:v>
                </c:pt>
                <c:pt idx="55">
                  <c:v>1000.03</c:v>
                </c:pt>
                <c:pt idx="56">
                  <c:v>1718.86</c:v>
                </c:pt>
                <c:pt idx="57">
                  <c:v>1372.96</c:v>
                </c:pt>
                <c:pt idx="58">
                  <c:v>1220.01</c:v>
                </c:pt>
                <c:pt idx="59">
                  <c:v>1217.3599999999999</c:v>
                </c:pt>
                <c:pt idx="60">
                  <c:v>1243.02</c:v>
                </c:pt>
                <c:pt idx="61">
                  <c:v>1249.6199999999999</c:v>
                </c:pt>
                <c:pt idx="62">
                  <c:v>1845.03</c:v>
                </c:pt>
                <c:pt idx="63">
                  <c:v>1126.6500000000001</c:v>
                </c:pt>
                <c:pt idx="64">
                  <c:v>1071.98</c:v>
                </c:pt>
                <c:pt idx="65">
                  <c:v>1704.05</c:v>
                </c:pt>
                <c:pt idx="66">
                  <c:v>2546.16</c:v>
                </c:pt>
                <c:pt idx="67">
                  <c:v>1253.68</c:v>
                </c:pt>
                <c:pt idx="68">
                  <c:v>1428.55</c:v>
                </c:pt>
                <c:pt idx="69">
                  <c:v>1970.85</c:v>
                </c:pt>
                <c:pt idx="70">
                  <c:v>1036.49</c:v>
                </c:pt>
                <c:pt idx="71">
                  <c:v>620.91999999999996</c:v>
                </c:pt>
                <c:pt idx="72">
                  <c:v>1979.6</c:v>
                </c:pt>
                <c:pt idx="73">
                  <c:v>1519.62</c:v>
                </c:pt>
                <c:pt idx="74">
                  <c:v>2349.5700000000002</c:v>
                </c:pt>
                <c:pt idx="75">
                  <c:v>721.61</c:v>
                </c:pt>
                <c:pt idx="76">
                  <c:v>3200.28</c:v>
                </c:pt>
                <c:pt idx="77">
                  <c:v>1766.42</c:v>
                </c:pt>
                <c:pt idx="78">
                  <c:v>2245.59</c:v>
                </c:pt>
                <c:pt idx="79">
                  <c:v>3506.05</c:v>
                </c:pt>
                <c:pt idx="80">
                  <c:v>3007.93</c:v>
                </c:pt>
                <c:pt idx="81">
                  <c:v>2834.82</c:v>
                </c:pt>
                <c:pt idx="82">
                  <c:v>2066.6799999999998</c:v>
                </c:pt>
                <c:pt idx="83">
                  <c:v>3834.23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934-4E9A-AFCB-1CC6D4A2F478}"/>
            </c:ext>
          </c:extLst>
        </c:ser>
        <c:ser>
          <c:idx val="31"/>
          <c:order val="31"/>
          <c:tx>
            <c:strRef>
              <c:f>Data!$AG$4</c:f>
              <c:strCache>
                <c:ptCount val="1"/>
                <c:pt idx="0">
                  <c:v>Stock Movement - Food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Data!$AG$5:$AG$88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3194.39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-618.42999999999995</c:v>
                </c:pt>
                <c:pt idx="71">
                  <c:v>805.09</c:v>
                </c:pt>
                <c:pt idx="72">
                  <c:v>136.02000000000001</c:v>
                </c:pt>
                <c:pt idx="73">
                  <c:v>2815.18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1081.4100000000001</c:v>
                </c:pt>
                <c:pt idx="79">
                  <c:v>0</c:v>
                </c:pt>
                <c:pt idx="80">
                  <c:v>3290.76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934-4E9A-AFCB-1CC6D4A2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0160880"/>
        <c:axId val="14726648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Data!$B$4</c15:sqref>
                        </c15:formulaRef>
                      </c:ext>
                    </c:extLst>
                    <c:strCache>
                      <c:ptCount val="1"/>
                      <c:pt idx="0">
                        <c:v>Bar Sales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Data!$B$5:$B$88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55148.99</c:v>
                      </c:pt>
                      <c:pt idx="1">
                        <c:v>47863.360000000001</c:v>
                      </c:pt>
                      <c:pt idx="2">
                        <c:v>39334.01</c:v>
                      </c:pt>
                      <c:pt idx="3">
                        <c:v>38591.71</c:v>
                      </c:pt>
                      <c:pt idx="4">
                        <c:v>34919.53</c:v>
                      </c:pt>
                      <c:pt idx="5">
                        <c:v>38597.449999999997</c:v>
                      </c:pt>
                      <c:pt idx="6">
                        <c:v>32756.09</c:v>
                      </c:pt>
                      <c:pt idx="7">
                        <c:v>35549.35</c:v>
                      </c:pt>
                      <c:pt idx="8">
                        <c:v>39031.15</c:v>
                      </c:pt>
                      <c:pt idx="9">
                        <c:v>39222.35</c:v>
                      </c:pt>
                      <c:pt idx="10">
                        <c:v>32017.62</c:v>
                      </c:pt>
                      <c:pt idx="11">
                        <c:v>26764.92</c:v>
                      </c:pt>
                      <c:pt idx="12">
                        <c:v>40723.4</c:v>
                      </c:pt>
                      <c:pt idx="13">
                        <c:v>29302.91</c:v>
                      </c:pt>
                      <c:pt idx="14">
                        <c:v>36455.29</c:v>
                      </c:pt>
                      <c:pt idx="15">
                        <c:v>35105.51</c:v>
                      </c:pt>
                      <c:pt idx="16">
                        <c:v>34406.01</c:v>
                      </c:pt>
                      <c:pt idx="17">
                        <c:v>38423.97</c:v>
                      </c:pt>
                      <c:pt idx="18">
                        <c:v>33594.629999999997</c:v>
                      </c:pt>
                      <c:pt idx="19">
                        <c:v>30951.37</c:v>
                      </c:pt>
                      <c:pt idx="20">
                        <c:v>31980.74</c:v>
                      </c:pt>
                      <c:pt idx="21">
                        <c:v>25352.66</c:v>
                      </c:pt>
                      <c:pt idx="22">
                        <c:v>17978.53</c:v>
                      </c:pt>
                      <c:pt idx="23">
                        <c:v>18444.95</c:v>
                      </c:pt>
                      <c:pt idx="24">
                        <c:v>32387.45</c:v>
                      </c:pt>
                      <c:pt idx="25">
                        <c:v>24082.5</c:v>
                      </c:pt>
                      <c:pt idx="26">
                        <c:v>18955.96</c:v>
                      </c:pt>
                      <c:pt idx="27">
                        <c:v>16159.81</c:v>
                      </c:pt>
                      <c:pt idx="28">
                        <c:v>11919.11</c:v>
                      </c:pt>
                      <c:pt idx="29">
                        <c:v>28144.46</c:v>
                      </c:pt>
                      <c:pt idx="30">
                        <c:v>35160.65</c:v>
                      </c:pt>
                      <c:pt idx="31">
                        <c:v>40182.199999999997</c:v>
                      </c:pt>
                      <c:pt idx="32">
                        <c:v>38211.74</c:v>
                      </c:pt>
                      <c:pt idx="33">
                        <c:v>37214.86</c:v>
                      </c:pt>
                      <c:pt idx="34">
                        <c:v>32948.46</c:v>
                      </c:pt>
                      <c:pt idx="35">
                        <c:v>29537.29</c:v>
                      </c:pt>
                      <c:pt idx="36">
                        <c:v>43002.21</c:v>
                      </c:pt>
                      <c:pt idx="37">
                        <c:v>34838.46</c:v>
                      </c:pt>
                      <c:pt idx="38">
                        <c:v>35396.97</c:v>
                      </c:pt>
                      <c:pt idx="39">
                        <c:v>33045.29</c:v>
                      </c:pt>
                      <c:pt idx="40">
                        <c:v>34945.360000000001</c:v>
                      </c:pt>
                      <c:pt idx="41">
                        <c:v>35775.39</c:v>
                      </c:pt>
                      <c:pt idx="42">
                        <c:v>19625.38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33907.24</c:v>
                      </c:pt>
                      <c:pt idx="46">
                        <c:v>50219.79</c:v>
                      </c:pt>
                      <c:pt idx="47">
                        <c:v>45703.31</c:v>
                      </c:pt>
                      <c:pt idx="48">
                        <c:v>85371.62</c:v>
                      </c:pt>
                      <c:pt idx="49">
                        <c:v>60180.43</c:v>
                      </c:pt>
                      <c:pt idx="50">
                        <c:v>54354.66</c:v>
                      </c:pt>
                      <c:pt idx="51">
                        <c:v>53854.37</c:v>
                      </c:pt>
                      <c:pt idx="52">
                        <c:v>57023</c:v>
                      </c:pt>
                      <c:pt idx="53">
                        <c:v>53748.23</c:v>
                      </c:pt>
                      <c:pt idx="54">
                        <c:v>48573.760000000002</c:v>
                      </c:pt>
                      <c:pt idx="55">
                        <c:v>60815.37</c:v>
                      </c:pt>
                      <c:pt idx="56">
                        <c:v>55821.91</c:v>
                      </c:pt>
                      <c:pt idx="57">
                        <c:v>60057.9</c:v>
                      </c:pt>
                      <c:pt idx="58">
                        <c:v>55964.480000000003</c:v>
                      </c:pt>
                      <c:pt idx="59">
                        <c:v>50956.18</c:v>
                      </c:pt>
                      <c:pt idx="60">
                        <c:v>71265.52</c:v>
                      </c:pt>
                      <c:pt idx="61">
                        <c:v>56006.79</c:v>
                      </c:pt>
                      <c:pt idx="62">
                        <c:v>55172.47</c:v>
                      </c:pt>
                      <c:pt idx="63">
                        <c:v>62038.39</c:v>
                      </c:pt>
                      <c:pt idx="64">
                        <c:v>60046.3</c:v>
                      </c:pt>
                      <c:pt idx="65">
                        <c:v>58987.27</c:v>
                      </c:pt>
                      <c:pt idx="66">
                        <c:v>59720.56</c:v>
                      </c:pt>
                      <c:pt idx="67">
                        <c:v>61014.16</c:v>
                      </c:pt>
                      <c:pt idx="68">
                        <c:v>62624.56</c:v>
                      </c:pt>
                      <c:pt idx="69">
                        <c:v>69760.33</c:v>
                      </c:pt>
                      <c:pt idx="70">
                        <c:v>66155.38</c:v>
                      </c:pt>
                      <c:pt idx="71">
                        <c:v>55563.45</c:v>
                      </c:pt>
                      <c:pt idx="72">
                        <c:v>106114.22</c:v>
                      </c:pt>
                      <c:pt idx="73">
                        <c:v>87725.47</c:v>
                      </c:pt>
                      <c:pt idx="74">
                        <c:v>77865.73</c:v>
                      </c:pt>
                      <c:pt idx="75">
                        <c:v>81876.84</c:v>
                      </c:pt>
                      <c:pt idx="76">
                        <c:v>78890.679999999993</c:v>
                      </c:pt>
                      <c:pt idx="77">
                        <c:v>89177.919999999998</c:v>
                      </c:pt>
                      <c:pt idx="78">
                        <c:v>95361.67</c:v>
                      </c:pt>
                      <c:pt idx="79">
                        <c:v>102058.79</c:v>
                      </c:pt>
                      <c:pt idx="80">
                        <c:v>92088.48</c:v>
                      </c:pt>
                      <c:pt idx="81">
                        <c:v>97919.84</c:v>
                      </c:pt>
                      <c:pt idx="82">
                        <c:v>96781.18</c:v>
                      </c:pt>
                      <c:pt idx="83">
                        <c:v>105548.74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934-4E9A-AFCB-1CC6D4A2F47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Food Sales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Data!$C$5:$C$88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10.9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1581.82</c:v>
                      </c:pt>
                      <c:pt idx="22">
                        <c:v>3042.28</c:v>
                      </c:pt>
                      <c:pt idx="23">
                        <c:v>2933.64</c:v>
                      </c:pt>
                      <c:pt idx="24">
                        <c:v>6419.54</c:v>
                      </c:pt>
                      <c:pt idx="25">
                        <c:v>5343.61</c:v>
                      </c:pt>
                      <c:pt idx="26">
                        <c:v>2330.9299999999998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-305.45999999999998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65.91</c:v>
                      </c:pt>
                      <c:pt idx="46">
                        <c:v>0</c:v>
                      </c:pt>
                      <c:pt idx="47">
                        <c:v>307.36</c:v>
                      </c:pt>
                      <c:pt idx="48">
                        <c:v>-1731.73</c:v>
                      </c:pt>
                      <c:pt idx="49">
                        <c:v>-1976.42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378</c:v>
                      </c:pt>
                      <c:pt idx="61">
                        <c:v>65.91</c:v>
                      </c:pt>
                      <c:pt idx="62">
                        <c:v>432.82</c:v>
                      </c:pt>
                      <c:pt idx="63">
                        <c:v>3181.82</c:v>
                      </c:pt>
                      <c:pt idx="64">
                        <c:v>0</c:v>
                      </c:pt>
                      <c:pt idx="65">
                        <c:v>22320.94</c:v>
                      </c:pt>
                      <c:pt idx="66">
                        <c:v>42183.68</c:v>
                      </c:pt>
                      <c:pt idx="67">
                        <c:v>37032.25</c:v>
                      </c:pt>
                      <c:pt idx="68">
                        <c:v>36127.379999999997</c:v>
                      </c:pt>
                      <c:pt idx="69">
                        <c:v>45233.46</c:v>
                      </c:pt>
                      <c:pt idx="70">
                        <c:v>40551.56</c:v>
                      </c:pt>
                      <c:pt idx="71">
                        <c:v>35503.42</c:v>
                      </c:pt>
                      <c:pt idx="72">
                        <c:v>58569.09</c:v>
                      </c:pt>
                      <c:pt idx="73">
                        <c:v>79849.179999999993</c:v>
                      </c:pt>
                      <c:pt idx="74">
                        <c:v>52983.12</c:v>
                      </c:pt>
                      <c:pt idx="75">
                        <c:v>53216.11</c:v>
                      </c:pt>
                      <c:pt idx="76">
                        <c:v>45157.27</c:v>
                      </c:pt>
                      <c:pt idx="77">
                        <c:v>43382.33</c:v>
                      </c:pt>
                      <c:pt idx="78">
                        <c:v>50835.03</c:v>
                      </c:pt>
                      <c:pt idx="79">
                        <c:v>51553.63</c:v>
                      </c:pt>
                      <c:pt idx="80">
                        <c:v>44463.79</c:v>
                      </c:pt>
                      <c:pt idx="81">
                        <c:v>53083.4</c:v>
                      </c:pt>
                      <c:pt idx="82">
                        <c:v>50196.95</c:v>
                      </c:pt>
                      <c:pt idx="83">
                        <c:v>56606.65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34-4E9A-AFCB-1CC6D4A2F47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Data!$D$4</c15:sqref>
                        </c15:formulaRef>
                      </c:ext>
                    </c:extLst>
                    <c:strCache>
                      <c:ptCount val="1"/>
                      <c:pt idx="0">
                        <c:v>Cafe Sales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Data!$D$5:$D$88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392.21</c:v>
                      </c:pt>
                      <c:pt idx="1">
                        <c:v>782.8</c:v>
                      </c:pt>
                      <c:pt idx="2">
                        <c:v>510</c:v>
                      </c:pt>
                      <c:pt idx="3">
                        <c:v>720.91</c:v>
                      </c:pt>
                      <c:pt idx="4">
                        <c:v>816.47</c:v>
                      </c:pt>
                      <c:pt idx="5">
                        <c:v>831.65</c:v>
                      </c:pt>
                      <c:pt idx="6">
                        <c:v>1018.09</c:v>
                      </c:pt>
                      <c:pt idx="7">
                        <c:v>1117.7</c:v>
                      </c:pt>
                      <c:pt idx="8">
                        <c:v>535.19000000000005</c:v>
                      </c:pt>
                      <c:pt idx="9">
                        <c:v>690.1</c:v>
                      </c:pt>
                      <c:pt idx="10">
                        <c:v>586.20000000000005</c:v>
                      </c:pt>
                      <c:pt idx="11">
                        <c:v>438</c:v>
                      </c:pt>
                      <c:pt idx="12">
                        <c:v>634.1</c:v>
                      </c:pt>
                      <c:pt idx="13">
                        <c:v>784.46</c:v>
                      </c:pt>
                      <c:pt idx="14">
                        <c:v>879</c:v>
                      </c:pt>
                      <c:pt idx="15">
                        <c:v>931.9</c:v>
                      </c:pt>
                      <c:pt idx="16">
                        <c:v>1035.83</c:v>
                      </c:pt>
                      <c:pt idx="17">
                        <c:v>966.1</c:v>
                      </c:pt>
                      <c:pt idx="18">
                        <c:v>993.01</c:v>
                      </c:pt>
                      <c:pt idx="19">
                        <c:v>940.77</c:v>
                      </c:pt>
                      <c:pt idx="20">
                        <c:v>742.68</c:v>
                      </c:pt>
                      <c:pt idx="21">
                        <c:v>3520.66</c:v>
                      </c:pt>
                      <c:pt idx="22">
                        <c:v>558.6</c:v>
                      </c:pt>
                      <c:pt idx="23">
                        <c:v>439.19</c:v>
                      </c:pt>
                      <c:pt idx="24">
                        <c:v>838.77</c:v>
                      </c:pt>
                      <c:pt idx="25">
                        <c:v>1284.54</c:v>
                      </c:pt>
                      <c:pt idx="26">
                        <c:v>544</c:v>
                      </c:pt>
                      <c:pt idx="27">
                        <c:v>405.86</c:v>
                      </c:pt>
                      <c:pt idx="28">
                        <c:v>216</c:v>
                      </c:pt>
                      <c:pt idx="29">
                        <c:v>669.14</c:v>
                      </c:pt>
                      <c:pt idx="30">
                        <c:v>1231.5</c:v>
                      </c:pt>
                      <c:pt idx="31">
                        <c:v>884.46</c:v>
                      </c:pt>
                      <c:pt idx="32">
                        <c:v>717.35</c:v>
                      </c:pt>
                      <c:pt idx="33">
                        <c:v>873.95</c:v>
                      </c:pt>
                      <c:pt idx="34">
                        <c:v>741.86</c:v>
                      </c:pt>
                      <c:pt idx="35">
                        <c:v>513.30999999999995</c:v>
                      </c:pt>
                      <c:pt idx="36">
                        <c:v>651.28</c:v>
                      </c:pt>
                      <c:pt idx="37">
                        <c:v>646.09</c:v>
                      </c:pt>
                      <c:pt idx="38">
                        <c:v>709.5</c:v>
                      </c:pt>
                      <c:pt idx="39">
                        <c:v>696</c:v>
                      </c:pt>
                      <c:pt idx="40">
                        <c:v>788.05</c:v>
                      </c:pt>
                      <c:pt idx="41">
                        <c:v>133.19</c:v>
                      </c:pt>
                      <c:pt idx="42">
                        <c:v>318.54000000000002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2346.64</c:v>
                      </c:pt>
                      <c:pt idx="46">
                        <c:v>3549.35</c:v>
                      </c:pt>
                      <c:pt idx="47">
                        <c:v>2285.89</c:v>
                      </c:pt>
                      <c:pt idx="48">
                        <c:v>3193.27</c:v>
                      </c:pt>
                      <c:pt idx="49">
                        <c:v>3290.54</c:v>
                      </c:pt>
                      <c:pt idx="50">
                        <c:v>3827.18</c:v>
                      </c:pt>
                      <c:pt idx="51">
                        <c:v>3816.14</c:v>
                      </c:pt>
                      <c:pt idx="52">
                        <c:v>4849.1400000000003</c:v>
                      </c:pt>
                      <c:pt idx="53">
                        <c:v>4355.3</c:v>
                      </c:pt>
                      <c:pt idx="54">
                        <c:v>4327.08</c:v>
                      </c:pt>
                      <c:pt idx="55">
                        <c:v>5969.55</c:v>
                      </c:pt>
                      <c:pt idx="56">
                        <c:v>4209.46</c:v>
                      </c:pt>
                      <c:pt idx="57">
                        <c:v>4387.01</c:v>
                      </c:pt>
                      <c:pt idx="58">
                        <c:v>4082.52</c:v>
                      </c:pt>
                      <c:pt idx="59">
                        <c:v>3098.24</c:v>
                      </c:pt>
                      <c:pt idx="60">
                        <c:v>3562.77</c:v>
                      </c:pt>
                      <c:pt idx="61">
                        <c:v>4797</c:v>
                      </c:pt>
                      <c:pt idx="62">
                        <c:v>5418.39</c:v>
                      </c:pt>
                      <c:pt idx="63">
                        <c:v>6048.99</c:v>
                      </c:pt>
                      <c:pt idx="64">
                        <c:v>6226.41</c:v>
                      </c:pt>
                      <c:pt idx="65">
                        <c:v>9095.7199999999993</c:v>
                      </c:pt>
                      <c:pt idx="66">
                        <c:v>5706.07</c:v>
                      </c:pt>
                      <c:pt idx="67">
                        <c:v>8788.82</c:v>
                      </c:pt>
                      <c:pt idx="68">
                        <c:v>5254.27</c:v>
                      </c:pt>
                      <c:pt idx="69">
                        <c:v>5051.6099999999997</c:v>
                      </c:pt>
                      <c:pt idx="70">
                        <c:v>4200.5600000000004</c:v>
                      </c:pt>
                      <c:pt idx="71">
                        <c:v>3285.82</c:v>
                      </c:pt>
                      <c:pt idx="72">
                        <c:v>4796.83</c:v>
                      </c:pt>
                      <c:pt idx="73">
                        <c:v>7275.37</c:v>
                      </c:pt>
                      <c:pt idx="74">
                        <c:v>7901.9</c:v>
                      </c:pt>
                      <c:pt idx="75">
                        <c:v>6498.11</c:v>
                      </c:pt>
                      <c:pt idx="76">
                        <c:v>7580.97</c:v>
                      </c:pt>
                      <c:pt idx="77">
                        <c:v>8953.5499999999993</c:v>
                      </c:pt>
                      <c:pt idx="78">
                        <c:v>9853.39</c:v>
                      </c:pt>
                      <c:pt idx="79">
                        <c:v>14136.29</c:v>
                      </c:pt>
                      <c:pt idx="80">
                        <c:v>8804.36</c:v>
                      </c:pt>
                      <c:pt idx="81">
                        <c:v>9444.56</c:v>
                      </c:pt>
                      <c:pt idx="82">
                        <c:v>8423.2000000000007</c:v>
                      </c:pt>
                      <c:pt idx="83">
                        <c:v>9478.58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934-4E9A-AFCB-1CC6D4A2F47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Data!$E$4</c15:sqref>
                        </c15:formulaRef>
                      </c:ext>
                    </c:extLst>
                    <c:strCache>
                      <c:ptCount val="1"/>
                      <c:pt idx="0">
                        <c:v>Net Poker Machine Clearances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Data!$E$5:$E$88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202516.33</c:v>
                      </c:pt>
                      <c:pt idx="1">
                        <c:v>193092.51</c:v>
                      </c:pt>
                      <c:pt idx="2">
                        <c:v>178752.09</c:v>
                      </c:pt>
                      <c:pt idx="3">
                        <c:v>177686.05</c:v>
                      </c:pt>
                      <c:pt idx="4">
                        <c:v>148905.53</c:v>
                      </c:pt>
                      <c:pt idx="5">
                        <c:v>173539.12</c:v>
                      </c:pt>
                      <c:pt idx="6">
                        <c:v>175182.76</c:v>
                      </c:pt>
                      <c:pt idx="7">
                        <c:v>176263.55</c:v>
                      </c:pt>
                      <c:pt idx="8">
                        <c:v>186781.68</c:v>
                      </c:pt>
                      <c:pt idx="9">
                        <c:v>193526.8</c:v>
                      </c:pt>
                      <c:pt idx="10">
                        <c:v>125834.89</c:v>
                      </c:pt>
                      <c:pt idx="11">
                        <c:v>143116.22</c:v>
                      </c:pt>
                      <c:pt idx="12">
                        <c:v>145663.06</c:v>
                      </c:pt>
                      <c:pt idx="13">
                        <c:v>153096.54</c:v>
                      </c:pt>
                      <c:pt idx="14">
                        <c:v>184009.62</c:v>
                      </c:pt>
                      <c:pt idx="15">
                        <c:v>183967.2</c:v>
                      </c:pt>
                      <c:pt idx="16">
                        <c:v>173642.34</c:v>
                      </c:pt>
                      <c:pt idx="17">
                        <c:v>156416.47</c:v>
                      </c:pt>
                      <c:pt idx="18">
                        <c:v>157060.04999999999</c:v>
                      </c:pt>
                      <c:pt idx="19">
                        <c:v>160854.32</c:v>
                      </c:pt>
                      <c:pt idx="20">
                        <c:v>174206.76</c:v>
                      </c:pt>
                      <c:pt idx="21">
                        <c:v>164258.84</c:v>
                      </c:pt>
                      <c:pt idx="22">
                        <c:v>116738.37</c:v>
                      </c:pt>
                      <c:pt idx="23">
                        <c:v>112976.69</c:v>
                      </c:pt>
                      <c:pt idx="24">
                        <c:v>146210.75</c:v>
                      </c:pt>
                      <c:pt idx="25">
                        <c:v>99423.29</c:v>
                      </c:pt>
                      <c:pt idx="26">
                        <c:v>116293.21</c:v>
                      </c:pt>
                      <c:pt idx="27">
                        <c:v>112557.45</c:v>
                      </c:pt>
                      <c:pt idx="28">
                        <c:v>99611.17</c:v>
                      </c:pt>
                      <c:pt idx="29">
                        <c:v>216093.58</c:v>
                      </c:pt>
                      <c:pt idx="30">
                        <c:v>176008.92</c:v>
                      </c:pt>
                      <c:pt idx="31">
                        <c:v>189555.22</c:v>
                      </c:pt>
                      <c:pt idx="32">
                        <c:v>188539.96</c:v>
                      </c:pt>
                      <c:pt idx="33">
                        <c:v>192315.18</c:v>
                      </c:pt>
                      <c:pt idx="34">
                        <c:v>174156</c:v>
                      </c:pt>
                      <c:pt idx="35">
                        <c:v>139881.60999999999</c:v>
                      </c:pt>
                      <c:pt idx="36">
                        <c:v>125758.64</c:v>
                      </c:pt>
                      <c:pt idx="37">
                        <c:v>149408.84</c:v>
                      </c:pt>
                      <c:pt idx="38">
                        <c:v>158122.44</c:v>
                      </c:pt>
                      <c:pt idx="39">
                        <c:v>172635.79</c:v>
                      </c:pt>
                      <c:pt idx="40">
                        <c:v>185119.3</c:v>
                      </c:pt>
                      <c:pt idx="41">
                        <c:v>263579.39</c:v>
                      </c:pt>
                      <c:pt idx="42">
                        <c:v>126550.8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111786.85</c:v>
                      </c:pt>
                      <c:pt idx="46">
                        <c:v>184493.9</c:v>
                      </c:pt>
                      <c:pt idx="47">
                        <c:v>166390.44</c:v>
                      </c:pt>
                      <c:pt idx="48">
                        <c:v>189531.32</c:v>
                      </c:pt>
                      <c:pt idx="49">
                        <c:v>217287.21</c:v>
                      </c:pt>
                      <c:pt idx="50">
                        <c:v>147371.03</c:v>
                      </c:pt>
                      <c:pt idx="51">
                        <c:v>164353.76</c:v>
                      </c:pt>
                      <c:pt idx="52">
                        <c:v>235235.75</c:v>
                      </c:pt>
                      <c:pt idx="53">
                        <c:v>225794.71</c:v>
                      </c:pt>
                      <c:pt idx="54">
                        <c:v>165919.04000000001</c:v>
                      </c:pt>
                      <c:pt idx="55">
                        <c:v>166044.81</c:v>
                      </c:pt>
                      <c:pt idx="56">
                        <c:v>198012.53</c:v>
                      </c:pt>
                      <c:pt idx="57">
                        <c:v>200941.68</c:v>
                      </c:pt>
                      <c:pt idx="58">
                        <c:v>173476.3</c:v>
                      </c:pt>
                      <c:pt idx="59">
                        <c:v>175213.51</c:v>
                      </c:pt>
                      <c:pt idx="60">
                        <c:v>229046.08</c:v>
                      </c:pt>
                      <c:pt idx="61">
                        <c:v>181380.18</c:v>
                      </c:pt>
                      <c:pt idx="62">
                        <c:v>174620.65</c:v>
                      </c:pt>
                      <c:pt idx="63">
                        <c:v>165625.34</c:v>
                      </c:pt>
                      <c:pt idx="64">
                        <c:v>202267.59</c:v>
                      </c:pt>
                      <c:pt idx="65">
                        <c:v>226692.76</c:v>
                      </c:pt>
                      <c:pt idx="66">
                        <c:v>196286.99</c:v>
                      </c:pt>
                      <c:pt idx="67">
                        <c:v>173843.39</c:v>
                      </c:pt>
                      <c:pt idx="68">
                        <c:v>170914.45</c:v>
                      </c:pt>
                      <c:pt idx="69">
                        <c:v>204428.47</c:v>
                      </c:pt>
                      <c:pt idx="70">
                        <c:v>195740.21</c:v>
                      </c:pt>
                      <c:pt idx="71">
                        <c:v>161339.57</c:v>
                      </c:pt>
                      <c:pt idx="72">
                        <c:v>186223.92</c:v>
                      </c:pt>
                      <c:pt idx="73">
                        <c:v>216306.3</c:v>
                      </c:pt>
                      <c:pt idx="74">
                        <c:v>185347.65</c:v>
                      </c:pt>
                      <c:pt idx="75">
                        <c:v>201647.59</c:v>
                      </c:pt>
                      <c:pt idx="76">
                        <c:v>253088.77</c:v>
                      </c:pt>
                      <c:pt idx="77">
                        <c:v>238539.55</c:v>
                      </c:pt>
                      <c:pt idx="78">
                        <c:v>183834.16</c:v>
                      </c:pt>
                      <c:pt idx="79">
                        <c:v>166436.82</c:v>
                      </c:pt>
                      <c:pt idx="80">
                        <c:v>177717.42</c:v>
                      </c:pt>
                      <c:pt idx="81">
                        <c:v>199813.19</c:v>
                      </c:pt>
                      <c:pt idx="82">
                        <c:v>180435.43</c:v>
                      </c:pt>
                      <c:pt idx="83">
                        <c:v>184146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4-4E9A-AFCB-1CC6D4A2F47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Data!$F$4</c15:sqref>
                        </c15:formulaRef>
                      </c:ext>
                    </c:extLst>
                    <c:strCache>
                      <c:ptCount val="1"/>
                      <c:pt idx="0">
                        <c:v>Poker Machine GST Rebate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Data!$F$5:$F$88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1431.67</c:v>
                      </c:pt>
                      <c:pt idx="1">
                        <c:v>1431.67</c:v>
                      </c:pt>
                      <c:pt idx="2">
                        <c:v>1431.67</c:v>
                      </c:pt>
                      <c:pt idx="3">
                        <c:v>1431.63</c:v>
                      </c:pt>
                      <c:pt idx="4">
                        <c:v>1431.67</c:v>
                      </c:pt>
                      <c:pt idx="5">
                        <c:v>1431.67</c:v>
                      </c:pt>
                      <c:pt idx="6">
                        <c:v>1431.67</c:v>
                      </c:pt>
                      <c:pt idx="7">
                        <c:v>1431.67</c:v>
                      </c:pt>
                      <c:pt idx="8">
                        <c:v>1431.67</c:v>
                      </c:pt>
                      <c:pt idx="9">
                        <c:v>1431.67</c:v>
                      </c:pt>
                      <c:pt idx="10">
                        <c:v>1431.67</c:v>
                      </c:pt>
                      <c:pt idx="11">
                        <c:v>1431.67</c:v>
                      </c:pt>
                      <c:pt idx="12">
                        <c:v>1431.67</c:v>
                      </c:pt>
                      <c:pt idx="13">
                        <c:v>1431.67</c:v>
                      </c:pt>
                      <c:pt idx="14">
                        <c:v>1431.67</c:v>
                      </c:pt>
                      <c:pt idx="15">
                        <c:v>1431.67</c:v>
                      </c:pt>
                      <c:pt idx="16">
                        <c:v>4294.8500000000004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1431.67</c:v>
                      </c:pt>
                      <c:pt idx="23">
                        <c:v>1431.67</c:v>
                      </c:pt>
                      <c:pt idx="24">
                        <c:v>1431.67</c:v>
                      </c:pt>
                      <c:pt idx="25">
                        <c:v>1431.67</c:v>
                      </c:pt>
                      <c:pt idx="26">
                        <c:v>1431.67</c:v>
                      </c:pt>
                      <c:pt idx="27">
                        <c:v>5726.68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1431.67</c:v>
                      </c:pt>
                      <c:pt idx="32">
                        <c:v>1431.67</c:v>
                      </c:pt>
                      <c:pt idx="33">
                        <c:v>1431.67</c:v>
                      </c:pt>
                      <c:pt idx="34">
                        <c:v>1431.67</c:v>
                      </c:pt>
                      <c:pt idx="35">
                        <c:v>1431.67</c:v>
                      </c:pt>
                      <c:pt idx="36">
                        <c:v>1431.67</c:v>
                      </c:pt>
                      <c:pt idx="37">
                        <c:v>1431.67</c:v>
                      </c:pt>
                      <c:pt idx="38">
                        <c:v>7158.35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1431.67</c:v>
                      </c:pt>
                      <c:pt idx="44">
                        <c:v>1431.67</c:v>
                      </c:pt>
                      <c:pt idx="45">
                        <c:v>1431.67</c:v>
                      </c:pt>
                      <c:pt idx="46">
                        <c:v>1431.67</c:v>
                      </c:pt>
                      <c:pt idx="47">
                        <c:v>0</c:v>
                      </c:pt>
                      <c:pt idx="48">
                        <c:v>1431.67</c:v>
                      </c:pt>
                      <c:pt idx="49">
                        <c:v>1431.67</c:v>
                      </c:pt>
                      <c:pt idx="50">
                        <c:v>1431.67</c:v>
                      </c:pt>
                      <c:pt idx="51">
                        <c:v>7158.35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1431.67</c:v>
                      </c:pt>
                      <c:pt idx="56">
                        <c:v>1431.67</c:v>
                      </c:pt>
                      <c:pt idx="57">
                        <c:v>1431.67</c:v>
                      </c:pt>
                      <c:pt idx="58">
                        <c:v>1431.67</c:v>
                      </c:pt>
                      <c:pt idx="59">
                        <c:v>1431.67</c:v>
                      </c:pt>
                      <c:pt idx="60">
                        <c:v>1431.67</c:v>
                      </c:pt>
                      <c:pt idx="61">
                        <c:v>1431.67</c:v>
                      </c:pt>
                      <c:pt idx="62">
                        <c:v>1431.67</c:v>
                      </c:pt>
                      <c:pt idx="63">
                        <c:v>1431.67</c:v>
                      </c:pt>
                      <c:pt idx="64">
                        <c:v>4295.01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1431.63</c:v>
                      </c:pt>
                      <c:pt idx="68">
                        <c:v>1431.67</c:v>
                      </c:pt>
                      <c:pt idx="69">
                        <c:v>1431.67</c:v>
                      </c:pt>
                      <c:pt idx="70">
                        <c:v>1431.67</c:v>
                      </c:pt>
                      <c:pt idx="71">
                        <c:v>1431.67</c:v>
                      </c:pt>
                      <c:pt idx="72">
                        <c:v>5726.68</c:v>
                      </c:pt>
                      <c:pt idx="73">
                        <c:v>1431.67</c:v>
                      </c:pt>
                      <c:pt idx="74">
                        <c:v>1431.67</c:v>
                      </c:pt>
                      <c:pt idx="75">
                        <c:v>1431.67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1431.63</c:v>
                      </c:pt>
                      <c:pt idx="80">
                        <c:v>1431.63</c:v>
                      </c:pt>
                      <c:pt idx="81">
                        <c:v>1431.67</c:v>
                      </c:pt>
                      <c:pt idx="82">
                        <c:v>1431.67</c:v>
                      </c:pt>
                      <c:pt idx="83">
                        <c:v>1431.67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4-4E9A-AFCB-1CC6D4A2F47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Data!$G$4</c15:sqref>
                        </c15:formulaRef>
                      </c:ext>
                    </c:extLst>
                    <c:strCache>
                      <c:ptCount val="1"/>
                      <c:pt idx="0">
                        <c:v>Keno Income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Data!$G$5:$G$88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4697.17</c:v>
                      </c:pt>
                      <c:pt idx="1">
                        <c:v>2029.61</c:v>
                      </c:pt>
                      <c:pt idx="2">
                        <c:v>4679.58</c:v>
                      </c:pt>
                      <c:pt idx="3">
                        <c:v>1898.78</c:v>
                      </c:pt>
                      <c:pt idx="4">
                        <c:v>1570.52</c:v>
                      </c:pt>
                      <c:pt idx="5">
                        <c:v>2378.61</c:v>
                      </c:pt>
                      <c:pt idx="6">
                        <c:v>1424.02</c:v>
                      </c:pt>
                      <c:pt idx="7">
                        <c:v>1891.05</c:v>
                      </c:pt>
                      <c:pt idx="8">
                        <c:v>1746.17</c:v>
                      </c:pt>
                      <c:pt idx="9">
                        <c:v>2042.03</c:v>
                      </c:pt>
                      <c:pt idx="10">
                        <c:v>1944.45</c:v>
                      </c:pt>
                      <c:pt idx="11">
                        <c:v>2301.58</c:v>
                      </c:pt>
                      <c:pt idx="12">
                        <c:v>1465.08</c:v>
                      </c:pt>
                      <c:pt idx="13">
                        <c:v>1573.73</c:v>
                      </c:pt>
                      <c:pt idx="14">
                        <c:v>1977.83</c:v>
                      </c:pt>
                      <c:pt idx="15">
                        <c:v>1832.15</c:v>
                      </c:pt>
                      <c:pt idx="16">
                        <c:v>4611.04</c:v>
                      </c:pt>
                      <c:pt idx="17">
                        <c:v>1554.31</c:v>
                      </c:pt>
                      <c:pt idx="18">
                        <c:v>1631.9</c:v>
                      </c:pt>
                      <c:pt idx="19">
                        <c:v>2277.0100000000002</c:v>
                      </c:pt>
                      <c:pt idx="20">
                        <c:v>1839.75</c:v>
                      </c:pt>
                      <c:pt idx="21">
                        <c:v>1174.19</c:v>
                      </c:pt>
                      <c:pt idx="22">
                        <c:v>1797.01</c:v>
                      </c:pt>
                      <c:pt idx="23">
                        <c:v>1273.54</c:v>
                      </c:pt>
                      <c:pt idx="24">
                        <c:v>1114.3</c:v>
                      </c:pt>
                      <c:pt idx="25">
                        <c:v>850.51</c:v>
                      </c:pt>
                      <c:pt idx="26">
                        <c:v>3307.5</c:v>
                      </c:pt>
                      <c:pt idx="27">
                        <c:v>596.5</c:v>
                      </c:pt>
                      <c:pt idx="28">
                        <c:v>291.66000000000003</c:v>
                      </c:pt>
                      <c:pt idx="29">
                        <c:v>1594.2</c:v>
                      </c:pt>
                      <c:pt idx="30">
                        <c:v>1767.37</c:v>
                      </c:pt>
                      <c:pt idx="31">
                        <c:v>1865.9</c:v>
                      </c:pt>
                      <c:pt idx="32">
                        <c:v>1454.45</c:v>
                      </c:pt>
                      <c:pt idx="33">
                        <c:v>2089.5</c:v>
                      </c:pt>
                      <c:pt idx="34">
                        <c:v>1311.07</c:v>
                      </c:pt>
                      <c:pt idx="35">
                        <c:v>1936.96</c:v>
                      </c:pt>
                      <c:pt idx="36">
                        <c:v>-1045.02</c:v>
                      </c:pt>
                      <c:pt idx="37">
                        <c:v>1911.67</c:v>
                      </c:pt>
                      <c:pt idx="38">
                        <c:v>2375.9899999999998</c:v>
                      </c:pt>
                      <c:pt idx="39">
                        <c:v>1984.84</c:v>
                      </c:pt>
                      <c:pt idx="40">
                        <c:v>2375.1</c:v>
                      </c:pt>
                      <c:pt idx="41">
                        <c:v>1708.81</c:v>
                      </c:pt>
                      <c:pt idx="42">
                        <c:v>1290.31</c:v>
                      </c:pt>
                      <c:pt idx="43">
                        <c:v>0</c:v>
                      </c:pt>
                      <c:pt idx="44">
                        <c:v>4.25</c:v>
                      </c:pt>
                      <c:pt idx="45">
                        <c:v>2167.9</c:v>
                      </c:pt>
                      <c:pt idx="46">
                        <c:v>2121.1999999999998</c:v>
                      </c:pt>
                      <c:pt idx="47">
                        <c:v>3862.23</c:v>
                      </c:pt>
                      <c:pt idx="48">
                        <c:v>3030.79</c:v>
                      </c:pt>
                      <c:pt idx="49">
                        <c:v>3104.37</c:v>
                      </c:pt>
                      <c:pt idx="50">
                        <c:v>6600.2</c:v>
                      </c:pt>
                      <c:pt idx="51">
                        <c:v>2789.9</c:v>
                      </c:pt>
                      <c:pt idx="52">
                        <c:v>2185.0300000000002</c:v>
                      </c:pt>
                      <c:pt idx="53">
                        <c:v>2382.4</c:v>
                      </c:pt>
                      <c:pt idx="54">
                        <c:v>3023.64</c:v>
                      </c:pt>
                      <c:pt idx="55">
                        <c:v>2537.46</c:v>
                      </c:pt>
                      <c:pt idx="56">
                        <c:v>1549.75</c:v>
                      </c:pt>
                      <c:pt idx="57">
                        <c:v>3620.77</c:v>
                      </c:pt>
                      <c:pt idx="58">
                        <c:v>3946.67</c:v>
                      </c:pt>
                      <c:pt idx="59">
                        <c:v>3177.53</c:v>
                      </c:pt>
                      <c:pt idx="60">
                        <c:v>4658.34</c:v>
                      </c:pt>
                      <c:pt idx="61">
                        <c:v>2456.1</c:v>
                      </c:pt>
                      <c:pt idx="62">
                        <c:v>6310.56</c:v>
                      </c:pt>
                      <c:pt idx="63">
                        <c:v>1629.22</c:v>
                      </c:pt>
                      <c:pt idx="64">
                        <c:v>2694.22</c:v>
                      </c:pt>
                      <c:pt idx="65">
                        <c:v>3379.27</c:v>
                      </c:pt>
                      <c:pt idx="66">
                        <c:v>2161.39</c:v>
                      </c:pt>
                      <c:pt idx="67">
                        <c:v>2685.97</c:v>
                      </c:pt>
                      <c:pt idx="68">
                        <c:v>1931.23</c:v>
                      </c:pt>
                      <c:pt idx="69">
                        <c:v>2789.98</c:v>
                      </c:pt>
                      <c:pt idx="70">
                        <c:v>2635.26</c:v>
                      </c:pt>
                      <c:pt idx="71">
                        <c:v>2276.7399999999998</c:v>
                      </c:pt>
                      <c:pt idx="72">
                        <c:v>4108.47</c:v>
                      </c:pt>
                      <c:pt idx="73">
                        <c:v>2605.9</c:v>
                      </c:pt>
                      <c:pt idx="74">
                        <c:v>7022.4</c:v>
                      </c:pt>
                      <c:pt idx="75">
                        <c:v>2703.69</c:v>
                      </c:pt>
                      <c:pt idx="76">
                        <c:v>2660.58</c:v>
                      </c:pt>
                      <c:pt idx="77">
                        <c:v>4343.45</c:v>
                      </c:pt>
                      <c:pt idx="78">
                        <c:v>3015.52</c:v>
                      </c:pt>
                      <c:pt idx="79">
                        <c:v>3463.4</c:v>
                      </c:pt>
                      <c:pt idx="80">
                        <c:v>2506.04</c:v>
                      </c:pt>
                      <c:pt idx="81">
                        <c:v>3125.62</c:v>
                      </c:pt>
                      <c:pt idx="82">
                        <c:v>2865.89</c:v>
                      </c:pt>
                      <c:pt idx="83">
                        <c:v>3987.2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934-4E9A-AFCB-1CC6D4A2F47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Data!$H$4</c15:sqref>
                        </c15:formulaRef>
                      </c:ext>
                    </c:extLst>
                    <c:strCache>
                      <c:ptCount val="1"/>
                      <c:pt idx="0">
                        <c:v>TAB Income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Data!$H$5:$H$88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6426.37</c:v>
                      </c:pt>
                      <c:pt idx="1">
                        <c:v>1759.08</c:v>
                      </c:pt>
                      <c:pt idx="2">
                        <c:v>1625.41</c:v>
                      </c:pt>
                      <c:pt idx="3">
                        <c:v>1033.49</c:v>
                      </c:pt>
                      <c:pt idx="4">
                        <c:v>1116.5999999999999</c:v>
                      </c:pt>
                      <c:pt idx="5">
                        <c:v>1241.45</c:v>
                      </c:pt>
                      <c:pt idx="6">
                        <c:v>1039.51</c:v>
                      </c:pt>
                      <c:pt idx="7">
                        <c:v>811.35</c:v>
                      </c:pt>
                      <c:pt idx="8">
                        <c:v>748.84</c:v>
                      </c:pt>
                      <c:pt idx="9">
                        <c:v>1271.6199999999999</c:v>
                      </c:pt>
                      <c:pt idx="10">
                        <c:v>1444.93</c:v>
                      </c:pt>
                      <c:pt idx="11">
                        <c:v>1178.29</c:v>
                      </c:pt>
                      <c:pt idx="12">
                        <c:v>2177.14</c:v>
                      </c:pt>
                      <c:pt idx="13">
                        <c:v>1039.2</c:v>
                      </c:pt>
                      <c:pt idx="14">
                        <c:v>683.53</c:v>
                      </c:pt>
                      <c:pt idx="15">
                        <c:v>554.61</c:v>
                      </c:pt>
                      <c:pt idx="16">
                        <c:v>776.7</c:v>
                      </c:pt>
                      <c:pt idx="17">
                        <c:v>120.26</c:v>
                      </c:pt>
                      <c:pt idx="18">
                        <c:v>660.16</c:v>
                      </c:pt>
                      <c:pt idx="19">
                        <c:v>571.99</c:v>
                      </c:pt>
                      <c:pt idx="20">
                        <c:v>700.32</c:v>
                      </c:pt>
                      <c:pt idx="21">
                        <c:v>748.73</c:v>
                      </c:pt>
                      <c:pt idx="22">
                        <c:v>0</c:v>
                      </c:pt>
                      <c:pt idx="23">
                        <c:v>147.25</c:v>
                      </c:pt>
                      <c:pt idx="24">
                        <c:v>6893.24</c:v>
                      </c:pt>
                      <c:pt idx="25">
                        <c:v>-40.6</c:v>
                      </c:pt>
                      <c:pt idx="26">
                        <c:v>23.72</c:v>
                      </c:pt>
                      <c:pt idx="27">
                        <c:v>518.1</c:v>
                      </c:pt>
                      <c:pt idx="28">
                        <c:v>803.33</c:v>
                      </c:pt>
                      <c:pt idx="29">
                        <c:v>160.12</c:v>
                      </c:pt>
                      <c:pt idx="30">
                        <c:v>817.79</c:v>
                      </c:pt>
                      <c:pt idx="31">
                        <c:v>837.84</c:v>
                      </c:pt>
                      <c:pt idx="32">
                        <c:v>832.58</c:v>
                      </c:pt>
                      <c:pt idx="33">
                        <c:v>959.35</c:v>
                      </c:pt>
                      <c:pt idx="34">
                        <c:v>886.16</c:v>
                      </c:pt>
                      <c:pt idx="35">
                        <c:v>910.3</c:v>
                      </c:pt>
                      <c:pt idx="36">
                        <c:v>4315.55</c:v>
                      </c:pt>
                      <c:pt idx="37">
                        <c:v>1042.3699999999999</c:v>
                      </c:pt>
                      <c:pt idx="38">
                        <c:v>994.11</c:v>
                      </c:pt>
                      <c:pt idx="39">
                        <c:v>1165.2</c:v>
                      </c:pt>
                      <c:pt idx="40">
                        <c:v>222.61</c:v>
                      </c:pt>
                      <c:pt idx="41">
                        <c:v>472.28</c:v>
                      </c:pt>
                      <c:pt idx="42">
                        <c:v>384.6</c:v>
                      </c:pt>
                      <c:pt idx="43">
                        <c:v>0</c:v>
                      </c:pt>
                      <c:pt idx="44">
                        <c:v>42.07</c:v>
                      </c:pt>
                      <c:pt idx="45">
                        <c:v>1641.09</c:v>
                      </c:pt>
                      <c:pt idx="46">
                        <c:v>1068.67</c:v>
                      </c:pt>
                      <c:pt idx="47">
                        <c:v>844.71</c:v>
                      </c:pt>
                      <c:pt idx="48">
                        <c:v>5823.34</c:v>
                      </c:pt>
                      <c:pt idx="49">
                        <c:v>994.15</c:v>
                      </c:pt>
                      <c:pt idx="50">
                        <c:v>1021.27</c:v>
                      </c:pt>
                      <c:pt idx="51">
                        <c:v>978.14</c:v>
                      </c:pt>
                      <c:pt idx="52">
                        <c:v>817.94</c:v>
                      </c:pt>
                      <c:pt idx="53">
                        <c:v>1188.96</c:v>
                      </c:pt>
                      <c:pt idx="54">
                        <c:v>718.99</c:v>
                      </c:pt>
                      <c:pt idx="55">
                        <c:v>895.79</c:v>
                      </c:pt>
                      <c:pt idx="56">
                        <c:v>1644.64</c:v>
                      </c:pt>
                      <c:pt idx="57">
                        <c:v>1262.5999999999999</c:v>
                      </c:pt>
                      <c:pt idx="58">
                        <c:v>1126.9000000000001</c:v>
                      </c:pt>
                      <c:pt idx="59">
                        <c:v>1242.73</c:v>
                      </c:pt>
                      <c:pt idx="60">
                        <c:v>4354.49</c:v>
                      </c:pt>
                      <c:pt idx="61">
                        <c:v>1205.56</c:v>
                      </c:pt>
                      <c:pt idx="62">
                        <c:v>1268.8900000000001</c:v>
                      </c:pt>
                      <c:pt idx="63">
                        <c:v>997.27</c:v>
                      </c:pt>
                      <c:pt idx="64">
                        <c:v>1440.86</c:v>
                      </c:pt>
                      <c:pt idx="65">
                        <c:v>1965.86</c:v>
                      </c:pt>
                      <c:pt idx="66">
                        <c:v>2951.17</c:v>
                      </c:pt>
                      <c:pt idx="67">
                        <c:v>15328.74</c:v>
                      </c:pt>
                      <c:pt idx="68">
                        <c:v>1774.58</c:v>
                      </c:pt>
                      <c:pt idx="69">
                        <c:v>1321.81</c:v>
                      </c:pt>
                      <c:pt idx="70">
                        <c:v>1274.3699999999999</c:v>
                      </c:pt>
                      <c:pt idx="71">
                        <c:v>1184.8</c:v>
                      </c:pt>
                      <c:pt idx="72">
                        <c:v>1053.6600000000001</c:v>
                      </c:pt>
                      <c:pt idx="73">
                        <c:v>1710.14</c:v>
                      </c:pt>
                      <c:pt idx="74">
                        <c:v>2854.31</c:v>
                      </c:pt>
                      <c:pt idx="75">
                        <c:v>2003.54</c:v>
                      </c:pt>
                      <c:pt idx="76">
                        <c:v>1669.37</c:v>
                      </c:pt>
                      <c:pt idx="77">
                        <c:v>2149.0100000000002</c:v>
                      </c:pt>
                      <c:pt idx="78">
                        <c:v>1696.26</c:v>
                      </c:pt>
                      <c:pt idx="79">
                        <c:v>1971.49</c:v>
                      </c:pt>
                      <c:pt idx="80">
                        <c:v>1889.29</c:v>
                      </c:pt>
                      <c:pt idx="81">
                        <c:v>1563.76</c:v>
                      </c:pt>
                      <c:pt idx="82">
                        <c:v>1722.35</c:v>
                      </c:pt>
                      <c:pt idx="83">
                        <c:v>1859.11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934-4E9A-AFCB-1CC6D4A2F47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Data!$I$4</c15:sqref>
                        </c15:formulaRef>
                      </c:ext>
                    </c:extLst>
                    <c:strCache>
                      <c:ptCount val="1"/>
                      <c:pt idx="0">
                        <c:v>Membership Subscriptions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Data!$I$5:$I$88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6445.87</c:v>
                      </c:pt>
                      <c:pt idx="1">
                        <c:v>759.11</c:v>
                      </c:pt>
                      <c:pt idx="2">
                        <c:v>122.28</c:v>
                      </c:pt>
                      <c:pt idx="3">
                        <c:v>460.46</c:v>
                      </c:pt>
                      <c:pt idx="4">
                        <c:v>509.07</c:v>
                      </c:pt>
                      <c:pt idx="5">
                        <c:v>488.63</c:v>
                      </c:pt>
                      <c:pt idx="6">
                        <c:v>957.73</c:v>
                      </c:pt>
                      <c:pt idx="7">
                        <c:v>894.57</c:v>
                      </c:pt>
                      <c:pt idx="8">
                        <c:v>869.05</c:v>
                      </c:pt>
                      <c:pt idx="9">
                        <c:v>2028.65</c:v>
                      </c:pt>
                      <c:pt idx="10">
                        <c:v>2376.37</c:v>
                      </c:pt>
                      <c:pt idx="11">
                        <c:v>4008.16</c:v>
                      </c:pt>
                      <c:pt idx="12">
                        <c:v>7601.17</c:v>
                      </c:pt>
                      <c:pt idx="13">
                        <c:v>2121.8200000000002</c:v>
                      </c:pt>
                      <c:pt idx="14">
                        <c:v>1591.83</c:v>
                      </c:pt>
                      <c:pt idx="15">
                        <c:v>505.01</c:v>
                      </c:pt>
                      <c:pt idx="16">
                        <c:v>1010.93</c:v>
                      </c:pt>
                      <c:pt idx="17">
                        <c:v>1635.21</c:v>
                      </c:pt>
                      <c:pt idx="18">
                        <c:v>529.99</c:v>
                      </c:pt>
                      <c:pt idx="19">
                        <c:v>1094.28</c:v>
                      </c:pt>
                      <c:pt idx="20">
                        <c:v>809.54</c:v>
                      </c:pt>
                      <c:pt idx="21">
                        <c:v>1214.1099999999999</c:v>
                      </c:pt>
                      <c:pt idx="22">
                        <c:v>1409.55</c:v>
                      </c:pt>
                      <c:pt idx="23">
                        <c:v>2975.45</c:v>
                      </c:pt>
                      <c:pt idx="24">
                        <c:v>10433.73</c:v>
                      </c:pt>
                      <c:pt idx="25">
                        <c:v>2951.79</c:v>
                      </c:pt>
                      <c:pt idx="26">
                        <c:v>174.55</c:v>
                      </c:pt>
                      <c:pt idx="27">
                        <c:v>157.28</c:v>
                      </c:pt>
                      <c:pt idx="28">
                        <c:v>276.82</c:v>
                      </c:pt>
                      <c:pt idx="29">
                        <c:v>170.46</c:v>
                      </c:pt>
                      <c:pt idx="30">
                        <c:v>739.09</c:v>
                      </c:pt>
                      <c:pt idx="31">
                        <c:v>915.91</c:v>
                      </c:pt>
                      <c:pt idx="32">
                        <c:v>986.36</c:v>
                      </c:pt>
                      <c:pt idx="33">
                        <c:v>1424.52</c:v>
                      </c:pt>
                      <c:pt idx="34">
                        <c:v>2090.08</c:v>
                      </c:pt>
                      <c:pt idx="35">
                        <c:v>4034.99</c:v>
                      </c:pt>
                      <c:pt idx="36">
                        <c:v>-3108.09</c:v>
                      </c:pt>
                      <c:pt idx="37">
                        <c:v>3108.09</c:v>
                      </c:pt>
                      <c:pt idx="38">
                        <c:v>539.53</c:v>
                      </c:pt>
                      <c:pt idx="39">
                        <c:v>698.18</c:v>
                      </c:pt>
                      <c:pt idx="40">
                        <c:v>585.01</c:v>
                      </c:pt>
                      <c:pt idx="41">
                        <c:v>1053.6400000000001</c:v>
                      </c:pt>
                      <c:pt idx="42">
                        <c:v>1023.65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1179.3599999999999</c:v>
                      </c:pt>
                      <c:pt idx="46">
                        <c:v>2732.73</c:v>
                      </c:pt>
                      <c:pt idx="47">
                        <c:v>20068.150000000001</c:v>
                      </c:pt>
                      <c:pt idx="48">
                        <c:v>-9392.27</c:v>
                      </c:pt>
                      <c:pt idx="49">
                        <c:v>9392.27</c:v>
                      </c:pt>
                      <c:pt idx="50">
                        <c:v>246.37</c:v>
                      </c:pt>
                      <c:pt idx="51">
                        <c:v>445.45</c:v>
                      </c:pt>
                      <c:pt idx="52">
                        <c:v>707.85</c:v>
                      </c:pt>
                      <c:pt idx="53">
                        <c:v>814.41</c:v>
                      </c:pt>
                      <c:pt idx="54">
                        <c:v>711.8</c:v>
                      </c:pt>
                      <c:pt idx="55">
                        <c:v>1145.0999999999999</c:v>
                      </c:pt>
                      <c:pt idx="56">
                        <c:v>1404.45</c:v>
                      </c:pt>
                      <c:pt idx="57">
                        <c:v>2265.46</c:v>
                      </c:pt>
                      <c:pt idx="58">
                        <c:v>3137.46</c:v>
                      </c:pt>
                      <c:pt idx="59">
                        <c:v>17038.810000000001</c:v>
                      </c:pt>
                      <c:pt idx="60">
                        <c:v>7775.9</c:v>
                      </c:pt>
                      <c:pt idx="61">
                        <c:v>2105.5500000000002</c:v>
                      </c:pt>
                      <c:pt idx="62">
                        <c:v>582.82000000000005</c:v>
                      </c:pt>
                      <c:pt idx="63">
                        <c:v>672.01</c:v>
                      </c:pt>
                      <c:pt idx="64">
                        <c:v>830.91</c:v>
                      </c:pt>
                      <c:pt idx="65">
                        <c:v>1211.3699999999999</c:v>
                      </c:pt>
                      <c:pt idx="66">
                        <c:v>720.01</c:v>
                      </c:pt>
                      <c:pt idx="67">
                        <c:v>1148.6400000000001</c:v>
                      </c:pt>
                      <c:pt idx="68">
                        <c:v>1398.64</c:v>
                      </c:pt>
                      <c:pt idx="69">
                        <c:v>2751.64</c:v>
                      </c:pt>
                      <c:pt idx="70">
                        <c:v>4228.63</c:v>
                      </c:pt>
                      <c:pt idx="71">
                        <c:v>18488.16</c:v>
                      </c:pt>
                      <c:pt idx="72">
                        <c:v>-931.35</c:v>
                      </c:pt>
                      <c:pt idx="73">
                        <c:v>1995.17</c:v>
                      </c:pt>
                      <c:pt idx="74">
                        <c:v>84.55</c:v>
                      </c:pt>
                      <c:pt idx="75">
                        <c:v>70.91</c:v>
                      </c:pt>
                      <c:pt idx="76">
                        <c:v>789.1</c:v>
                      </c:pt>
                      <c:pt idx="77">
                        <c:v>882.74</c:v>
                      </c:pt>
                      <c:pt idx="78">
                        <c:v>1204.29</c:v>
                      </c:pt>
                      <c:pt idx="79">
                        <c:v>563.20000000000005</c:v>
                      </c:pt>
                      <c:pt idx="80">
                        <c:v>1282.74</c:v>
                      </c:pt>
                      <c:pt idx="81">
                        <c:v>2618.33</c:v>
                      </c:pt>
                      <c:pt idx="82">
                        <c:v>2318.5500000000002</c:v>
                      </c:pt>
                      <c:pt idx="83">
                        <c:v>15673.66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934-4E9A-AFCB-1CC6D4A2F47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Bingo Income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Data!$J$5:$J$88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1683.63</c:v>
                      </c:pt>
                      <c:pt idx="1">
                        <c:v>2576.36</c:v>
                      </c:pt>
                      <c:pt idx="2">
                        <c:v>2011.87</c:v>
                      </c:pt>
                      <c:pt idx="3">
                        <c:v>1572.72</c:v>
                      </c:pt>
                      <c:pt idx="4">
                        <c:v>2410.9</c:v>
                      </c:pt>
                      <c:pt idx="5">
                        <c:v>2142.2800000000002</c:v>
                      </c:pt>
                      <c:pt idx="6">
                        <c:v>2358.37</c:v>
                      </c:pt>
                      <c:pt idx="7">
                        <c:v>1625</c:v>
                      </c:pt>
                      <c:pt idx="8">
                        <c:v>1293</c:v>
                      </c:pt>
                      <c:pt idx="9">
                        <c:v>2558.63</c:v>
                      </c:pt>
                      <c:pt idx="10">
                        <c:v>2199.91</c:v>
                      </c:pt>
                      <c:pt idx="11">
                        <c:v>572.73</c:v>
                      </c:pt>
                      <c:pt idx="12">
                        <c:v>1603.65</c:v>
                      </c:pt>
                      <c:pt idx="13">
                        <c:v>2219.1</c:v>
                      </c:pt>
                      <c:pt idx="14">
                        <c:v>1931.83</c:v>
                      </c:pt>
                      <c:pt idx="15">
                        <c:v>1949.28</c:v>
                      </c:pt>
                      <c:pt idx="16">
                        <c:v>2378.1799999999998</c:v>
                      </c:pt>
                      <c:pt idx="17">
                        <c:v>1946.13</c:v>
                      </c:pt>
                      <c:pt idx="18">
                        <c:v>2597</c:v>
                      </c:pt>
                      <c:pt idx="19">
                        <c:v>1862.54</c:v>
                      </c:pt>
                      <c:pt idx="20">
                        <c:v>2194.81</c:v>
                      </c:pt>
                      <c:pt idx="21">
                        <c:v>2191.91</c:v>
                      </c:pt>
                      <c:pt idx="22">
                        <c:v>1709.82</c:v>
                      </c:pt>
                      <c:pt idx="23">
                        <c:v>1236.3699999999999</c:v>
                      </c:pt>
                      <c:pt idx="24">
                        <c:v>1588.45</c:v>
                      </c:pt>
                      <c:pt idx="25">
                        <c:v>2150.91</c:v>
                      </c:pt>
                      <c:pt idx="26">
                        <c:v>1654.54</c:v>
                      </c:pt>
                      <c:pt idx="27">
                        <c:v>1180.45</c:v>
                      </c:pt>
                      <c:pt idx="28">
                        <c:v>1079.99</c:v>
                      </c:pt>
                      <c:pt idx="29">
                        <c:v>2092.17</c:v>
                      </c:pt>
                      <c:pt idx="30">
                        <c:v>2040</c:v>
                      </c:pt>
                      <c:pt idx="31">
                        <c:v>1869.09</c:v>
                      </c:pt>
                      <c:pt idx="32">
                        <c:v>2182.2800000000002</c:v>
                      </c:pt>
                      <c:pt idx="33">
                        <c:v>1540.91</c:v>
                      </c:pt>
                      <c:pt idx="34">
                        <c:v>1644.45</c:v>
                      </c:pt>
                      <c:pt idx="35">
                        <c:v>976.36</c:v>
                      </c:pt>
                      <c:pt idx="36">
                        <c:v>1431.83</c:v>
                      </c:pt>
                      <c:pt idx="37">
                        <c:v>2109.09</c:v>
                      </c:pt>
                      <c:pt idx="38">
                        <c:v>3114.2</c:v>
                      </c:pt>
                      <c:pt idx="39">
                        <c:v>2220.37</c:v>
                      </c:pt>
                      <c:pt idx="40">
                        <c:v>1267.27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3401.82</c:v>
                      </c:pt>
                      <c:pt idx="46">
                        <c:v>5473.62</c:v>
                      </c:pt>
                      <c:pt idx="47">
                        <c:v>3917.27</c:v>
                      </c:pt>
                      <c:pt idx="48">
                        <c:v>57881.8</c:v>
                      </c:pt>
                      <c:pt idx="49">
                        <c:v>4636.9399999999996</c:v>
                      </c:pt>
                      <c:pt idx="50">
                        <c:v>5347.83</c:v>
                      </c:pt>
                      <c:pt idx="51">
                        <c:v>5007.51</c:v>
                      </c:pt>
                      <c:pt idx="52">
                        <c:v>5656.35</c:v>
                      </c:pt>
                      <c:pt idx="53">
                        <c:v>5512.83</c:v>
                      </c:pt>
                      <c:pt idx="54">
                        <c:v>4676.7299999999996</c:v>
                      </c:pt>
                      <c:pt idx="55">
                        <c:v>5253.54</c:v>
                      </c:pt>
                      <c:pt idx="56">
                        <c:v>4153.92</c:v>
                      </c:pt>
                      <c:pt idx="57">
                        <c:v>5163.1899999999996</c:v>
                      </c:pt>
                      <c:pt idx="58">
                        <c:v>5307.01</c:v>
                      </c:pt>
                      <c:pt idx="59">
                        <c:v>5080.91</c:v>
                      </c:pt>
                      <c:pt idx="60">
                        <c:v>3244.45</c:v>
                      </c:pt>
                      <c:pt idx="61">
                        <c:v>4984.63</c:v>
                      </c:pt>
                      <c:pt idx="62">
                        <c:v>5016.8</c:v>
                      </c:pt>
                      <c:pt idx="63">
                        <c:v>4850.8</c:v>
                      </c:pt>
                      <c:pt idx="64">
                        <c:v>4950.08</c:v>
                      </c:pt>
                      <c:pt idx="65">
                        <c:v>4537.5600000000004</c:v>
                      </c:pt>
                      <c:pt idx="66">
                        <c:v>3508.64</c:v>
                      </c:pt>
                      <c:pt idx="67">
                        <c:v>4793.13</c:v>
                      </c:pt>
                      <c:pt idx="68">
                        <c:v>4356.3599999999997</c:v>
                      </c:pt>
                      <c:pt idx="69">
                        <c:v>4994.28</c:v>
                      </c:pt>
                      <c:pt idx="70">
                        <c:v>5185.9799999999996</c:v>
                      </c:pt>
                      <c:pt idx="71">
                        <c:v>5160.8100000000004</c:v>
                      </c:pt>
                      <c:pt idx="72">
                        <c:v>3266.36</c:v>
                      </c:pt>
                      <c:pt idx="73">
                        <c:v>8798.6299999999992</c:v>
                      </c:pt>
                      <c:pt idx="74">
                        <c:v>7238.19</c:v>
                      </c:pt>
                      <c:pt idx="75">
                        <c:v>7330.47</c:v>
                      </c:pt>
                      <c:pt idx="76">
                        <c:v>8010.03</c:v>
                      </c:pt>
                      <c:pt idx="77">
                        <c:v>7949.07</c:v>
                      </c:pt>
                      <c:pt idx="78">
                        <c:v>8159.38</c:v>
                      </c:pt>
                      <c:pt idx="79">
                        <c:v>10347.64</c:v>
                      </c:pt>
                      <c:pt idx="80">
                        <c:v>8342.08</c:v>
                      </c:pt>
                      <c:pt idx="81">
                        <c:v>12178.17</c:v>
                      </c:pt>
                      <c:pt idx="82">
                        <c:v>10292.27</c:v>
                      </c:pt>
                      <c:pt idx="83">
                        <c:v>13043.7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934-4E9A-AFCB-1CC6D4A2F478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Data!$K$4</c15:sqref>
                        </c15:formulaRef>
                      </c:ext>
                    </c:extLst>
                    <c:strCache>
                      <c:ptCount val="1"/>
                      <c:pt idx="0">
                        <c:v>Raffle Income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Data!$K$5:$K$88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25225.46</c:v>
                      </c:pt>
                      <c:pt idx="1">
                        <c:v>9359.07</c:v>
                      </c:pt>
                      <c:pt idx="2">
                        <c:v>9954.99</c:v>
                      </c:pt>
                      <c:pt idx="3">
                        <c:v>10280.040000000001</c:v>
                      </c:pt>
                      <c:pt idx="4">
                        <c:v>8950.02</c:v>
                      </c:pt>
                      <c:pt idx="5">
                        <c:v>11159.18</c:v>
                      </c:pt>
                      <c:pt idx="6">
                        <c:v>10148.18</c:v>
                      </c:pt>
                      <c:pt idx="7">
                        <c:v>9254.5499999999993</c:v>
                      </c:pt>
                      <c:pt idx="8">
                        <c:v>12797.74</c:v>
                      </c:pt>
                      <c:pt idx="9">
                        <c:v>11506</c:v>
                      </c:pt>
                      <c:pt idx="10">
                        <c:v>9723.64</c:v>
                      </c:pt>
                      <c:pt idx="11">
                        <c:v>9523.2000000000007</c:v>
                      </c:pt>
                      <c:pt idx="12">
                        <c:v>16678.63</c:v>
                      </c:pt>
                      <c:pt idx="13">
                        <c:v>8940.92</c:v>
                      </c:pt>
                      <c:pt idx="14">
                        <c:v>9967.2800000000007</c:v>
                      </c:pt>
                      <c:pt idx="15">
                        <c:v>10258.18</c:v>
                      </c:pt>
                      <c:pt idx="16">
                        <c:v>10067.9</c:v>
                      </c:pt>
                      <c:pt idx="17">
                        <c:v>11248.64</c:v>
                      </c:pt>
                      <c:pt idx="18">
                        <c:v>8920.64</c:v>
                      </c:pt>
                      <c:pt idx="19">
                        <c:v>9760.09</c:v>
                      </c:pt>
                      <c:pt idx="20">
                        <c:v>13121.54</c:v>
                      </c:pt>
                      <c:pt idx="21">
                        <c:v>8566.7199999999993</c:v>
                      </c:pt>
                      <c:pt idx="22">
                        <c:v>7259.1</c:v>
                      </c:pt>
                      <c:pt idx="23">
                        <c:v>6454.55</c:v>
                      </c:pt>
                      <c:pt idx="24">
                        <c:v>16852</c:v>
                      </c:pt>
                      <c:pt idx="25">
                        <c:v>9089.09</c:v>
                      </c:pt>
                      <c:pt idx="26">
                        <c:v>7295.9</c:v>
                      </c:pt>
                      <c:pt idx="27">
                        <c:v>2804.54</c:v>
                      </c:pt>
                      <c:pt idx="28">
                        <c:v>2283.64</c:v>
                      </c:pt>
                      <c:pt idx="29">
                        <c:v>0</c:v>
                      </c:pt>
                      <c:pt idx="30">
                        <c:v>9746.3799999999992</c:v>
                      </c:pt>
                      <c:pt idx="31">
                        <c:v>11495.47</c:v>
                      </c:pt>
                      <c:pt idx="32">
                        <c:v>10367.25</c:v>
                      </c:pt>
                      <c:pt idx="33">
                        <c:v>12977.74</c:v>
                      </c:pt>
                      <c:pt idx="34">
                        <c:v>8945.4699999999993</c:v>
                      </c:pt>
                      <c:pt idx="35">
                        <c:v>8789.5499999999993</c:v>
                      </c:pt>
                      <c:pt idx="36">
                        <c:v>20488.2</c:v>
                      </c:pt>
                      <c:pt idx="37">
                        <c:v>11055.93</c:v>
                      </c:pt>
                      <c:pt idx="38">
                        <c:v>9497.2900000000009</c:v>
                      </c:pt>
                      <c:pt idx="39">
                        <c:v>7427.27</c:v>
                      </c:pt>
                      <c:pt idx="40">
                        <c:v>5741.81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10504.55</c:v>
                      </c:pt>
                      <c:pt idx="46">
                        <c:v>17003.66</c:v>
                      </c:pt>
                      <c:pt idx="47">
                        <c:v>17592.919999999998</c:v>
                      </c:pt>
                      <c:pt idx="48">
                        <c:v>30134.560000000001</c:v>
                      </c:pt>
                      <c:pt idx="49">
                        <c:v>21024.55</c:v>
                      </c:pt>
                      <c:pt idx="50">
                        <c:v>14987.28</c:v>
                      </c:pt>
                      <c:pt idx="51">
                        <c:v>17675.439999999999</c:v>
                      </c:pt>
                      <c:pt idx="52">
                        <c:v>17408.2</c:v>
                      </c:pt>
                      <c:pt idx="53">
                        <c:v>16978.16</c:v>
                      </c:pt>
                      <c:pt idx="54">
                        <c:v>21365.48</c:v>
                      </c:pt>
                      <c:pt idx="55">
                        <c:v>18180.91</c:v>
                      </c:pt>
                      <c:pt idx="56">
                        <c:v>18682.73</c:v>
                      </c:pt>
                      <c:pt idx="57">
                        <c:v>19465.47</c:v>
                      </c:pt>
                      <c:pt idx="58">
                        <c:v>15876.37</c:v>
                      </c:pt>
                      <c:pt idx="59">
                        <c:v>16064.73</c:v>
                      </c:pt>
                      <c:pt idx="60">
                        <c:v>28843.63</c:v>
                      </c:pt>
                      <c:pt idx="61">
                        <c:v>19105.91</c:v>
                      </c:pt>
                      <c:pt idx="62">
                        <c:v>15189.93</c:v>
                      </c:pt>
                      <c:pt idx="63">
                        <c:v>16773.64</c:v>
                      </c:pt>
                      <c:pt idx="64">
                        <c:v>15468.87</c:v>
                      </c:pt>
                      <c:pt idx="65">
                        <c:v>15096.35</c:v>
                      </c:pt>
                      <c:pt idx="66">
                        <c:v>15053.22</c:v>
                      </c:pt>
                      <c:pt idx="67">
                        <c:v>14886.36</c:v>
                      </c:pt>
                      <c:pt idx="68">
                        <c:v>16798.18</c:v>
                      </c:pt>
                      <c:pt idx="69">
                        <c:v>16977.27</c:v>
                      </c:pt>
                      <c:pt idx="70">
                        <c:v>16674.47</c:v>
                      </c:pt>
                      <c:pt idx="71">
                        <c:v>15039.19</c:v>
                      </c:pt>
                      <c:pt idx="72">
                        <c:v>28182</c:v>
                      </c:pt>
                      <c:pt idx="73">
                        <c:v>19949.09</c:v>
                      </c:pt>
                      <c:pt idx="74">
                        <c:v>18047.54</c:v>
                      </c:pt>
                      <c:pt idx="75">
                        <c:v>17528.53</c:v>
                      </c:pt>
                      <c:pt idx="76">
                        <c:v>16419.98</c:v>
                      </c:pt>
                      <c:pt idx="77">
                        <c:v>20743.669999999998</c:v>
                      </c:pt>
                      <c:pt idx="78">
                        <c:v>19459.2</c:v>
                      </c:pt>
                      <c:pt idx="79">
                        <c:v>19889.330000000002</c:v>
                      </c:pt>
                      <c:pt idx="80">
                        <c:v>22276.74</c:v>
                      </c:pt>
                      <c:pt idx="81">
                        <c:v>20311.73</c:v>
                      </c:pt>
                      <c:pt idx="82">
                        <c:v>20141.09</c:v>
                      </c:pt>
                      <c:pt idx="83">
                        <c:v>22941.91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934-4E9A-AFCB-1CC6D4A2F478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Data!$L$4</c15:sqref>
                        </c15:formulaRef>
                      </c:ext>
                    </c:extLst>
                    <c:strCache>
                      <c:ptCount val="1"/>
                      <c:pt idx="0">
                        <c:v>LADIES GREEN FEES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Data!$L$5:$L$88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290.91000000000003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218.18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532.73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145.44999999999999</c:v>
                      </c:pt>
                      <c:pt idx="56">
                        <c:v>940.91</c:v>
                      </c:pt>
                      <c:pt idx="57">
                        <c:v>2117.27</c:v>
                      </c:pt>
                      <c:pt idx="58">
                        <c:v>1009.1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-27.28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352</c:v>
                      </c:pt>
                      <c:pt idx="78">
                        <c:v>0</c:v>
                      </c:pt>
                      <c:pt idx="79">
                        <c:v>1540.91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934-4E9A-AFCB-1CC6D4A2F478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Data!$M$4</c15:sqref>
                        </c15:formulaRef>
                      </c:ext>
                    </c:extLst>
                    <c:strCache>
                      <c:ptCount val="1"/>
                      <c:pt idx="0">
                        <c:v>Green Fees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Data!$M$5:$M$88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727.27</c:v>
                      </c:pt>
                      <c:pt idx="1">
                        <c:v>727.27</c:v>
                      </c:pt>
                      <c:pt idx="2">
                        <c:v>404.55</c:v>
                      </c:pt>
                      <c:pt idx="3">
                        <c:v>610</c:v>
                      </c:pt>
                      <c:pt idx="4">
                        <c:v>449.09</c:v>
                      </c:pt>
                      <c:pt idx="5">
                        <c:v>606</c:v>
                      </c:pt>
                      <c:pt idx="6">
                        <c:v>430</c:v>
                      </c:pt>
                      <c:pt idx="7">
                        <c:v>462.73</c:v>
                      </c:pt>
                      <c:pt idx="8">
                        <c:v>269.08999999999997</c:v>
                      </c:pt>
                      <c:pt idx="9">
                        <c:v>269.08999999999997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936.36</c:v>
                      </c:pt>
                      <c:pt idx="13">
                        <c:v>0</c:v>
                      </c:pt>
                      <c:pt idx="14">
                        <c:v>1323.64</c:v>
                      </c:pt>
                      <c:pt idx="15">
                        <c:v>0</c:v>
                      </c:pt>
                      <c:pt idx="16">
                        <c:v>1156.3599999999999</c:v>
                      </c:pt>
                      <c:pt idx="17">
                        <c:v>0</c:v>
                      </c:pt>
                      <c:pt idx="18">
                        <c:v>300</c:v>
                      </c:pt>
                      <c:pt idx="19">
                        <c:v>527</c:v>
                      </c:pt>
                      <c:pt idx="20">
                        <c:v>433.64</c:v>
                      </c:pt>
                      <c:pt idx="21">
                        <c:v>160</c:v>
                      </c:pt>
                      <c:pt idx="22">
                        <c:v>0</c:v>
                      </c:pt>
                      <c:pt idx="23">
                        <c:v>241.82</c:v>
                      </c:pt>
                      <c:pt idx="24">
                        <c:v>423</c:v>
                      </c:pt>
                      <c:pt idx="25">
                        <c:v>270</c:v>
                      </c:pt>
                      <c:pt idx="26">
                        <c:v>470</c:v>
                      </c:pt>
                      <c:pt idx="27">
                        <c:v>263</c:v>
                      </c:pt>
                      <c:pt idx="28">
                        <c:v>683.64</c:v>
                      </c:pt>
                      <c:pt idx="29">
                        <c:v>894</c:v>
                      </c:pt>
                      <c:pt idx="30">
                        <c:v>894</c:v>
                      </c:pt>
                      <c:pt idx="31">
                        <c:v>750</c:v>
                      </c:pt>
                      <c:pt idx="32">
                        <c:v>332.73</c:v>
                      </c:pt>
                      <c:pt idx="33">
                        <c:v>532.73</c:v>
                      </c:pt>
                      <c:pt idx="34">
                        <c:v>504.55</c:v>
                      </c:pt>
                      <c:pt idx="35">
                        <c:v>0</c:v>
                      </c:pt>
                      <c:pt idx="36">
                        <c:v>954</c:v>
                      </c:pt>
                      <c:pt idx="37">
                        <c:v>710</c:v>
                      </c:pt>
                      <c:pt idx="38">
                        <c:v>376.36</c:v>
                      </c:pt>
                      <c:pt idx="39">
                        <c:v>1270</c:v>
                      </c:pt>
                      <c:pt idx="40">
                        <c:v>0</c:v>
                      </c:pt>
                      <c:pt idx="41">
                        <c:v>692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977.27</c:v>
                      </c:pt>
                      <c:pt idx="49">
                        <c:v>1002</c:v>
                      </c:pt>
                      <c:pt idx="50">
                        <c:v>746</c:v>
                      </c:pt>
                      <c:pt idx="51">
                        <c:v>926</c:v>
                      </c:pt>
                      <c:pt idx="52">
                        <c:v>839</c:v>
                      </c:pt>
                      <c:pt idx="53">
                        <c:v>686</c:v>
                      </c:pt>
                      <c:pt idx="54">
                        <c:v>970</c:v>
                      </c:pt>
                      <c:pt idx="55">
                        <c:v>1168.18</c:v>
                      </c:pt>
                      <c:pt idx="56">
                        <c:v>872</c:v>
                      </c:pt>
                      <c:pt idx="57">
                        <c:v>872</c:v>
                      </c:pt>
                      <c:pt idx="58">
                        <c:v>0</c:v>
                      </c:pt>
                      <c:pt idx="59">
                        <c:v>336</c:v>
                      </c:pt>
                      <c:pt idx="60">
                        <c:v>572</c:v>
                      </c:pt>
                      <c:pt idx="61">
                        <c:v>529.82000000000005</c:v>
                      </c:pt>
                      <c:pt idx="62">
                        <c:v>522</c:v>
                      </c:pt>
                      <c:pt idx="63">
                        <c:v>822</c:v>
                      </c:pt>
                      <c:pt idx="64">
                        <c:v>467.27</c:v>
                      </c:pt>
                      <c:pt idx="65">
                        <c:v>1564</c:v>
                      </c:pt>
                      <c:pt idx="66">
                        <c:v>0</c:v>
                      </c:pt>
                      <c:pt idx="67">
                        <c:v>628</c:v>
                      </c:pt>
                      <c:pt idx="68">
                        <c:v>572</c:v>
                      </c:pt>
                      <c:pt idx="69">
                        <c:v>572</c:v>
                      </c:pt>
                      <c:pt idx="70">
                        <c:v>120</c:v>
                      </c:pt>
                      <c:pt idx="71">
                        <c:v>0</c:v>
                      </c:pt>
                      <c:pt idx="72">
                        <c:v>2881.54</c:v>
                      </c:pt>
                      <c:pt idx="73">
                        <c:v>0</c:v>
                      </c:pt>
                      <c:pt idx="74">
                        <c:v>814.54</c:v>
                      </c:pt>
                      <c:pt idx="75">
                        <c:v>760</c:v>
                      </c:pt>
                      <c:pt idx="76">
                        <c:v>469.09</c:v>
                      </c:pt>
                      <c:pt idx="77">
                        <c:v>632.73</c:v>
                      </c:pt>
                      <c:pt idx="78">
                        <c:v>704</c:v>
                      </c:pt>
                      <c:pt idx="79">
                        <c:v>796.36</c:v>
                      </c:pt>
                      <c:pt idx="80">
                        <c:v>976</c:v>
                      </c:pt>
                      <c:pt idx="81">
                        <c:v>552.73</c:v>
                      </c:pt>
                      <c:pt idx="82">
                        <c:v>0</c:v>
                      </c:pt>
                      <c:pt idx="83">
                        <c:v>461.82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934-4E9A-AFCB-1CC6D4A2F478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Data!$N$4</c15:sqref>
                        </c15:formulaRef>
                      </c:ext>
                    </c:extLst>
                    <c:strCache>
                      <c:ptCount val="1"/>
                      <c:pt idx="0">
                        <c:v>Interest Received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Data!$N$5:$N$88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5048.79</c:v>
                      </c:pt>
                      <c:pt idx="1">
                        <c:v>5609.48</c:v>
                      </c:pt>
                      <c:pt idx="2">
                        <c:v>76.97</c:v>
                      </c:pt>
                      <c:pt idx="3">
                        <c:v>85.36</c:v>
                      </c:pt>
                      <c:pt idx="4">
                        <c:v>84.51</c:v>
                      </c:pt>
                      <c:pt idx="5">
                        <c:v>80.95</c:v>
                      </c:pt>
                      <c:pt idx="6">
                        <c:v>83.07</c:v>
                      </c:pt>
                      <c:pt idx="7">
                        <c:v>79.59</c:v>
                      </c:pt>
                      <c:pt idx="8">
                        <c:v>81.38</c:v>
                      </c:pt>
                      <c:pt idx="9">
                        <c:v>72.67</c:v>
                      </c:pt>
                      <c:pt idx="10">
                        <c:v>79.540000000000006</c:v>
                      </c:pt>
                      <c:pt idx="11">
                        <c:v>78.709999999999994</c:v>
                      </c:pt>
                      <c:pt idx="12">
                        <c:v>75.52</c:v>
                      </c:pt>
                      <c:pt idx="13">
                        <c:v>77.13</c:v>
                      </c:pt>
                      <c:pt idx="14">
                        <c:v>73.34</c:v>
                      </c:pt>
                      <c:pt idx="15">
                        <c:v>52.67</c:v>
                      </c:pt>
                      <c:pt idx="16">
                        <c:v>31.96</c:v>
                      </c:pt>
                      <c:pt idx="17">
                        <c:v>15.11</c:v>
                      </c:pt>
                      <c:pt idx="18">
                        <c:v>8.89</c:v>
                      </c:pt>
                      <c:pt idx="19">
                        <c:v>6.92</c:v>
                      </c:pt>
                      <c:pt idx="20">
                        <c:v>7.08</c:v>
                      </c:pt>
                      <c:pt idx="21">
                        <c:v>6.36</c:v>
                      </c:pt>
                      <c:pt idx="22">
                        <c:v>7</c:v>
                      </c:pt>
                      <c:pt idx="23">
                        <c:v>42.94</c:v>
                      </c:pt>
                      <c:pt idx="24">
                        <c:v>6.67</c:v>
                      </c:pt>
                      <c:pt idx="25">
                        <c:v>6.82</c:v>
                      </c:pt>
                      <c:pt idx="26">
                        <c:v>6.49</c:v>
                      </c:pt>
                      <c:pt idx="27">
                        <c:v>6.69</c:v>
                      </c:pt>
                      <c:pt idx="28">
                        <c:v>7.48</c:v>
                      </c:pt>
                      <c:pt idx="29">
                        <c:v>12.7</c:v>
                      </c:pt>
                      <c:pt idx="30">
                        <c:v>12.99</c:v>
                      </c:pt>
                      <c:pt idx="31">
                        <c:v>12.43</c:v>
                      </c:pt>
                      <c:pt idx="32">
                        <c:v>12.7</c:v>
                      </c:pt>
                      <c:pt idx="33">
                        <c:v>11.4</c:v>
                      </c:pt>
                      <c:pt idx="34">
                        <c:v>12.5</c:v>
                      </c:pt>
                      <c:pt idx="35">
                        <c:v>12.26</c:v>
                      </c:pt>
                      <c:pt idx="36">
                        <c:v>11.73</c:v>
                      </c:pt>
                      <c:pt idx="37">
                        <c:v>11.9</c:v>
                      </c:pt>
                      <c:pt idx="38">
                        <c:v>11.36</c:v>
                      </c:pt>
                      <c:pt idx="39">
                        <c:v>11.58</c:v>
                      </c:pt>
                      <c:pt idx="40">
                        <c:v>11.42</c:v>
                      </c:pt>
                      <c:pt idx="41">
                        <c:v>10.89</c:v>
                      </c:pt>
                      <c:pt idx="42">
                        <c:v>11.2</c:v>
                      </c:pt>
                      <c:pt idx="43">
                        <c:v>10.83</c:v>
                      </c:pt>
                      <c:pt idx="44">
                        <c:v>23.27</c:v>
                      </c:pt>
                      <c:pt idx="45">
                        <c:v>28.09</c:v>
                      </c:pt>
                      <c:pt idx="46">
                        <c:v>29.33</c:v>
                      </c:pt>
                      <c:pt idx="47">
                        <c:v>32.33</c:v>
                      </c:pt>
                      <c:pt idx="48">
                        <c:v>29.5</c:v>
                      </c:pt>
                      <c:pt idx="49">
                        <c:v>29.31</c:v>
                      </c:pt>
                      <c:pt idx="50">
                        <c:v>28.31</c:v>
                      </c:pt>
                      <c:pt idx="51">
                        <c:v>32.14</c:v>
                      </c:pt>
                      <c:pt idx="52">
                        <c:v>25.05</c:v>
                      </c:pt>
                      <c:pt idx="53">
                        <c:v>42.41</c:v>
                      </c:pt>
                      <c:pt idx="54">
                        <c:v>37.450000000000003</c:v>
                      </c:pt>
                      <c:pt idx="55">
                        <c:v>33.61</c:v>
                      </c:pt>
                      <c:pt idx="56">
                        <c:v>52.92</c:v>
                      </c:pt>
                      <c:pt idx="57">
                        <c:v>22.73</c:v>
                      </c:pt>
                      <c:pt idx="58">
                        <c:v>23.54</c:v>
                      </c:pt>
                      <c:pt idx="59">
                        <c:v>24.84</c:v>
                      </c:pt>
                      <c:pt idx="60">
                        <c:v>42.97</c:v>
                      </c:pt>
                      <c:pt idx="61">
                        <c:v>51.45</c:v>
                      </c:pt>
                      <c:pt idx="62">
                        <c:v>37.01</c:v>
                      </c:pt>
                      <c:pt idx="63">
                        <c:v>38.83</c:v>
                      </c:pt>
                      <c:pt idx="64">
                        <c:v>28.99</c:v>
                      </c:pt>
                      <c:pt idx="65">
                        <c:v>20.100000000000001</c:v>
                      </c:pt>
                      <c:pt idx="66">
                        <c:v>19.38</c:v>
                      </c:pt>
                      <c:pt idx="67">
                        <c:v>18.25</c:v>
                      </c:pt>
                      <c:pt idx="68">
                        <c:v>28.23</c:v>
                      </c:pt>
                      <c:pt idx="69">
                        <c:v>15.67</c:v>
                      </c:pt>
                      <c:pt idx="70">
                        <c:v>33.97</c:v>
                      </c:pt>
                      <c:pt idx="71">
                        <c:v>16.89</c:v>
                      </c:pt>
                      <c:pt idx="72">
                        <c:v>12.27</c:v>
                      </c:pt>
                      <c:pt idx="73">
                        <c:v>11.72</c:v>
                      </c:pt>
                      <c:pt idx="74">
                        <c:v>14.16</c:v>
                      </c:pt>
                      <c:pt idx="75">
                        <c:v>8.32</c:v>
                      </c:pt>
                      <c:pt idx="76">
                        <c:v>7.68</c:v>
                      </c:pt>
                      <c:pt idx="77">
                        <c:v>6.12</c:v>
                      </c:pt>
                      <c:pt idx="78">
                        <c:v>4.79</c:v>
                      </c:pt>
                      <c:pt idx="79">
                        <c:v>3.36</c:v>
                      </c:pt>
                      <c:pt idx="80">
                        <c:v>5.12</c:v>
                      </c:pt>
                      <c:pt idx="81">
                        <c:v>5.3</c:v>
                      </c:pt>
                      <c:pt idx="82">
                        <c:v>4.57</c:v>
                      </c:pt>
                      <c:pt idx="83">
                        <c:v>17.75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934-4E9A-AFCB-1CC6D4A2F478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Data!$O$4</c15:sqref>
                        </c15:formulaRef>
                      </c:ext>
                    </c:extLst>
                    <c:strCache>
                      <c:ptCount val="1"/>
                      <c:pt idx="0">
                        <c:v>Dividend Income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Data!$O$5:$O$88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800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800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800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800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800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800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1103.45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934-4E9A-AFCB-1CC6D4A2F478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Data!$P$4</c15:sqref>
                        </c15:formulaRef>
                      </c:ext>
                    </c:extLst>
                    <c:strCache>
                      <c:ptCount val="1"/>
                      <c:pt idx="0">
                        <c:v>Commissions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Data!$P$5:$P$88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3367.68</c:v>
                      </c:pt>
                      <c:pt idx="1">
                        <c:v>3279.45</c:v>
                      </c:pt>
                      <c:pt idx="2">
                        <c:v>3167.75</c:v>
                      </c:pt>
                      <c:pt idx="3">
                        <c:v>3046.91</c:v>
                      </c:pt>
                      <c:pt idx="4">
                        <c:v>3664.09</c:v>
                      </c:pt>
                      <c:pt idx="5">
                        <c:v>3242.94</c:v>
                      </c:pt>
                      <c:pt idx="6">
                        <c:v>2777.32</c:v>
                      </c:pt>
                      <c:pt idx="7">
                        <c:v>3085.22</c:v>
                      </c:pt>
                      <c:pt idx="8">
                        <c:v>3489.31</c:v>
                      </c:pt>
                      <c:pt idx="9">
                        <c:v>2552.4499999999998</c:v>
                      </c:pt>
                      <c:pt idx="10">
                        <c:v>3113.77</c:v>
                      </c:pt>
                      <c:pt idx="11">
                        <c:v>3031.53</c:v>
                      </c:pt>
                      <c:pt idx="12">
                        <c:v>2315.4499999999998</c:v>
                      </c:pt>
                      <c:pt idx="13">
                        <c:v>3115.46</c:v>
                      </c:pt>
                      <c:pt idx="14">
                        <c:v>5315.79</c:v>
                      </c:pt>
                      <c:pt idx="15">
                        <c:v>2992.5</c:v>
                      </c:pt>
                      <c:pt idx="16">
                        <c:v>3390.22</c:v>
                      </c:pt>
                      <c:pt idx="17">
                        <c:v>2386.81</c:v>
                      </c:pt>
                      <c:pt idx="18">
                        <c:v>3030.23</c:v>
                      </c:pt>
                      <c:pt idx="19">
                        <c:v>2630.45</c:v>
                      </c:pt>
                      <c:pt idx="20">
                        <c:v>2516.29</c:v>
                      </c:pt>
                      <c:pt idx="21">
                        <c:v>2228.7600000000002</c:v>
                      </c:pt>
                      <c:pt idx="22">
                        <c:v>1689.55</c:v>
                      </c:pt>
                      <c:pt idx="23">
                        <c:v>2039.32</c:v>
                      </c:pt>
                      <c:pt idx="24">
                        <c:v>1767.27</c:v>
                      </c:pt>
                      <c:pt idx="25">
                        <c:v>1757.05</c:v>
                      </c:pt>
                      <c:pt idx="26">
                        <c:v>3088.15</c:v>
                      </c:pt>
                      <c:pt idx="27">
                        <c:v>1151.5899999999999</c:v>
                      </c:pt>
                      <c:pt idx="28">
                        <c:v>1889.81</c:v>
                      </c:pt>
                      <c:pt idx="29">
                        <c:v>3203.59</c:v>
                      </c:pt>
                      <c:pt idx="30">
                        <c:v>2751.47</c:v>
                      </c:pt>
                      <c:pt idx="31">
                        <c:v>2623.63</c:v>
                      </c:pt>
                      <c:pt idx="32">
                        <c:v>4513.21</c:v>
                      </c:pt>
                      <c:pt idx="33">
                        <c:v>2268.41</c:v>
                      </c:pt>
                      <c:pt idx="34">
                        <c:v>2626.64</c:v>
                      </c:pt>
                      <c:pt idx="35">
                        <c:v>3684.02</c:v>
                      </c:pt>
                      <c:pt idx="36">
                        <c:v>2654.96</c:v>
                      </c:pt>
                      <c:pt idx="37">
                        <c:v>3323.64</c:v>
                      </c:pt>
                      <c:pt idx="38">
                        <c:v>2669.72</c:v>
                      </c:pt>
                      <c:pt idx="39">
                        <c:v>2899.78</c:v>
                      </c:pt>
                      <c:pt idx="40">
                        <c:v>2994.51</c:v>
                      </c:pt>
                      <c:pt idx="41">
                        <c:v>3049.06</c:v>
                      </c:pt>
                      <c:pt idx="42">
                        <c:v>237.42</c:v>
                      </c:pt>
                      <c:pt idx="43">
                        <c:v>1544.09</c:v>
                      </c:pt>
                      <c:pt idx="44">
                        <c:v>2417.5300000000002</c:v>
                      </c:pt>
                      <c:pt idx="45">
                        <c:v>222.76</c:v>
                      </c:pt>
                      <c:pt idx="46">
                        <c:v>2644.77</c:v>
                      </c:pt>
                      <c:pt idx="47">
                        <c:v>5231.46</c:v>
                      </c:pt>
                      <c:pt idx="48">
                        <c:v>3689.53</c:v>
                      </c:pt>
                      <c:pt idx="49">
                        <c:v>3373.81</c:v>
                      </c:pt>
                      <c:pt idx="50">
                        <c:v>3394.32</c:v>
                      </c:pt>
                      <c:pt idx="51">
                        <c:v>3606.14</c:v>
                      </c:pt>
                      <c:pt idx="52">
                        <c:v>3336.14</c:v>
                      </c:pt>
                      <c:pt idx="53">
                        <c:v>4577.9799999999996</c:v>
                      </c:pt>
                      <c:pt idx="54">
                        <c:v>3330</c:v>
                      </c:pt>
                      <c:pt idx="55">
                        <c:v>1083.32</c:v>
                      </c:pt>
                      <c:pt idx="56">
                        <c:v>6082.94</c:v>
                      </c:pt>
                      <c:pt idx="57">
                        <c:v>3715.96</c:v>
                      </c:pt>
                      <c:pt idx="58">
                        <c:v>3625.87</c:v>
                      </c:pt>
                      <c:pt idx="59">
                        <c:v>5019.63</c:v>
                      </c:pt>
                      <c:pt idx="60">
                        <c:v>2538.5500000000002</c:v>
                      </c:pt>
                      <c:pt idx="61">
                        <c:v>3039.82</c:v>
                      </c:pt>
                      <c:pt idx="62">
                        <c:v>4518.55</c:v>
                      </c:pt>
                      <c:pt idx="63">
                        <c:v>8528</c:v>
                      </c:pt>
                      <c:pt idx="64">
                        <c:v>3711</c:v>
                      </c:pt>
                      <c:pt idx="65">
                        <c:v>4837.8500000000004</c:v>
                      </c:pt>
                      <c:pt idx="66">
                        <c:v>3445.59</c:v>
                      </c:pt>
                      <c:pt idx="67">
                        <c:v>4701.72</c:v>
                      </c:pt>
                      <c:pt idx="68">
                        <c:v>4210.05</c:v>
                      </c:pt>
                      <c:pt idx="69">
                        <c:v>3335.18</c:v>
                      </c:pt>
                      <c:pt idx="70">
                        <c:v>3028.63</c:v>
                      </c:pt>
                      <c:pt idx="71">
                        <c:v>6179.16</c:v>
                      </c:pt>
                      <c:pt idx="72">
                        <c:v>3884.46</c:v>
                      </c:pt>
                      <c:pt idx="73">
                        <c:v>3914.63</c:v>
                      </c:pt>
                      <c:pt idx="74">
                        <c:v>5888.19</c:v>
                      </c:pt>
                      <c:pt idx="75">
                        <c:v>4630.54</c:v>
                      </c:pt>
                      <c:pt idx="76">
                        <c:v>4232.45</c:v>
                      </c:pt>
                      <c:pt idx="77">
                        <c:v>6212.23</c:v>
                      </c:pt>
                      <c:pt idx="78">
                        <c:v>4683.8999999999996</c:v>
                      </c:pt>
                      <c:pt idx="79">
                        <c:v>3852.55</c:v>
                      </c:pt>
                      <c:pt idx="80">
                        <c:v>6173.63</c:v>
                      </c:pt>
                      <c:pt idx="81">
                        <c:v>3784.37</c:v>
                      </c:pt>
                      <c:pt idx="82">
                        <c:v>3866.71</c:v>
                      </c:pt>
                      <c:pt idx="83">
                        <c:v>4390.09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934-4E9A-AFCB-1CC6D4A2F478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Data!$Q$4</c15:sqref>
                        </c15:formulaRef>
                      </c:ext>
                    </c:extLst>
                    <c:strCache>
                      <c:ptCount val="1"/>
                      <c:pt idx="0">
                        <c:v>Restaurant Gas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Data!$Q$5:$Q$88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2400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1200</c:v>
                      </c:pt>
                      <c:pt idx="4">
                        <c:v>0</c:v>
                      </c:pt>
                      <c:pt idx="5">
                        <c:v>2400</c:v>
                      </c:pt>
                      <c:pt idx="6">
                        <c:v>2400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1000</c:v>
                      </c:pt>
                      <c:pt idx="41">
                        <c:v>1400</c:v>
                      </c:pt>
                      <c:pt idx="42">
                        <c:v>909.09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2000</c:v>
                      </c:pt>
                      <c:pt idx="46">
                        <c:v>2000</c:v>
                      </c:pt>
                      <c:pt idx="47">
                        <c:v>2000</c:v>
                      </c:pt>
                      <c:pt idx="48">
                        <c:v>2000</c:v>
                      </c:pt>
                      <c:pt idx="49">
                        <c:v>1818.18</c:v>
                      </c:pt>
                      <c:pt idx="50">
                        <c:v>4000</c:v>
                      </c:pt>
                      <c:pt idx="51">
                        <c:v>0</c:v>
                      </c:pt>
                      <c:pt idx="52">
                        <c:v>2000</c:v>
                      </c:pt>
                      <c:pt idx="53">
                        <c:v>2000</c:v>
                      </c:pt>
                      <c:pt idx="54">
                        <c:v>2000</c:v>
                      </c:pt>
                      <c:pt idx="55">
                        <c:v>2000</c:v>
                      </c:pt>
                      <c:pt idx="56">
                        <c:v>2000</c:v>
                      </c:pt>
                      <c:pt idx="57">
                        <c:v>2000</c:v>
                      </c:pt>
                      <c:pt idx="58">
                        <c:v>3778.45</c:v>
                      </c:pt>
                      <c:pt idx="59">
                        <c:v>2000</c:v>
                      </c:pt>
                      <c:pt idx="60">
                        <c:v>1818.18</c:v>
                      </c:pt>
                      <c:pt idx="61">
                        <c:v>4000</c:v>
                      </c:pt>
                      <c:pt idx="62">
                        <c:v>697.85</c:v>
                      </c:pt>
                      <c:pt idx="63">
                        <c:v>1909.09</c:v>
                      </c:pt>
                      <c:pt idx="64">
                        <c:v>909.09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934-4E9A-AFCB-1CC6D4A2F478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Data!$R$4</c15:sqref>
                        </c15:formulaRef>
                      </c:ext>
                    </c:extLst>
                    <c:strCache>
                      <c:ptCount val="1"/>
                      <c:pt idx="0">
                        <c:v>Hiring Charges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Data!$R$5:$R$88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3997.98</c:v>
                      </c:pt>
                      <c:pt idx="1">
                        <c:v>272.73</c:v>
                      </c:pt>
                      <c:pt idx="2">
                        <c:v>0</c:v>
                      </c:pt>
                      <c:pt idx="3">
                        <c:v>436.37</c:v>
                      </c:pt>
                      <c:pt idx="4">
                        <c:v>1090.9100000000001</c:v>
                      </c:pt>
                      <c:pt idx="5">
                        <c:v>581.82000000000005</c:v>
                      </c:pt>
                      <c:pt idx="6">
                        <c:v>0</c:v>
                      </c:pt>
                      <c:pt idx="7">
                        <c:v>190.91</c:v>
                      </c:pt>
                      <c:pt idx="8">
                        <c:v>0</c:v>
                      </c:pt>
                      <c:pt idx="9">
                        <c:v>154.55000000000001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143.63999999999999</c:v>
                      </c:pt>
                      <c:pt idx="13">
                        <c:v>2272.73</c:v>
                      </c:pt>
                      <c:pt idx="14">
                        <c:v>0</c:v>
                      </c:pt>
                      <c:pt idx="15">
                        <c:v>90.91</c:v>
                      </c:pt>
                      <c:pt idx="16">
                        <c:v>130</c:v>
                      </c:pt>
                      <c:pt idx="17">
                        <c:v>1388.18</c:v>
                      </c:pt>
                      <c:pt idx="18">
                        <c:v>407.28</c:v>
                      </c:pt>
                      <c:pt idx="19">
                        <c:v>72.73</c:v>
                      </c:pt>
                      <c:pt idx="20">
                        <c:v>118.19</c:v>
                      </c:pt>
                      <c:pt idx="21">
                        <c:v>686.36</c:v>
                      </c:pt>
                      <c:pt idx="22">
                        <c:v>72.73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80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272.73</c:v>
                      </c:pt>
                      <c:pt idx="30">
                        <c:v>90.91</c:v>
                      </c:pt>
                      <c:pt idx="31">
                        <c:v>527.28</c:v>
                      </c:pt>
                      <c:pt idx="32">
                        <c:v>763.63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-38.18</c:v>
                      </c:pt>
                      <c:pt idx="37">
                        <c:v>72.73</c:v>
                      </c:pt>
                      <c:pt idx="38">
                        <c:v>0</c:v>
                      </c:pt>
                      <c:pt idx="39">
                        <c:v>2100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620</c:v>
                      </c:pt>
                      <c:pt idx="46">
                        <c:v>363.64</c:v>
                      </c:pt>
                      <c:pt idx="47">
                        <c:v>245.46</c:v>
                      </c:pt>
                      <c:pt idx="48">
                        <c:v>1327.27</c:v>
                      </c:pt>
                      <c:pt idx="49">
                        <c:v>2134.54</c:v>
                      </c:pt>
                      <c:pt idx="50">
                        <c:v>212.73</c:v>
                      </c:pt>
                      <c:pt idx="51">
                        <c:v>318.19</c:v>
                      </c:pt>
                      <c:pt idx="52">
                        <c:v>530.91</c:v>
                      </c:pt>
                      <c:pt idx="53">
                        <c:v>1125.45</c:v>
                      </c:pt>
                      <c:pt idx="54">
                        <c:v>727.28</c:v>
                      </c:pt>
                      <c:pt idx="55">
                        <c:v>564.54999999999995</c:v>
                      </c:pt>
                      <c:pt idx="56">
                        <c:v>498.18</c:v>
                      </c:pt>
                      <c:pt idx="57">
                        <c:v>1448.19</c:v>
                      </c:pt>
                      <c:pt idx="58">
                        <c:v>718.18</c:v>
                      </c:pt>
                      <c:pt idx="59">
                        <c:v>327.26</c:v>
                      </c:pt>
                      <c:pt idx="60">
                        <c:v>670.46</c:v>
                      </c:pt>
                      <c:pt idx="61">
                        <c:v>2830.91</c:v>
                      </c:pt>
                      <c:pt idx="62">
                        <c:v>769.1</c:v>
                      </c:pt>
                      <c:pt idx="63">
                        <c:v>1046.3699999999999</c:v>
                      </c:pt>
                      <c:pt idx="64">
                        <c:v>992.72</c:v>
                      </c:pt>
                      <c:pt idx="65">
                        <c:v>364.53</c:v>
                      </c:pt>
                      <c:pt idx="66">
                        <c:v>2263.62</c:v>
                      </c:pt>
                      <c:pt idx="67">
                        <c:v>2705.44</c:v>
                      </c:pt>
                      <c:pt idx="68">
                        <c:v>1494.28</c:v>
                      </c:pt>
                      <c:pt idx="69">
                        <c:v>2141.88</c:v>
                      </c:pt>
                      <c:pt idx="70">
                        <c:v>1550.01</c:v>
                      </c:pt>
                      <c:pt idx="71">
                        <c:v>423.15</c:v>
                      </c:pt>
                      <c:pt idx="72">
                        <c:v>1436.36</c:v>
                      </c:pt>
                      <c:pt idx="73">
                        <c:v>4318.5200000000004</c:v>
                      </c:pt>
                      <c:pt idx="74">
                        <c:v>1586.36</c:v>
                      </c:pt>
                      <c:pt idx="75">
                        <c:v>832.7</c:v>
                      </c:pt>
                      <c:pt idx="76">
                        <c:v>1316.37</c:v>
                      </c:pt>
                      <c:pt idx="77">
                        <c:v>788.19</c:v>
                      </c:pt>
                      <c:pt idx="78">
                        <c:v>1812.26</c:v>
                      </c:pt>
                      <c:pt idx="79">
                        <c:v>1343.49</c:v>
                      </c:pt>
                      <c:pt idx="80">
                        <c:v>872.73</c:v>
                      </c:pt>
                      <c:pt idx="81">
                        <c:v>1723.65</c:v>
                      </c:pt>
                      <c:pt idx="82">
                        <c:v>1754.58</c:v>
                      </c:pt>
                      <c:pt idx="83">
                        <c:v>236.36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934-4E9A-AFCB-1CC6D4A2F478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Data!$S$4</c15:sqref>
                        </c15:formulaRef>
                      </c:ext>
                    </c:extLst>
                    <c:strCache>
                      <c:ptCount val="1"/>
                      <c:pt idx="0">
                        <c:v>Gas Reimbursement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Data!$S$5:$S$88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-811.83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1453.15</c:v>
                      </c:pt>
                      <c:pt idx="40">
                        <c:v>1015.05</c:v>
                      </c:pt>
                      <c:pt idx="41">
                        <c:v>1118.55</c:v>
                      </c:pt>
                      <c:pt idx="42">
                        <c:v>1490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1370</c:v>
                      </c:pt>
                      <c:pt idx="46">
                        <c:v>1742.9</c:v>
                      </c:pt>
                      <c:pt idx="47">
                        <c:v>1468.95</c:v>
                      </c:pt>
                      <c:pt idx="48">
                        <c:v>2195.25</c:v>
                      </c:pt>
                      <c:pt idx="49">
                        <c:v>2245.4499999999998</c:v>
                      </c:pt>
                      <c:pt idx="50">
                        <c:v>4107.93</c:v>
                      </c:pt>
                      <c:pt idx="51">
                        <c:v>1594.65</c:v>
                      </c:pt>
                      <c:pt idx="52">
                        <c:v>2365.79</c:v>
                      </c:pt>
                      <c:pt idx="53">
                        <c:v>1704.95</c:v>
                      </c:pt>
                      <c:pt idx="54">
                        <c:v>1500.92</c:v>
                      </c:pt>
                      <c:pt idx="55">
                        <c:v>1904.22</c:v>
                      </c:pt>
                      <c:pt idx="56">
                        <c:v>2044.7</c:v>
                      </c:pt>
                      <c:pt idx="57">
                        <c:v>2071.62</c:v>
                      </c:pt>
                      <c:pt idx="58">
                        <c:v>0</c:v>
                      </c:pt>
                      <c:pt idx="59">
                        <c:v>1282.27</c:v>
                      </c:pt>
                      <c:pt idx="60">
                        <c:v>1306.56</c:v>
                      </c:pt>
                      <c:pt idx="61">
                        <c:v>2724.68</c:v>
                      </c:pt>
                      <c:pt idx="62">
                        <c:v>1973.2</c:v>
                      </c:pt>
                      <c:pt idx="63">
                        <c:v>2064.36</c:v>
                      </c:pt>
                      <c:pt idx="64">
                        <c:v>989.18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934-4E9A-AFCB-1CC6D4A2F478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Data!$T$4</c15:sqref>
                        </c15:formulaRef>
                      </c:ext>
                    </c:extLst>
                    <c:strCache>
                      <c:ptCount val="1"/>
                      <c:pt idx="0">
                        <c:v>Insurance Recoveries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Data!$T$5:$T$88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250000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169570.2</c:v>
                      </c:pt>
                      <c:pt idx="49">
                        <c:v>208475</c:v>
                      </c:pt>
                      <c:pt idx="50">
                        <c:v>45000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750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1492.36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54.18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934-4E9A-AFCB-1CC6D4A2F478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Data!$U$4</c15:sqref>
                        </c15:formulaRef>
                      </c:ext>
                    </c:extLst>
                    <c:strCache>
                      <c:ptCount val="1"/>
                      <c:pt idx="0">
                        <c:v>Profit on sale of assets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Data!$U$5:$U$88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12930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-3187.75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32000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17031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29500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-200</c:v>
                      </c:pt>
                      <c:pt idx="48">
                        <c:v>2687.42</c:v>
                      </c:pt>
                      <c:pt idx="49">
                        <c:v>0</c:v>
                      </c:pt>
                      <c:pt idx="50">
                        <c:v>-48833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750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-2211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-66.400000000000006</c:v>
                      </c:pt>
                      <c:pt idx="72">
                        <c:v>0</c:v>
                      </c:pt>
                      <c:pt idx="73">
                        <c:v>12561.99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934-4E9A-AFCB-1CC6D4A2F478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Data!$V$4</c15:sqref>
                        </c15:formulaRef>
                      </c:ext>
                    </c:extLst>
                    <c:strCache>
                      <c:ptCount val="1"/>
                      <c:pt idx="0">
                        <c:v>Subsidies Received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Data!$V$5:$V$88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134.94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204.25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934-4E9A-AFCB-1CC6D4A2F478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Data!$W$4</c15:sqref>
                        </c15:formulaRef>
                      </c:ext>
                    </c:extLst>
                    <c:strCache>
                      <c:ptCount val="1"/>
                      <c:pt idx="0">
                        <c:v>CONCERT TICKETS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Data!$W$5:$W$88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2485</c:v>
                      </c:pt>
                      <c:pt idx="34">
                        <c:v>2465</c:v>
                      </c:pt>
                      <c:pt idx="35">
                        <c:v>1835</c:v>
                      </c:pt>
                      <c:pt idx="36">
                        <c:v>315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934-4E9A-AFCB-1CC6D4A2F478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Data!$X$4</c15:sqref>
                        </c15:formulaRef>
                      </c:ext>
                    </c:extLst>
                    <c:strCache>
                      <c:ptCount val="1"/>
                      <c:pt idx="0">
                        <c:v>Sundry Income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Data!$X$5:$X$88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1057.3699999999999</c:v>
                      </c:pt>
                      <c:pt idx="1">
                        <c:v>165.46</c:v>
                      </c:pt>
                      <c:pt idx="2">
                        <c:v>113.27</c:v>
                      </c:pt>
                      <c:pt idx="3">
                        <c:v>215.09</c:v>
                      </c:pt>
                      <c:pt idx="4">
                        <c:v>68.91</c:v>
                      </c:pt>
                      <c:pt idx="5">
                        <c:v>90.27</c:v>
                      </c:pt>
                      <c:pt idx="6">
                        <c:v>143.36000000000001</c:v>
                      </c:pt>
                      <c:pt idx="7">
                        <c:v>184.09</c:v>
                      </c:pt>
                      <c:pt idx="8">
                        <c:v>157.82</c:v>
                      </c:pt>
                      <c:pt idx="9">
                        <c:v>103</c:v>
                      </c:pt>
                      <c:pt idx="10">
                        <c:v>96.82</c:v>
                      </c:pt>
                      <c:pt idx="11">
                        <c:v>0</c:v>
                      </c:pt>
                      <c:pt idx="12">
                        <c:v>300.08999999999997</c:v>
                      </c:pt>
                      <c:pt idx="13">
                        <c:v>111.64</c:v>
                      </c:pt>
                      <c:pt idx="14">
                        <c:v>113.64</c:v>
                      </c:pt>
                      <c:pt idx="15">
                        <c:v>120.83</c:v>
                      </c:pt>
                      <c:pt idx="16">
                        <c:v>583.94000000000005</c:v>
                      </c:pt>
                      <c:pt idx="17">
                        <c:v>303.5</c:v>
                      </c:pt>
                      <c:pt idx="18">
                        <c:v>121.18</c:v>
                      </c:pt>
                      <c:pt idx="19">
                        <c:v>233.78</c:v>
                      </c:pt>
                      <c:pt idx="20">
                        <c:v>170</c:v>
                      </c:pt>
                      <c:pt idx="21">
                        <c:v>102.2</c:v>
                      </c:pt>
                      <c:pt idx="22">
                        <c:v>0</c:v>
                      </c:pt>
                      <c:pt idx="23">
                        <c:v>84.6</c:v>
                      </c:pt>
                      <c:pt idx="24">
                        <c:v>10648.61</c:v>
                      </c:pt>
                      <c:pt idx="25">
                        <c:v>65</c:v>
                      </c:pt>
                      <c:pt idx="26">
                        <c:v>100.6</c:v>
                      </c:pt>
                      <c:pt idx="27">
                        <c:v>160.19999999999999</c:v>
                      </c:pt>
                      <c:pt idx="28">
                        <c:v>110.62</c:v>
                      </c:pt>
                      <c:pt idx="29">
                        <c:v>154.6</c:v>
                      </c:pt>
                      <c:pt idx="30">
                        <c:v>136</c:v>
                      </c:pt>
                      <c:pt idx="31">
                        <c:v>9592.4</c:v>
                      </c:pt>
                      <c:pt idx="32">
                        <c:v>-8324.83</c:v>
                      </c:pt>
                      <c:pt idx="33">
                        <c:v>92.7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27382.54</c:v>
                      </c:pt>
                      <c:pt idx="37">
                        <c:v>0</c:v>
                      </c:pt>
                      <c:pt idx="38">
                        <c:v>11466.37</c:v>
                      </c:pt>
                      <c:pt idx="39">
                        <c:v>21090.86</c:v>
                      </c:pt>
                      <c:pt idx="40">
                        <c:v>26833</c:v>
                      </c:pt>
                      <c:pt idx="41">
                        <c:v>3000</c:v>
                      </c:pt>
                      <c:pt idx="42">
                        <c:v>9459</c:v>
                      </c:pt>
                      <c:pt idx="43">
                        <c:v>13360</c:v>
                      </c:pt>
                      <c:pt idx="44">
                        <c:v>10238.18</c:v>
                      </c:pt>
                      <c:pt idx="45">
                        <c:v>0</c:v>
                      </c:pt>
                      <c:pt idx="46">
                        <c:v>23</c:v>
                      </c:pt>
                      <c:pt idx="47">
                        <c:v>134.09</c:v>
                      </c:pt>
                      <c:pt idx="48">
                        <c:v>13631.32</c:v>
                      </c:pt>
                      <c:pt idx="49">
                        <c:v>47.26</c:v>
                      </c:pt>
                      <c:pt idx="50">
                        <c:v>1613.12</c:v>
                      </c:pt>
                      <c:pt idx="51">
                        <c:v>-203.27</c:v>
                      </c:pt>
                      <c:pt idx="52">
                        <c:v>40.909999999999997</c:v>
                      </c:pt>
                      <c:pt idx="53">
                        <c:v>111.4</c:v>
                      </c:pt>
                      <c:pt idx="54">
                        <c:v>33.64</c:v>
                      </c:pt>
                      <c:pt idx="55">
                        <c:v>360.64</c:v>
                      </c:pt>
                      <c:pt idx="56">
                        <c:v>219.36</c:v>
                      </c:pt>
                      <c:pt idx="57">
                        <c:v>54.55</c:v>
                      </c:pt>
                      <c:pt idx="58">
                        <c:v>-372.73</c:v>
                      </c:pt>
                      <c:pt idx="59">
                        <c:v>164.27</c:v>
                      </c:pt>
                      <c:pt idx="60">
                        <c:v>138.25</c:v>
                      </c:pt>
                      <c:pt idx="61">
                        <c:v>3391.91</c:v>
                      </c:pt>
                      <c:pt idx="62">
                        <c:v>60</c:v>
                      </c:pt>
                      <c:pt idx="63">
                        <c:v>-856.03</c:v>
                      </c:pt>
                      <c:pt idx="64">
                        <c:v>32.64</c:v>
                      </c:pt>
                      <c:pt idx="65">
                        <c:v>80.8</c:v>
                      </c:pt>
                      <c:pt idx="66">
                        <c:v>72.73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3333.16</c:v>
                      </c:pt>
                      <c:pt idx="70">
                        <c:v>59.09</c:v>
                      </c:pt>
                      <c:pt idx="71">
                        <c:v>40.909999999999997</c:v>
                      </c:pt>
                      <c:pt idx="72">
                        <c:v>70.91</c:v>
                      </c:pt>
                      <c:pt idx="73">
                        <c:v>10054.540000000001</c:v>
                      </c:pt>
                      <c:pt idx="74">
                        <c:v>618.17999999999995</c:v>
                      </c:pt>
                      <c:pt idx="75">
                        <c:v>481.82</c:v>
                      </c:pt>
                      <c:pt idx="76">
                        <c:v>985.45</c:v>
                      </c:pt>
                      <c:pt idx="77">
                        <c:v>100</c:v>
                      </c:pt>
                      <c:pt idx="78">
                        <c:v>247.29</c:v>
                      </c:pt>
                      <c:pt idx="79">
                        <c:v>1742.44</c:v>
                      </c:pt>
                      <c:pt idx="80">
                        <c:v>5364.99</c:v>
                      </c:pt>
                      <c:pt idx="81">
                        <c:v>579.42999999999995</c:v>
                      </c:pt>
                      <c:pt idx="82">
                        <c:v>2345.1999999999998</c:v>
                      </c:pt>
                      <c:pt idx="83">
                        <c:v>4952.8900000000003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934-4E9A-AFCB-1CC6D4A2F478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Data!$Y$4</c15:sqref>
                        </c15:formulaRef>
                      </c:ext>
                    </c:extLst>
                    <c:strCache>
                      <c:ptCount val="1"/>
                      <c:pt idx="0">
                        <c:v>Workers Compensation Rebate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Data!$Y$5:$Y$88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4270.05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49511.67</c:v>
                      </c:pt>
                      <c:pt idx="49">
                        <c:v>0</c:v>
                      </c:pt>
                      <c:pt idx="50">
                        <c:v>-1618.8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977.58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138.24</c:v>
                      </c:pt>
                      <c:pt idx="66">
                        <c:v>2332.8000000000002</c:v>
                      </c:pt>
                      <c:pt idx="67">
                        <c:v>8178.36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934-4E9A-AFCB-1CC6D4A2F478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Data!$Z$4</c15:sqref>
                        </c15:formulaRef>
                      </c:ext>
                    </c:extLst>
                    <c:strCache>
                      <c:ptCount val="1"/>
                      <c:pt idx="0">
                        <c:v>Discounts Received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Data!$Z$5:$Z$88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4250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261.93</c:v>
                      </c:pt>
                      <c:pt idx="63">
                        <c:v>-39215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91915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934-4E9A-AFCB-1CC6D4A2F478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Data!$AA$4</c15:sqref>
                        </c15:formulaRef>
                      </c:ext>
                    </c:extLst>
                    <c:strCache>
                      <c:ptCount val="1"/>
                      <c:pt idx="0">
                        <c:v>Job Keeper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Data!$AA$5:$AA$88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30000</c:v>
                      </c:pt>
                      <c:pt idx="39">
                        <c:v>45000</c:v>
                      </c:pt>
                      <c:pt idx="40">
                        <c:v>33000</c:v>
                      </c:pt>
                      <c:pt idx="41">
                        <c:v>33000</c:v>
                      </c:pt>
                      <c:pt idx="42">
                        <c:v>33000</c:v>
                      </c:pt>
                      <c:pt idx="43">
                        <c:v>33000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934-4E9A-AFCB-1CC6D4A2F478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Data!$AH$4</c15:sqref>
                        </c15:formulaRef>
                      </c:ext>
                    </c:extLst>
                    <c:strCache>
                      <c:ptCount val="1"/>
                      <c:pt idx="0">
                        <c:v>Accountancy Fees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Data!$AH$5:$AH$88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9200</c:v>
                      </c:pt>
                      <c:pt idx="1">
                        <c:v>2000</c:v>
                      </c:pt>
                      <c:pt idx="2">
                        <c:v>0</c:v>
                      </c:pt>
                      <c:pt idx="3">
                        <c:v>2000</c:v>
                      </c:pt>
                      <c:pt idx="4">
                        <c:v>1800</c:v>
                      </c:pt>
                      <c:pt idx="5">
                        <c:v>1800</c:v>
                      </c:pt>
                      <c:pt idx="6">
                        <c:v>3800</c:v>
                      </c:pt>
                      <c:pt idx="7">
                        <c:v>1800</c:v>
                      </c:pt>
                      <c:pt idx="8">
                        <c:v>1800</c:v>
                      </c:pt>
                      <c:pt idx="9">
                        <c:v>1800</c:v>
                      </c:pt>
                      <c:pt idx="10">
                        <c:v>1800</c:v>
                      </c:pt>
                      <c:pt idx="11">
                        <c:v>1800</c:v>
                      </c:pt>
                      <c:pt idx="12">
                        <c:v>8800</c:v>
                      </c:pt>
                      <c:pt idx="13">
                        <c:v>2000</c:v>
                      </c:pt>
                      <c:pt idx="14">
                        <c:v>1800</c:v>
                      </c:pt>
                      <c:pt idx="15">
                        <c:v>1800</c:v>
                      </c:pt>
                      <c:pt idx="16">
                        <c:v>1800</c:v>
                      </c:pt>
                      <c:pt idx="17">
                        <c:v>1800</c:v>
                      </c:pt>
                      <c:pt idx="18">
                        <c:v>2000</c:v>
                      </c:pt>
                      <c:pt idx="19">
                        <c:v>3600</c:v>
                      </c:pt>
                      <c:pt idx="20">
                        <c:v>0</c:v>
                      </c:pt>
                      <c:pt idx="21">
                        <c:v>1800</c:v>
                      </c:pt>
                      <c:pt idx="22">
                        <c:v>1800</c:v>
                      </c:pt>
                      <c:pt idx="23">
                        <c:v>0</c:v>
                      </c:pt>
                      <c:pt idx="24">
                        <c:v>9000</c:v>
                      </c:pt>
                      <c:pt idx="25">
                        <c:v>1800</c:v>
                      </c:pt>
                      <c:pt idx="26">
                        <c:v>1800</c:v>
                      </c:pt>
                      <c:pt idx="27">
                        <c:v>1800</c:v>
                      </c:pt>
                      <c:pt idx="28">
                        <c:v>1800</c:v>
                      </c:pt>
                      <c:pt idx="29">
                        <c:v>2000</c:v>
                      </c:pt>
                      <c:pt idx="30">
                        <c:v>1600</c:v>
                      </c:pt>
                      <c:pt idx="31">
                        <c:v>1600</c:v>
                      </c:pt>
                      <c:pt idx="32">
                        <c:v>1600</c:v>
                      </c:pt>
                      <c:pt idx="33">
                        <c:v>1600</c:v>
                      </c:pt>
                      <c:pt idx="34">
                        <c:v>1600</c:v>
                      </c:pt>
                      <c:pt idx="35">
                        <c:v>0</c:v>
                      </c:pt>
                      <c:pt idx="36">
                        <c:v>7600</c:v>
                      </c:pt>
                      <c:pt idx="37">
                        <c:v>1800</c:v>
                      </c:pt>
                      <c:pt idx="38">
                        <c:v>2100</c:v>
                      </c:pt>
                      <c:pt idx="39">
                        <c:v>2100</c:v>
                      </c:pt>
                      <c:pt idx="40">
                        <c:v>1800</c:v>
                      </c:pt>
                      <c:pt idx="41">
                        <c:v>750</c:v>
                      </c:pt>
                      <c:pt idx="42">
                        <c:v>500</c:v>
                      </c:pt>
                      <c:pt idx="43">
                        <c:v>1000</c:v>
                      </c:pt>
                      <c:pt idx="44">
                        <c:v>1200</c:v>
                      </c:pt>
                      <c:pt idx="45">
                        <c:v>1500</c:v>
                      </c:pt>
                      <c:pt idx="46">
                        <c:v>2000</c:v>
                      </c:pt>
                      <c:pt idx="47">
                        <c:v>0</c:v>
                      </c:pt>
                      <c:pt idx="48">
                        <c:v>9600</c:v>
                      </c:pt>
                      <c:pt idx="49">
                        <c:v>2200</c:v>
                      </c:pt>
                      <c:pt idx="50">
                        <c:v>2000</c:v>
                      </c:pt>
                      <c:pt idx="51">
                        <c:v>2700</c:v>
                      </c:pt>
                      <c:pt idx="52">
                        <c:v>2700</c:v>
                      </c:pt>
                      <c:pt idx="53">
                        <c:v>2700</c:v>
                      </c:pt>
                      <c:pt idx="54">
                        <c:v>2700</c:v>
                      </c:pt>
                      <c:pt idx="55">
                        <c:v>2700</c:v>
                      </c:pt>
                      <c:pt idx="56">
                        <c:v>2660</c:v>
                      </c:pt>
                      <c:pt idx="57">
                        <c:v>750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7800</c:v>
                      </c:pt>
                      <c:pt idx="61">
                        <c:v>2000</c:v>
                      </c:pt>
                      <c:pt idx="62">
                        <c:v>2000</c:v>
                      </c:pt>
                      <c:pt idx="63">
                        <c:v>3300</c:v>
                      </c:pt>
                      <c:pt idx="64">
                        <c:v>0</c:v>
                      </c:pt>
                      <c:pt idx="65">
                        <c:v>1600</c:v>
                      </c:pt>
                      <c:pt idx="66">
                        <c:v>1325</c:v>
                      </c:pt>
                      <c:pt idx="67">
                        <c:v>1900</c:v>
                      </c:pt>
                      <c:pt idx="68">
                        <c:v>1902.27</c:v>
                      </c:pt>
                      <c:pt idx="69">
                        <c:v>2700</c:v>
                      </c:pt>
                      <c:pt idx="70">
                        <c:v>2000</c:v>
                      </c:pt>
                      <c:pt idx="71">
                        <c:v>0</c:v>
                      </c:pt>
                      <c:pt idx="72">
                        <c:v>7000</c:v>
                      </c:pt>
                      <c:pt idx="73">
                        <c:v>2500</c:v>
                      </c:pt>
                      <c:pt idx="74">
                        <c:v>2000</c:v>
                      </c:pt>
                      <c:pt idx="75">
                        <c:v>3150</c:v>
                      </c:pt>
                      <c:pt idx="76">
                        <c:v>1800</c:v>
                      </c:pt>
                      <c:pt idx="77">
                        <c:v>4925</c:v>
                      </c:pt>
                      <c:pt idx="78">
                        <c:v>2000</c:v>
                      </c:pt>
                      <c:pt idx="79">
                        <c:v>10200</c:v>
                      </c:pt>
                      <c:pt idx="80">
                        <c:v>0</c:v>
                      </c:pt>
                      <c:pt idx="81">
                        <c:v>3140</c:v>
                      </c:pt>
                      <c:pt idx="82">
                        <c:v>2327.5</c:v>
                      </c:pt>
                      <c:pt idx="83">
                        <c:v>2635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934-4E9A-AFCB-1CC6D4A2F478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Data!$AI$4</c15:sqref>
                        </c15:formulaRef>
                      </c:ext>
                    </c:extLst>
                    <c:strCache>
                      <c:ptCount val="1"/>
                      <c:pt idx="0">
                        <c:v>Advertising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Data!$AI$5:$AI$88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2341.8000000000002</c:v>
                      </c:pt>
                      <c:pt idx="1">
                        <c:v>2439.9699999999998</c:v>
                      </c:pt>
                      <c:pt idx="2">
                        <c:v>2044.08</c:v>
                      </c:pt>
                      <c:pt idx="3">
                        <c:v>2556.5300000000002</c:v>
                      </c:pt>
                      <c:pt idx="4">
                        <c:v>1566.53</c:v>
                      </c:pt>
                      <c:pt idx="5">
                        <c:v>1541.89</c:v>
                      </c:pt>
                      <c:pt idx="6">
                        <c:v>2076.8000000000002</c:v>
                      </c:pt>
                      <c:pt idx="7">
                        <c:v>1497.16</c:v>
                      </c:pt>
                      <c:pt idx="8">
                        <c:v>1557.16</c:v>
                      </c:pt>
                      <c:pt idx="9">
                        <c:v>1589.89</c:v>
                      </c:pt>
                      <c:pt idx="10">
                        <c:v>1649.89</c:v>
                      </c:pt>
                      <c:pt idx="11">
                        <c:v>3144.89</c:v>
                      </c:pt>
                      <c:pt idx="12">
                        <c:v>679.89</c:v>
                      </c:pt>
                      <c:pt idx="13">
                        <c:v>2359.89</c:v>
                      </c:pt>
                      <c:pt idx="14">
                        <c:v>1959.89</c:v>
                      </c:pt>
                      <c:pt idx="15">
                        <c:v>1679.89</c:v>
                      </c:pt>
                      <c:pt idx="16">
                        <c:v>1759.89</c:v>
                      </c:pt>
                      <c:pt idx="17">
                        <c:v>1694.9</c:v>
                      </c:pt>
                      <c:pt idx="18">
                        <c:v>1834.9</c:v>
                      </c:pt>
                      <c:pt idx="19">
                        <c:v>1819.1</c:v>
                      </c:pt>
                      <c:pt idx="20">
                        <c:v>1702.53</c:v>
                      </c:pt>
                      <c:pt idx="21">
                        <c:v>1798.6</c:v>
                      </c:pt>
                      <c:pt idx="22">
                        <c:v>1450</c:v>
                      </c:pt>
                      <c:pt idx="23">
                        <c:v>2227.17</c:v>
                      </c:pt>
                      <c:pt idx="24">
                        <c:v>2547.8000000000002</c:v>
                      </c:pt>
                      <c:pt idx="25">
                        <c:v>2685.8</c:v>
                      </c:pt>
                      <c:pt idx="26">
                        <c:v>1849.8</c:v>
                      </c:pt>
                      <c:pt idx="27">
                        <c:v>1081.6400000000001</c:v>
                      </c:pt>
                      <c:pt idx="28">
                        <c:v>1626.8</c:v>
                      </c:pt>
                      <c:pt idx="29">
                        <c:v>1676.8</c:v>
                      </c:pt>
                      <c:pt idx="30">
                        <c:v>2340.5300000000002</c:v>
                      </c:pt>
                      <c:pt idx="31">
                        <c:v>5175.42</c:v>
                      </c:pt>
                      <c:pt idx="32">
                        <c:v>2573.8000000000002</c:v>
                      </c:pt>
                      <c:pt idx="33">
                        <c:v>2897.97</c:v>
                      </c:pt>
                      <c:pt idx="34">
                        <c:v>3656</c:v>
                      </c:pt>
                      <c:pt idx="35">
                        <c:v>2524.62</c:v>
                      </c:pt>
                      <c:pt idx="36">
                        <c:v>3229.98</c:v>
                      </c:pt>
                      <c:pt idx="37">
                        <c:v>5796.8</c:v>
                      </c:pt>
                      <c:pt idx="38">
                        <c:v>2900.92</c:v>
                      </c:pt>
                      <c:pt idx="39">
                        <c:v>4582.25</c:v>
                      </c:pt>
                      <c:pt idx="40">
                        <c:v>1636.8</c:v>
                      </c:pt>
                      <c:pt idx="41">
                        <c:v>1390.24</c:v>
                      </c:pt>
                      <c:pt idx="42">
                        <c:v>365.53</c:v>
                      </c:pt>
                      <c:pt idx="43">
                        <c:v>56.8</c:v>
                      </c:pt>
                      <c:pt idx="44">
                        <c:v>56.8</c:v>
                      </c:pt>
                      <c:pt idx="45">
                        <c:v>2579.8000000000002</c:v>
                      </c:pt>
                      <c:pt idx="46">
                        <c:v>3285.53</c:v>
                      </c:pt>
                      <c:pt idx="47">
                        <c:v>3001.8</c:v>
                      </c:pt>
                      <c:pt idx="48">
                        <c:v>6372.17</c:v>
                      </c:pt>
                      <c:pt idx="49">
                        <c:v>3898.8</c:v>
                      </c:pt>
                      <c:pt idx="50">
                        <c:v>3583.8</c:v>
                      </c:pt>
                      <c:pt idx="51">
                        <c:v>4739.8</c:v>
                      </c:pt>
                      <c:pt idx="52">
                        <c:v>7659.3</c:v>
                      </c:pt>
                      <c:pt idx="53">
                        <c:v>1812.25</c:v>
                      </c:pt>
                      <c:pt idx="54">
                        <c:v>3578.58</c:v>
                      </c:pt>
                      <c:pt idx="55">
                        <c:v>1712.17</c:v>
                      </c:pt>
                      <c:pt idx="56">
                        <c:v>2786.8</c:v>
                      </c:pt>
                      <c:pt idx="57">
                        <c:v>2569.8000000000002</c:v>
                      </c:pt>
                      <c:pt idx="58">
                        <c:v>3226.8</c:v>
                      </c:pt>
                      <c:pt idx="59">
                        <c:v>3789.3</c:v>
                      </c:pt>
                      <c:pt idx="60">
                        <c:v>3819.3</c:v>
                      </c:pt>
                      <c:pt idx="61">
                        <c:v>2975.3</c:v>
                      </c:pt>
                      <c:pt idx="62">
                        <c:v>3626.79</c:v>
                      </c:pt>
                      <c:pt idx="63">
                        <c:v>3015.3</c:v>
                      </c:pt>
                      <c:pt idx="64">
                        <c:v>1577.17</c:v>
                      </c:pt>
                      <c:pt idx="65">
                        <c:v>2878.97</c:v>
                      </c:pt>
                      <c:pt idx="66">
                        <c:v>1722.45</c:v>
                      </c:pt>
                      <c:pt idx="67">
                        <c:v>3129.3</c:v>
                      </c:pt>
                      <c:pt idx="68">
                        <c:v>3707.04</c:v>
                      </c:pt>
                      <c:pt idx="69">
                        <c:v>4762.32</c:v>
                      </c:pt>
                      <c:pt idx="70">
                        <c:v>2607.17</c:v>
                      </c:pt>
                      <c:pt idx="71">
                        <c:v>2834.1</c:v>
                      </c:pt>
                      <c:pt idx="72">
                        <c:v>3572.34</c:v>
                      </c:pt>
                      <c:pt idx="73">
                        <c:v>3116.5</c:v>
                      </c:pt>
                      <c:pt idx="74">
                        <c:v>8911.58</c:v>
                      </c:pt>
                      <c:pt idx="75">
                        <c:v>3853.72</c:v>
                      </c:pt>
                      <c:pt idx="76">
                        <c:v>3090.25</c:v>
                      </c:pt>
                      <c:pt idx="77">
                        <c:v>3007.73</c:v>
                      </c:pt>
                      <c:pt idx="78">
                        <c:v>5258.99</c:v>
                      </c:pt>
                      <c:pt idx="79">
                        <c:v>2878.18</c:v>
                      </c:pt>
                      <c:pt idx="80">
                        <c:v>2665</c:v>
                      </c:pt>
                      <c:pt idx="81">
                        <c:v>4245.6899999999996</c:v>
                      </c:pt>
                      <c:pt idx="82">
                        <c:v>3901.8</c:v>
                      </c:pt>
                      <c:pt idx="83">
                        <c:v>6090.22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934-4E9A-AFCB-1CC6D4A2F478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Data!$AJ$4</c15:sqref>
                        </c15:formulaRef>
                      </c:ext>
                    </c:extLst>
                    <c:strCache>
                      <c:ptCount val="1"/>
                      <c:pt idx="0">
                        <c:v>Assets Purchased &lt;$1,000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Data!$AJ$5:$AJ$88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1352.77</c:v>
                      </c:pt>
                      <c:pt idx="2">
                        <c:v>0</c:v>
                      </c:pt>
                      <c:pt idx="3">
                        <c:v>953.64</c:v>
                      </c:pt>
                      <c:pt idx="4">
                        <c:v>348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838</c:v>
                      </c:pt>
                      <c:pt idx="11">
                        <c:v>390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253.64</c:v>
                      </c:pt>
                      <c:pt idx="15">
                        <c:v>621</c:v>
                      </c:pt>
                      <c:pt idx="16">
                        <c:v>838</c:v>
                      </c:pt>
                      <c:pt idx="17">
                        <c:v>1232.68</c:v>
                      </c:pt>
                      <c:pt idx="18">
                        <c:v>860</c:v>
                      </c:pt>
                      <c:pt idx="19">
                        <c:v>0</c:v>
                      </c:pt>
                      <c:pt idx="20">
                        <c:v>707.27</c:v>
                      </c:pt>
                      <c:pt idx="21">
                        <c:v>830.09</c:v>
                      </c:pt>
                      <c:pt idx="22">
                        <c:v>0</c:v>
                      </c:pt>
                      <c:pt idx="23">
                        <c:v>255.19</c:v>
                      </c:pt>
                      <c:pt idx="24">
                        <c:v>740.92</c:v>
                      </c:pt>
                      <c:pt idx="25">
                        <c:v>400</c:v>
                      </c:pt>
                      <c:pt idx="26">
                        <c:v>485</c:v>
                      </c:pt>
                      <c:pt idx="27">
                        <c:v>621</c:v>
                      </c:pt>
                      <c:pt idx="28">
                        <c:v>1772.36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2015</c:v>
                      </c:pt>
                      <c:pt idx="32">
                        <c:v>927.27</c:v>
                      </c:pt>
                      <c:pt idx="33">
                        <c:v>858.18</c:v>
                      </c:pt>
                      <c:pt idx="34">
                        <c:v>250</c:v>
                      </c:pt>
                      <c:pt idx="35">
                        <c:v>199.09</c:v>
                      </c:pt>
                      <c:pt idx="36">
                        <c:v>4110.66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903.64</c:v>
                      </c:pt>
                      <c:pt idx="40">
                        <c:v>0</c:v>
                      </c:pt>
                      <c:pt idx="41">
                        <c:v>475.6</c:v>
                      </c:pt>
                      <c:pt idx="42">
                        <c:v>1548.25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2657.95</c:v>
                      </c:pt>
                      <c:pt idx="47">
                        <c:v>0</c:v>
                      </c:pt>
                      <c:pt idx="48">
                        <c:v>400</c:v>
                      </c:pt>
                      <c:pt idx="49">
                        <c:v>405.45</c:v>
                      </c:pt>
                      <c:pt idx="50">
                        <c:v>1812.4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359.09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-882.72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1400</c:v>
                      </c:pt>
                      <c:pt idx="62">
                        <c:v>988</c:v>
                      </c:pt>
                      <c:pt idx="63">
                        <c:v>2514.73</c:v>
                      </c:pt>
                      <c:pt idx="64">
                        <c:v>1799.76</c:v>
                      </c:pt>
                      <c:pt idx="65">
                        <c:v>925.46</c:v>
                      </c:pt>
                      <c:pt idx="66">
                        <c:v>940.68</c:v>
                      </c:pt>
                      <c:pt idx="67">
                        <c:v>0</c:v>
                      </c:pt>
                      <c:pt idx="68">
                        <c:v>909.09</c:v>
                      </c:pt>
                      <c:pt idx="69">
                        <c:v>1610.5</c:v>
                      </c:pt>
                      <c:pt idx="70">
                        <c:v>630.91</c:v>
                      </c:pt>
                      <c:pt idx="71">
                        <c:v>0</c:v>
                      </c:pt>
                      <c:pt idx="72">
                        <c:v>2067.6799999999998</c:v>
                      </c:pt>
                      <c:pt idx="73">
                        <c:v>680</c:v>
                      </c:pt>
                      <c:pt idx="74">
                        <c:v>0</c:v>
                      </c:pt>
                      <c:pt idx="75">
                        <c:v>500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934-4E9A-AFCB-1CC6D4A2F478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Data!$AK$4</c15:sqref>
                        </c15:formulaRef>
                      </c:ext>
                    </c:extLst>
                    <c:strCache>
                      <c:ptCount val="1"/>
                      <c:pt idx="0">
                        <c:v>Audit Fee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Data!$AK$5:$AK$88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8500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8000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125</c:v>
                      </c:pt>
                      <c:pt idx="23">
                        <c:v>0</c:v>
                      </c:pt>
                      <c:pt idx="24">
                        <c:v>9000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636.36</c:v>
                      </c:pt>
                      <c:pt idx="31">
                        <c:v>2500</c:v>
                      </c:pt>
                      <c:pt idx="32">
                        <c:v>-400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9000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609</c:v>
                      </c:pt>
                      <c:pt idx="41">
                        <c:v>900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500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8000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1000</c:v>
                      </c:pt>
                      <c:pt idx="56">
                        <c:v>0</c:v>
                      </c:pt>
                      <c:pt idx="57">
                        <c:v>-1750</c:v>
                      </c:pt>
                      <c:pt idx="58">
                        <c:v>9000</c:v>
                      </c:pt>
                      <c:pt idx="59">
                        <c:v>0</c:v>
                      </c:pt>
                      <c:pt idx="60">
                        <c:v>7000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600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825</c:v>
                      </c:pt>
                      <c:pt idx="68">
                        <c:v>0</c:v>
                      </c:pt>
                      <c:pt idx="69">
                        <c:v>1000</c:v>
                      </c:pt>
                      <c:pt idx="70">
                        <c:v>2500</c:v>
                      </c:pt>
                      <c:pt idx="71">
                        <c:v>0</c:v>
                      </c:pt>
                      <c:pt idx="72">
                        <c:v>7000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7193.64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934-4E9A-AFCB-1CC6D4A2F478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Data!$AL$4</c15:sqref>
                        </c15:formulaRef>
                      </c:ext>
                    </c:extLst>
                    <c:strCache>
                      <c:ptCount val="1"/>
                      <c:pt idx="0">
                        <c:v>Bank Charges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Data!$AL$5:$AL$88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423.52</c:v>
                      </c:pt>
                      <c:pt idx="1">
                        <c:v>198.27</c:v>
                      </c:pt>
                      <c:pt idx="2">
                        <c:v>222.5</c:v>
                      </c:pt>
                      <c:pt idx="3">
                        <c:v>213.22</c:v>
                      </c:pt>
                      <c:pt idx="4">
                        <c:v>205.89</c:v>
                      </c:pt>
                      <c:pt idx="5">
                        <c:v>197.61</c:v>
                      </c:pt>
                      <c:pt idx="6">
                        <c:v>175.12</c:v>
                      </c:pt>
                      <c:pt idx="7">
                        <c:v>184.84</c:v>
                      </c:pt>
                      <c:pt idx="8">
                        <c:v>192.12</c:v>
                      </c:pt>
                      <c:pt idx="9">
                        <c:v>182.06</c:v>
                      </c:pt>
                      <c:pt idx="10">
                        <c:v>192.39</c:v>
                      </c:pt>
                      <c:pt idx="11">
                        <c:v>171.39</c:v>
                      </c:pt>
                      <c:pt idx="12">
                        <c:v>218.31</c:v>
                      </c:pt>
                      <c:pt idx="13">
                        <c:v>186.46</c:v>
                      </c:pt>
                      <c:pt idx="14">
                        <c:v>170.4</c:v>
                      </c:pt>
                      <c:pt idx="15">
                        <c:v>162.88999999999999</c:v>
                      </c:pt>
                      <c:pt idx="16">
                        <c:v>179.7</c:v>
                      </c:pt>
                      <c:pt idx="17">
                        <c:v>153.79</c:v>
                      </c:pt>
                      <c:pt idx="18">
                        <c:v>137.49</c:v>
                      </c:pt>
                      <c:pt idx="19">
                        <c:v>130.75</c:v>
                      </c:pt>
                      <c:pt idx="20">
                        <c:v>107.77</c:v>
                      </c:pt>
                      <c:pt idx="21">
                        <c:v>117.97</c:v>
                      </c:pt>
                      <c:pt idx="22">
                        <c:v>125.18</c:v>
                      </c:pt>
                      <c:pt idx="23">
                        <c:v>180.02</c:v>
                      </c:pt>
                      <c:pt idx="24">
                        <c:v>146.49</c:v>
                      </c:pt>
                      <c:pt idx="25">
                        <c:v>97.87</c:v>
                      </c:pt>
                      <c:pt idx="26">
                        <c:v>79.19</c:v>
                      </c:pt>
                      <c:pt idx="27">
                        <c:v>71.17</c:v>
                      </c:pt>
                      <c:pt idx="28">
                        <c:v>100.91</c:v>
                      </c:pt>
                      <c:pt idx="29">
                        <c:v>116.03</c:v>
                      </c:pt>
                      <c:pt idx="30">
                        <c:v>134.82</c:v>
                      </c:pt>
                      <c:pt idx="31">
                        <c:v>118.11</c:v>
                      </c:pt>
                      <c:pt idx="32">
                        <c:v>117.32</c:v>
                      </c:pt>
                      <c:pt idx="33">
                        <c:v>124.93</c:v>
                      </c:pt>
                      <c:pt idx="34">
                        <c:v>129.97</c:v>
                      </c:pt>
                      <c:pt idx="35">
                        <c:v>219.96</c:v>
                      </c:pt>
                      <c:pt idx="36">
                        <c:v>109.68</c:v>
                      </c:pt>
                      <c:pt idx="37">
                        <c:v>100.52</c:v>
                      </c:pt>
                      <c:pt idx="38">
                        <c:v>93.27</c:v>
                      </c:pt>
                      <c:pt idx="39">
                        <c:v>92.28</c:v>
                      </c:pt>
                      <c:pt idx="40">
                        <c:v>96.91</c:v>
                      </c:pt>
                      <c:pt idx="41">
                        <c:v>80.930000000000007</c:v>
                      </c:pt>
                      <c:pt idx="42">
                        <c:v>58</c:v>
                      </c:pt>
                      <c:pt idx="43">
                        <c:v>58</c:v>
                      </c:pt>
                      <c:pt idx="44">
                        <c:v>99.83</c:v>
                      </c:pt>
                      <c:pt idx="45">
                        <c:v>117.54</c:v>
                      </c:pt>
                      <c:pt idx="46">
                        <c:v>121.86</c:v>
                      </c:pt>
                      <c:pt idx="47">
                        <c:v>167.69</c:v>
                      </c:pt>
                      <c:pt idx="48">
                        <c:v>78.84</c:v>
                      </c:pt>
                      <c:pt idx="49">
                        <c:v>43.01</c:v>
                      </c:pt>
                      <c:pt idx="50">
                        <c:v>60.64</c:v>
                      </c:pt>
                      <c:pt idx="51">
                        <c:v>78.989999999999995</c:v>
                      </c:pt>
                      <c:pt idx="52">
                        <c:v>109.99</c:v>
                      </c:pt>
                      <c:pt idx="53">
                        <c:v>71.33</c:v>
                      </c:pt>
                      <c:pt idx="54">
                        <c:v>69.150000000000006</c:v>
                      </c:pt>
                      <c:pt idx="55">
                        <c:v>78.180000000000007</c:v>
                      </c:pt>
                      <c:pt idx="56">
                        <c:v>91.46</c:v>
                      </c:pt>
                      <c:pt idx="57">
                        <c:v>69.459999999999994</c:v>
                      </c:pt>
                      <c:pt idx="58">
                        <c:v>90.55</c:v>
                      </c:pt>
                      <c:pt idx="59">
                        <c:v>86.68</c:v>
                      </c:pt>
                      <c:pt idx="60">
                        <c:v>110.7</c:v>
                      </c:pt>
                      <c:pt idx="61">
                        <c:v>104.84</c:v>
                      </c:pt>
                      <c:pt idx="62">
                        <c:v>156.76</c:v>
                      </c:pt>
                      <c:pt idx="63">
                        <c:v>104.45</c:v>
                      </c:pt>
                      <c:pt idx="64">
                        <c:v>258.64</c:v>
                      </c:pt>
                      <c:pt idx="65">
                        <c:v>258.39</c:v>
                      </c:pt>
                      <c:pt idx="66">
                        <c:v>376.93</c:v>
                      </c:pt>
                      <c:pt idx="67">
                        <c:v>348.27</c:v>
                      </c:pt>
                      <c:pt idx="68">
                        <c:v>387.37</c:v>
                      </c:pt>
                      <c:pt idx="69">
                        <c:v>315.73</c:v>
                      </c:pt>
                      <c:pt idx="70">
                        <c:v>314.45999999999998</c:v>
                      </c:pt>
                      <c:pt idx="71">
                        <c:v>363.11</c:v>
                      </c:pt>
                      <c:pt idx="72">
                        <c:v>361.53</c:v>
                      </c:pt>
                      <c:pt idx="73">
                        <c:v>450.08</c:v>
                      </c:pt>
                      <c:pt idx="74">
                        <c:v>323.95999999999998</c:v>
                      </c:pt>
                      <c:pt idx="75">
                        <c:v>298.07</c:v>
                      </c:pt>
                      <c:pt idx="76">
                        <c:v>321.83999999999997</c:v>
                      </c:pt>
                      <c:pt idx="77">
                        <c:v>397.4</c:v>
                      </c:pt>
                      <c:pt idx="78">
                        <c:v>498.24</c:v>
                      </c:pt>
                      <c:pt idx="79">
                        <c:v>414.22</c:v>
                      </c:pt>
                      <c:pt idx="80">
                        <c:v>425.29</c:v>
                      </c:pt>
                      <c:pt idx="81">
                        <c:v>345.83</c:v>
                      </c:pt>
                      <c:pt idx="82">
                        <c:v>375.91</c:v>
                      </c:pt>
                      <c:pt idx="83">
                        <c:v>435.07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934-4E9A-AFCB-1CC6D4A2F478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Data!$AM$4</c15:sqref>
                        </c15:formulaRef>
                      </c:ext>
                    </c:extLst>
                    <c:strCache>
                      <c:ptCount val="1"/>
                      <c:pt idx="0">
                        <c:v>Borrowing Expenses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Data!$AM$5:$AM$88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150.4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88.84</c:v>
                      </c:pt>
                      <c:pt idx="72">
                        <c:v>87.59</c:v>
                      </c:pt>
                      <c:pt idx="73">
                        <c:v>87.59</c:v>
                      </c:pt>
                      <c:pt idx="74">
                        <c:v>87.59</c:v>
                      </c:pt>
                      <c:pt idx="75">
                        <c:v>87.59</c:v>
                      </c:pt>
                      <c:pt idx="76">
                        <c:v>87.59</c:v>
                      </c:pt>
                      <c:pt idx="77">
                        <c:v>87.59</c:v>
                      </c:pt>
                      <c:pt idx="78">
                        <c:v>87.59</c:v>
                      </c:pt>
                      <c:pt idx="79">
                        <c:v>87.59</c:v>
                      </c:pt>
                      <c:pt idx="80">
                        <c:v>87.59</c:v>
                      </c:pt>
                      <c:pt idx="81">
                        <c:v>87.59</c:v>
                      </c:pt>
                      <c:pt idx="82">
                        <c:v>87.59</c:v>
                      </c:pt>
                      <c:pt idx="83">
                        <c:v>87.59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934-4E9A-AFCB-1CC6D4A2F478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Data!$AN$4</c15:sqref>
                        </c15:formulaRef>
                      </c:ext>
                    </c:extLst>
                    <c:strCache>
                      <c:ptCount val="1"/>
                      <c:pt idx="0">
                        <c:v>Directors Expenses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Data!$AN$5:$AN$88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1151.4100000000001</c:v>
                      </c:pt>
                      <c:pt idx="1">
                        <c:v>234.24</c:v>
                      </c:pt>
                      <c:pt idx="2">
                        <c:v>890.8</c:v>
                      </c:pt>
                      <c:pt idx="3">
                        <c:v>305.83</c:v>
                      </c:pt>
                      <c:pt idx="4">
                        <c:v>248.16</c:v>
                      </c:pt>
                      <c:pt idx="5">
                        <c:v>1254.82</c:v>
                      </c:pt>
                      <c:pt idx="6">
                        <c:v>294</c:v>
                      </c:pt>
                      <c:pt idx="7">
                        <c:v>389.98</c:v>
                      </c:pt>
                      <c:pt idx="8">
                        <c:v>314.73</c:v>
                      </c:pt>
                      <c:pt idx="9">
                        <c:v>361.8</c:v>
                      </c:pt>
                      <c:pt idx="10">
                        <c:v>335.9</c:v>
                      </c:pt>
                      <c:pt idx="11">
                        <c:v>355.6</c:v>
                      </c:pt>
                      <c:pt idx="12">
                        <c:v>1206.9000000000001</c:v>
                      </c:pt>
                      <c:pt idx="13">
                        <c:v>327.60000000000002</c:v>
                      </c:pt>
                      <c:pt idx="14">
                        <c:v>371</c:v>
                      </c:pt>
                      <c:pt idx="15">
                        <c:v>301.60000000000002</c:v>
                      </c:pt>
                      <c:pt idx="16">
                        <c:v>476.33</c:v>
                      </c:pt>
                      <c:pt idx="17">
                        <c:v>570.66999999999996</c:v>
                      </c:pt>
                      <c:pt idx="18">
                        <c:v>947.57</c:v>
                      </c:pt>
                      <c:pt idx="19">
                        <c:v>309.39999999999998</c:v>
                      </c:pt>
                      <c:pt idx="20">
                        <c:v>405</c:v>
                      </c:pt>
                      <c:pt idx="21">
                        <c:v>327.8</c:v>
                      </c:pt>
                      <c:pt idx="22">
                        <c:v>294.39999999999998</c:v>
                      </c:pt>
                      <c:pt idx="23">
                        <c:v>344.5</c:v>
                      </c:pt>
                      <c:pt idx="24">
                        <c:v>597.01</c:v>
                      </c:pt>
                      <c:pt idx="25">
                        <c:v>325.39999999999998</c:v>
                      </c:pt>
                      <c:pt idx="26">
                        <c:v>397.6</c:v>
                      </c:pt>
                      <c:pt idx="27">
                        <c:v>166</c:v>
                      </c:pt>
                      <c:pt idx="28">
                        <c:v>99.5</c:v>
                      </c:pt>
                      <c:pt idx="29">
                        <c:v>125</c:v>
                      </c:pt>
                      <c:pt idx="30">
                        <c:v>611.9</c:v>
                      </c:pt>
                      <c:pt idx="31">
                        <c:v>762.19</c:v>
                      </c:pt>
                      <c:pt idx="32">
                        <c:v>337.57</c:v>
                      </c:pt>
                      <c:pt idx="33">
                        <c:v>475.1</c:v>
                      </c:pt>
                      <c:pt idx="34">
                        <c:v>318.06</c:v>
                      </c:pt>
                      <c:pt idx="35">
                        <c:v>362.9</c:v>
                      </c:pt>
                      <c:pt idx="36">
                        <c:v>1158.03</c:v>
                      </c:pt>
                      <c:pt idx="37">
                        <c:v>229.2</c:v>
                      </c:pt>
                      <c:pt idx="38">
                        <c:v>266.10000000000002</c:v>
                      </c:pt>
                      <c:pt idx="39">
                        <c:v>188.5</c:v>
                      </c:pt>
                      <c:pt idx="40">
                        <c:v>551.32000000000005</c:v>
                      </c:pt>
                      <c:pt idx="41">
                        <c:v>88.4</c:v>
                      </c:pt>
                      <c:pt idx="42">
                        <c:v>168.18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502.5</c:v>
                      </c:pt>
                      <c:pt idx="46">
                        <c:v>557.4</c:v>
                      </c:pt>
                      <c:pt idx="47">
                        <c:v>540.20000000000005</c:v>
                      </c:pt>
                      <c:pt idx="48">
                        <c:v>1065.06</c:v>
                      </c:pt>
                      <c:pt idx="49">
                        <c:v>553</c:v>
                      </c:pt>
                      <c:pt idx="50">
                        <c:v>653.58000000000004</c:v>
                      </c:pt>
                      <c:pt idx="51">
                        <c:v>586.6</c:v>
                      </c:pt>
                      <c:pt idx="52">
                        <c:v>595.70000000000005</c:v>
                      </c:pt>
                      <c:pt idx="53">
                        <c:v>834.77</c:v>
                      </c:pt>
                      <c:pt idx="54">
                        <c:v>1960.09</c:v>
                      </c:pt>
                      <c:pt idx="55">
                        <c:v>2253.9</c:v>
                      </c:pt>
                      <c:pt idx="56">
                        <c:v>704.1</c:v>
                      </c:pt>
                      <c:pt idx="57">
                        <c:v>596.6</c:v>
                      </c:pt>
                      <c:pt idx="58">
                        <c:v>512</c:v>
                      </c:pt>
                      <c:pt idx="59">
                        <c:v>546.79999999999995</c:v>
                      </c:pt>
                      <c:pt idx="60">
                        <c:v>1201.82</c:v>
                      </c:pt>
                      <c:pt idx="61">
                        <c:v>754.2</c:v>
                      </c:pt>
                      <c:pt idx="62">
                        <c:v>993.87</c:v>
                      </c:pt>
                      <c:pt idx="63">
                        <c:v>549.4</c:v>
                      </c:pt>
                      <c:pt idx="64">
                        <c:v>500.4</c:v>
                      </c:pt>
                      <c:pt idx="65">
                        <c:v>683.27</c:v>
                      </c:pt>
                      <c:pt idx="66">
                        <c:v>526.28</c:v>
                      </c:pt>
                      <c:pt idx="67">
                        <c:v>951.89</c:v>
                      </c:pt>
                      <c:pt idx="68">
                        <c:v>964.62</c:v>
                      </c:pt>
                      <c:pt idx="69">
                        <c:v>633.15</c:v>
                      </c:pt>
                      <c:pt idx="70">
                        <c:v>725.16</c:v>
                      </c:pt>
                      <c:pt idx="71">
                        <c:v>16.82</c:v>
                      </c:pt>
                      <c:pt idx="72">
                        <c:v>10365.4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25.91</c:v>
                      </c:pt>
                      <c:pt idx="77">
                        <c:v>0</c:v>
                      </c:pt>
                      <c:pt idx="78">
                        <c:v>298.18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882.1</c:v>
                      </c:pt>
                      <c:pt idx="82">
                        <c:v>3825.9</c:v>
                      </c:pt>
                      <c:pt idx="83">
                        <c:v>899.3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3934-4E9A-AFCB-1CC6D4A2F478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Data!$AO$4</c15:sqref>
                        </c15:formulaRef>
                      </c:ext>
                    </c:extLst>
                    <c:strCache>
                      <c:ptCount val="1"/>
                      <c:pt idx="0">
                        <c:v>Directors Fees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Data!$AO$5:$AO$88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10750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10150</c:v>
                      </c:pt>
                      <c:pt idx="19">
                        <c:v>0</c:v>
                      </c:pt>
                      <c:pt idx="20">
                        <c:v>33.200000000000003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10750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500</c:v>
                      </c:pt>
                      <c:pt idx="42">
                        <c:v>10500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8300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1000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8600</c:v>
                      </c:pt>
                      <c:pt idx="68">
                        <c:v>0</c:v>
                      </c:pt>
                      <c:pt idx="69">
                        <c:v>500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959.67</c:v>
                      </c:pt>
                      <c:pt idx="78">
                        <c:v>1877.96</c:v>
                      </c:pt>
                      <c:pt idx="79">
                        <c:v>8977.7000000000007</c:v>
                      </c:pt>
                      <c:pt idx="80">
                        <c:v>708.33</c:v>
                      </c:pt>
                      <c:pt idx="81">
                        <c:v>708.34</c:v>
                      </c:pt>
                      <c:pt idx="82">
                        <c:v>708.33</c:v>
                      </c:pt>
                      <c:pt idx="83">
                        <c:v>708.33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3934-4E9A-AFCB-1CC6D4A2F478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Data!$AP$4</c15:sqref>
                        </c15:formulaRef>
                      </c:ext>
                    </c:extLst>
                    <c:strCache>
                      <c:ptCount val="1"/>
                      <c:pt idx="0">
                        <c:v>Secretary Managers Expenses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Data!$AP$5:$AP$88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18.27</c:v>
                      </c:pt>
                      <c:pt idx="1">
                        <c:v>70.680000000000007</c:v>
                      </c:pt>
                      <c:pt idx="2">
                        <c:v>22.73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55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35</c:v>
                      </c:pt>
                      <c:pt idx="24">
                        <c:v>120</c:v>
                      </c:pt>
                      <c:pt idx="25">
                        <c:v>65</c:v>
                      </c:pt>
                      <c:pt idx="26">
                        <c:v>55</c:v>
                      </c:pt>
                      <c:pt idx="27">
                        <c:v>40</c:v>
                      </c:pt>
                      <c:pt idx="28">
                        <c:v>0</c:v>
                      </c:pt>
                      <c:pt idx="29">
                        <c:v>80</c:v>
                      </c:pt>
                      <c:pt idx="30">
                        <c:v>70</c:v>
                      </c:pt>
                      <c:pt idx="31">
                        <c:v>60</c:v>
                      </c:pt>
                      <c:pt idx="32">
                        <c:v>65</c:v>
                      </c:pt>
                      <c:pt idx="33">
                        <c:v>45</c:v>
                      </c:pt>
                      <c:pt idx="34">
                        <c:v>45</c:v>
                      </c:pt>
                      <c:pt idx="35">
                        <c:v>45</c:v>
                      </c:pt>
                      <c:pt idx="36">
                        <c:v>85.5</c:v>
                      </c:pt>
                      <c:pt idx="37">
                        <c:v>45.46</c:v>
                      </c:pt>
                      <c:pt idx="38">
                        <c:v>40</c:v>
                      </c:pt>
                      <c:pt idx="39">
                        <c:v>30</c:v>
                      </c:pt>
                      <c:pt idx="40">
                        <c:v>60</c:v>
                      </c:pt>
                      <c:pt idx="41">
                        <c:v>35</c:v>
                      </c:pt>
                      <c:pt idx="42">
                        <c:v>31.82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25.5</c:v>
                      </c:pt>
                      <c:pt idx="46">
                        <c:v>32.299999999999997</c:v>
                      </c:pt>
                      <c:pt idx="47">
                        <c:v>42</c:v>
                      </c:pt>
                      <c:pt idx="48">
                        <c:v>98.5</c:v>
                      </c:pt>
                      <c:pt idx="49">
                        <c:v>34.299999999999997</c:v>
                      </c:pt>
                      <c:pt idx="50">
                        <c:v>43</c:v>
                      </c:pt>
                      <c:pt idx="51">
                        <c:v>30.7</c:v>
                      </c:pt>
                      <c:pt idx="52">
                        <c:v>64.55</c:v>
                      </c:pt>
                      <c:pt idx="53">
                        <c:v>35.1</c:v>
                      </c:pt>
                      <c:pt idx="54">
                        <c:v>32.799999999999997</c:v>
                      </c:pt>
                      <c:pt idx="55">
                        <c:v>200</c:v>
                      </c:pt>
                      <c:pt idx="56">
                        <c:v>61.82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250</c:v>
                      </c:pt>
                      <c:pt idx="61">
                        <c:v>234.55</c:v>
                      </c:pt>
                      <c:pt idx="62">
                        <c:v>44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90.91</c:v>
                      </c:pt>
                      <c:pt idx="66">
                        <c:v>0</c:v>
                      </c:pt>
                      <c:pt idx="67">
                        <c:v>90.91</c:v>
                      </c:pt>
                      <c:pt idx="68">
                        <c:v>0</c:v>
                      </c:pt>
                      <c:pt idx="69">
                        <c:v>57.36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570.04999999999995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233.87</c:v>
                      </c:pt>
                      <c:pt idx="83">
                        <c:v>358.76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3934-4E9A-AFCB-1CC6D4A2F478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Data!$AQ$4</c15:sqref>
                        </c15:formulaRef>
                      </c:ext>
                    </c:extLst>
                    <c:strCache>
                      <c:ptCount val="1"/>
                      <c:pt idx="0">
                        <c:v>Cleaning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Data!$AQ$5:$AQ$88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774.9</c:v>
                      </c:pt>
                      <c:pt idx="1">
                        <c:v>767.71</c:v>
                      </c:pt>
                      <c:pt idx="2">
                        <c:v>500.5</c:v>
                      </c:pt>
                      <c:pt idx="3">
                        <c:v>364.53</c:v>
                      </c:pt>
                      <c:pt idx="4">
                        <c:v>783.81</c:v>
                      </c:pt>
                      <c:pt idx="5">
                        <c:v>382.51</c:v>
                      </c:pt>
                      <c:pt idx="6">
                        <c:v>212.08</c:v>
                      </c:pt>
                      <c:pt idx="7">
                        <c:v>132.87</c:v>
                      </c:pt>
                      <c:pt idx="8">
                        <c:v>277.20999999999998</c:v>
                      </c:pt>
                      <c:pt idx="9">
                        <c:v>325.85000000000002</c:v>
                      </c:pt>
                      <c:pt idx="10">
                        <c:v>226.62</c:v>
                      </c:pt>
                      <c:pt idx="11">
                        <c:v>166.31</c:v>
                      </c:pt>
                      <c:pt idx="12">
                        <c:v>490.87</c:v>
                      </c:pt>
                      <c:pt idx="13">
                        <c:v>320.64</c:v>
                      </c:pt>
                      <c:pt idx="14">
                        <c:v>744.44</c:v>
                      </c:pt>
                      <c:pt idx="15">
                        <c:v>153.62</c:v>
                      </c:pt>
                      <c:pt idx="16">
                        <c:v>553.46</c:v>
                      </c:pt>
                      <c:pt idx="17">
                        <c:v>87.65</c:v>
                      </c:pt>
                      <c:pt idx="18">
                        <c:v>660.46</c:v>
                      </c:pt>
                      <c:pt idx="19">
                        <c:v>522.36</c:v>
                      </c:pt>
                      <c:pt idx="20">
                        <c:v>0</c:v>
                      </c:pt>
                      <c:pt idx="21">
                        <c:v>121.45</c:v>
                      </c:pt>
                      <c:pt idx="22">
                        <c:v>212.36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171.64</c:v>
                      </c:pt>
                      <c:pt idx="26">
                        <c:v>242.37</c:v>
                      </c:pt>
                      <c:pt idx="27">
                        <c:v>95</c:v>
                      </c:pt>
                      <c:pt idx="28">
                        <c:v>0</c:v>
                      </c:pt>
                      <c:pt idx="29">
                        <c:v>265.45999999999998</c:v>
                      </c:pt>
                      <c:pt idx="30">
                        <c:v>597.99</c:v>
                      </c:pt>
                      <c:pt idx="31">
                        <c:v>329.94</c:v>
                      </c:pt>
                      <c:pt idx="32">
                        <c:v>295.98</c:v>
                      </c:pt>
                      <c:pt idx="33">
                        <c:v>267.39999999999998</c:v>
                      </c:pt>
                      <c:pt idx="34">
                        <c:v>199.9</c:v>
                      </c:pt>
                      <c:pt idx="35">
                        <c:v>688.36</c:v>
                      </c:pt>
                      <c:pt idx="36">
                        <c:v>389.27</c:v>
                      </c:pt>
                      <c:pt idx="37">
                        <c:v>656.61</c:v>
                      </c:pt>
                      <c:pt idx="38">
                        <c:v>542.28</c:v>
                      </c:pt>
                      <c:pt idx="39">
                        <c:v>442.09</c:v>
                      </c:pt>
                      <c:pt idx="40">
                        <c:v>266.37</c:v>
                      </c:pt>
                      <c:pt idx="41">
                        <c:v>205.76</c:v>
                      </c:pt>
                      <c:pt idx="42">
                        <c:v>638.23</c:v>
                      </c:pt>
                      <c:pt idx="43">
                        <c:v>201.25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583.75</c:v>
                      </c:pt>
                      <c:pt idx="47">
                        <c:v>0</c:v>
                      </c:pt>
                      <c:pt idx="48">
                        <c:v>183.16</c:v>
                      </c:pt>
                      <c:pt idx="49">
                        <c:v>606.02</c:v>
                      </c:pt>
                      <c:pt idx="50">
                        <c:v>337.04</c:v>
                      </c:pt>
                      <c:pt idx="51">
                        <c:v>494.2</c:v>
                      </c:pt>
                      <c:pt idx="52">
                        <c:v>477.09</c:v>
                      </c:pt>
                      <c:pt idx="53">
                        <c:v>162.56</c:v>
                      </c:pt>
                      <c:pt idx="54">
                        <c:v>311.33</c:v>
                      </c:pt>
                      <c:pt idx="55">
                        <c:v>0</c:v>
                      </c:pt>
                      <c:pt idx="56">
                        <c:v>1044.06</c:v>
                      </c:pt>
                      <c:pt idx="57">
                        <c:v>238.02</c:v>
                      </c:pt>
                      <c:pt idx="58">
                        <c:v>126.79</c:v>
                      </c:pt>
                      <c:pt idx="59">
                        <c:v>911.92</c:v>
                      </c:pt>
                      <c:pt idx="60">
                        <c:v>68.180000000000007</c:v>
                      </c:pt>
                      <c:pt idx="61">
                        <c:v>782.46</c:v>
                      </c:pt>
                      <c:pt idx="62">
                        <c:v>728.11</c:v>
                      </c:pt>
                      <c:pt idx="63">
                        <c:v>746</c:v>
                      </c:pt>
                      <c:pt idx="64">
                        <c:v>1728.38</c:v>
                      </c:pt>
                      <c:pt idx="65">
                        <c:v>1270.92</c:v>
                      </c:pt>
                      <c:pt idx="66">
                        <c:v>1882.2</c:v>
                      </c:pt>
                      <c:pt idx="67">
                        <c:v>543.76</c:v>
                      </c:pt>
                      <c:pt idx="68">
                        <c:v>1072.55</c:v>
                      </c:pt>
                      <c:pt idx="69">
                        <c:v>796.27</c:v>
                      </c:pt>
                      <c:pt idx="70">
                        <c:v>999.11</c:v>
                      </c:pt>
                      <c:pt idx="71">
                        <c:v>253.19</c:v>
                      </c:pt>
                      <c:pt idx="72">
                        <c:v>1232.76</c:v>
                      </c:pt>
                      <c:pt idx="73">
                        <c:v>871.31</c:v>
                      </c:pt>
                      <c:pt idx="74">
                        <c:v>612.94000000000005</c:v>
                      </c:pt>
                      <c:pt idx="75">
                        <c:v>944.24</c:v>
                      </c:pt>
                      <c:pt idx="76">
                        <c:v>1066.23</c:v>
                      </c:pt>
                      <c:pt idx="77">
                        <c:v>366.07</c:v>
                      </c:pt>
                      <c:pt idx="78">
                        <c:v>487.95</c:v>
                      </c:pt>
                      <c:pt idx="79">
                        <c:v>675.34</c:v>
                      </c:pt>
                      <c:pt idx="80">
                        <c:v>267.3</c:v>
                      </c:pt>
                      <c:pt idx="81">
                        <c:v>2243.2399999999998</c:v>
                      </c:pt>
                      <c:pt idx="82">
                        <c:v>2252.7800000000002</c:v>
                      </c:pt>
                      <c:pt idx="83">
                        <c:v>1784.16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3934-4E9A-AFCB-1CC6D4A2F478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Data!$AR$4</c15:sqref>
                        </c15:formulaRef>
                      </c:ext>
                    </c:extLst>
                    <c:strCache>
                      <c:ptCount val="1"/>
                      <c:pt idx="0">
                        <c:v>Foxtel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Data!$AR$5:$AR$88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3320</c:v>
                      </c:pt>
                      <c:pt idx="1">
                        <c:v>3320</c:v>
                      </c:pt>
                      <c:pt idx="2">
                        <c:v>3320</c:v>
                      </c:pt>
                      <c:pt idx="3">
                        <c:v>3320</c:v>
                      </c:pt>
                      <c:pt idx="4">
                        <c:v>3320</c:v>
                      </c:pt>
                      <c:pt idx="5">
                        <c:v>3320</c:v>
                      </c:pt>
                      <c:pt idx="6">
                        <c:v>3320</c:v>
                      </c:pt>
                      <c:pt idx="7">
                        <c:v>3320</c:v>
                      </c:pt>
                      <c:pt idx="8">
                        <c:v>3320</c:v>
                      </c:pt>
                      <c:pt idx="9">
                        <c:v>3320</c:v>
                      </c:pt>
                      <c:pt idx="10">
                        <c:v>2811</c:v>
                      </c:pt>
                      <c:pt idx="11">
                        <c:v>2811</c:v>
                      </c:pt>
                      <c:pt idx="12">
                        <c:v>0</c:v>
                      </c:pt>
                      <c:pt idx="13">
                        <c:v>5622</c:v>
                      </c:pt>
                      <c:pt idx="14">
                        <c:v>2811</c:v>
                      </c:pt>
                      <c:pt idx="15">
                        <c:v>2811</c:v>
                      </c:pt>
                      <c:pt idx="16">
                        <c:v>2811</c:v>
                      </c:pt>
                      <c:pt idx="17">
                        <c:v>2811</c:v>
                      </c:pt>
                      <c:pt idx="18">
                        <c:v>2811</c:v>
                      </c:pt>
                      <c:pt idx="19">
                        <c:v>2811</c:v>
                      </c:pt>
                      <c:pt idx="20">
                        <c:v>2811</c:v>
                      </c:pt>
                      <c:pt idx="21">
                        <c:v>2811</c:v>
                      </c:pt>
                      <c:pt idx="22">
                        <c:v>2811</c:v>
                      </c:pt>
                      <c:pt idx="23">
                        <c:v>2811</c:v>
                      </c:pt>
                      <c:pt idx="24">
                        <c:v>1405.5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777.84</c:v>
                      </c:pt>
                      <c:pt idx="28">
                        <c:v>2811</c:v>
                      </c:pt>
                      <c:pt idx="29">
                        <c:v>2811</c:v>
                      </c:pt>
                      <c:pt idx="30">
                        <c:v>2811</c:v>
                      </c:pt>
                      <c:pt idx="31">
                        <c:v>2811</c:v>
                      </c:pt>
                      <c:pt idx="32">
                        <c:v>2811</c:v>
                      </c:pt>
                      <c:pt idx="33">
                        <c:v>2811</c:v>
                      </c:pt>
                      <c:pt idx="34">
                        <c:v>2811</c:v>
                      </c:pt>
                      <c:pt idx="35">
                        <c:v>2811</c:v>
                      </c:pt>
                      <c:pt idx="36">
                        <c:v>2811</c:v>
                      </c:pt>
                      <c:pt idx="37">
                        <c:v>2811</c:v>
                      </c:pt>
                      <c:pt idx="38">
                        <c:v>2811</c:v>
                      </c:pt>
                      <c:pt idx="39">
                        <c:v>2811</c:v>
                      </c:pt>
                      <c:pt idx="40">
                        <c:v>2811</c:v>
                      </c:pt>
                      <c:pt idx="41">
                        <c:v>2811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2811</c:v>
                      </c:pt>
                      <c:pt idx="46">
                        <c:v>2729</c:v>
                      </c:pt>
                      <c:pt idx="47">
                        <c:v>2729</c:v>
                      </c:pt>
                      <c:pt idx="48">
                        <c:v>2729</c:v>
                      </c:pt>
                      <c:pt idx="49">
                        <c:v>2729</c:v>
                      </c:pt>
                      <c:pt idx="50">
                        <c:v>2729</c:v>
                      </c:pt>
                      <c:pt idx="51">
                        <c:v>2729</c:v>
                      </c:pt>
                      <c:pt idx="52">
                        <c:v>2729</c:v>
                      </c:pt>
                      <c:pt idx="53">
                        <c:v>2729</c:v>
                      </c:pt>
                      <c:pt idx="54">
                        <c:v>2729</c:v>
                      </c:pt>
                      <c:pt idx="55">
                        <c:v>2729</c:v>
                      </c:pt>
                      <c:pt idx="56">
                        <c:v>2729</c:v>
                      </c:pt>
                      <c:pt idx="57">
                        <c:v>2729</c:v>
                      </c:pt>
                      <c:pt idx="58">
                        <c:v>2650</c:v>
                      </c:pt>
                      <c:pt idx="59">
                        <c:v>2650</c:v>
                      </c:pt>
                      <c:pt idx="60">
                        <c:v>2650</c:v>
                      </c:pt>
                      <c:pt idx="61">
                        <c:v>2650</c:v>
                      </c:pt>
                      <c:pt idx="62">
                        <c:v>2650</c:v>
                      </c:pt>
                      <c:pt idx="63">
                        <c:v>2650</c:v>
                      </c:pt>
                      <c:pt idx="64">
                        <c:v>381.95</c:v>
                      </c:pt>
                      <c:pt idx="65">
                        <c:v>2915</c:v>
                      </c:pt>
                      <c:pt idx="66">
                        <c:v>2915</c:v>
                      </c:pt>
                      <c:pt idx="67">
                        <c:v>2915</c:v>
                      </c:pt>
                      <c:pt idx="68">
                        <c:v>2915</c:v>
                      </c:pt>
                      <c:pt idx="69">
                        <c:v>2915</c:v>
                      </c:pt>
                      <c:pt idx="70">
                        <c:v>2365.8000000000002</c:v>
                      </c:pt>
                      <c:pt idx="71">
                        <c:v>2365.8000000000002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3934-4E9A-AFCB-1CC6D4A2F478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Data!$AS$4</c15:sqref>
                        </c15:formulaRef>
                      </c:ext>
                    </c:extLst>
                    <c:strCache>
                      <c:ptCount val="1"/>
                      <c:pt idx="0">
                        <c:v>Pest Control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Data!$AS$5:$AS$88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539.94000000000005</c:v>
                      </c:pt>
                      <c:pt idx="1">
                        <c:v>599.1</c:v>
                      </c:pt>
                      <c:pt idx="2">
                        <c:v>244.08</c:v>
                      </c:pt>
                      <c:pt idx="3">
                        <c:v>539.94000000000005</c:v>
                      </c:pt>
                      <c:pt idx="4">
                        <c:v>244.08</c:v>
                      </c:pt>
                      <c:pt idx="5">
                        <c:v>244.08</c:v>
                      </c:pt>
                      <c:pt idx="6">
                        <c:v>539.94000000000005</c:v>
                      </c:pt>
                      <c:pt idx="7">
                        <c:v>599.1</c:v>
                      </c:pt>
                      <c:pt idx="8">
                        <c:v>244.08</c:v>
                      </c:pt>
                      <c:pt idx="9">
                        <c:v>539.94000000000005</c:v>
                      </c:pt>
                      <c:pt idx="10">
                        <c:v>244.08</c:v>
                      </c:pt>
                      <c:pt idx="11">
                        <c:v>244.08</c:v>
                      </c:pt>
                      <c:pt idx="12">
                        <c:v>499.94</c:v>
                      </c:pt>
                      <c:pt idx="13">
                        <c:v>554.72</c:v>
                      </c:pt>
                      <c:pt idx="14">
                        <c:v>226</c:v>
                      </c:pt>
                      <c:pt idx="15">
                        <c:v>1115.29</c:v>
                      </c:pt>
                      <c:pt idx="16">
                        <c:v>452</c:v>
                      </c:pt>
                      <c:pt idx="17">
                        <c:v>0</c:v>
                      </c:pt>
                      <c:pt idx="18">
                        <c:v>499.94</c:v>
                      </c:pt>
                      <c:pt idx="19">
                        <c:v>780.72</c:v>
                      </c:pt>
                      <c:pt idx="20">
                        <c:v>226</c:v>
                      </c:pt>
                      <c:pt idx="21">
                        <c:v>0</c:v>
                      </c:pt>
                      <c:pt idx="22">
                        <c:v>226</c:v>
                      </c:pt>
                      <c:pt idx="23">
                        <c:v>226</c:v>
                      </c:pt>
                      <c:pt idx="24">
                        <c:v>471.64</c:v>
                      </c:pt>
                      <c:pt idx="25">
                        <c:v>523.32000000000005</c:v>
                      </c:pt>
                      <c:pt idx="26">
                        <c:v>213.21</c:v>
                      </c:pt>
                      <c:pt idx="27">
                        <c:v>447.44</c:v>
                      </c:pt>
                      <c:pt idx="28">
                        <c:v>213.21</c:v>
                      </c:pt>
                      <c:pt idx="29">
                        <c:v>213.21</c:v>
                      </c:pt>
                      <c:pt idx="30">
                        <c:v>471.64</c:v>
                      </c:pt>
                      <c:pt idx="31">
                        <c:v>523.32000000000005</c:v>
                      </c:pt>
                      <c:pt idx="32">
                        <c:v>213.21</c:v>
                      </c:pt>
                      <c:pt idx="33">
                        <c:v>471.64</c:v>
                      </c:pt>
                      <c:pt idx="34">
                        <c:v>213.21</c:v>
                      </c:pt>
                      <c:pt idx="35">
                        <c:v>213.21</c:v>
                      </c:pt>
                      <c:pt idx="36">
                        <c:v>444.94</c:v>
                      </c:pt>
                      <c:pt idx="37">
                        <c:v>201.14</c:v>
                      </c:pt>
                      <c:pt idx="38">
                        <c:v>0</c:v>
                      </c:pt>
                      <c:pt idx="39">
                        <c:v>737.5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444.94</c:v>
                      </c:pt>
                      <c:pt idx="46">
                        <c:v>201.14</c:v>
                      </c:pt>
                      <c:pt idx="47">
                        <c:v>639.72</c:v>
                      </c:pt>
                      <c:pt idx="48">
                        <c:v>0</c:v>
                      </c:pt>
                      <c:pt idx="49">
                        <c:v>390.89</c:v>
                      </c:pt>
                      <c:pt idx="50">
                        <c:v>695.75</c:v>
                      </c:pt>
                      <c:pt idx="51">
                        <c:v>189.75</c:v>
                      </c:pt>
                      <c:pt idx="52">
                        <c:v>189.75</c:v>
                      </c:pt>
                      <c:pt idx="53">
                        <c:v>419.75</c:v>
                      </c:pt>
                      <c:pt idx="54">
                        <c:v>189.75</c:v>
                      </c:pt>
                      <c:pt idx="55">
                        <c:v>189.75</c:v>
                      </c:pt>
                      <c:pt idx="56">
                        <c:v>695.75</c:v>
                      </c:pt>
                      <c:pt idx="57">
                        <c:v>189.75</c:v>
                      </c:pt>
                      <c:pt idx="58">
                        <c:v>189.75</c:v>
                      </c:pt>
                      <c:pt idx="59">
                        <c:v>419.75</c:v>
                      </c:pt>
                      <c:pt idx="60">
                        <c:v>0</c:v>
                      </c:pt>
                      <c:pt idx="61">
                        <c:v>165</c:v>
                      </c:pt>
                      <c:pt idx="62">
                        <c:v>605</c:v>
                      </c:pt>
                      <c:pt idx="63">
                        <c:v>165</c:v>
                      </c:pt>
                      <c:pt idx="64">
                        <c:v>165</c:v>
                      </c:pt>
                      <c:pt idx="65">
                        <c:v>365</c:v>
                      </c:pt>
                      <c:pt idx="66">
                        <c:v>405</c:v>
                      </c:pt>
                      <c:pt idx="67">
                        <c:v>165</c:v>
                      </c:pt>
                      <c:pt idx="68">
                        <c:v>365</c:v>
                      </c:pt>
                      <c:pt idx="69">
                        <c:v>165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165</c:v>
                      </c:pt>
                      <c:pt idx="73">
                        <c:v>0</c:v>
                      </c:pt>
                      <c:pt idx="74">
                        <c:v>440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402.75</c:v>
                      </c:pt>
                      <c:pt idx="80">
                        <c:v>112.75</c:v>
                      </c:pt>
                      <c:pt idx="81">
                        <c:v>112.75</c:v>
                      </c:pt>
                      <c:pt idx="82">
                        <c:v>402.75</c:v>
                      </c:pt>
                      <c:pt idx="83">
                        <c:v>112.75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3934-4E9A-AFCB-1CC6D4A2F478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Data!$AT$4</c15:sqref>
                        </c15:formulaRef>
                      </c:ext>
                    </c:extLst>
                    <c:strCache>
                      <c:ptCount val="1"/>
                      <c:pt idx="0">
                        <c:v>Presidents Expense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Data!$AT$5:$AT$88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77.5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48.1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27.9</c:v>
                      </c:pt>
                      <c:pt idx="46">
                        <c:v>25.3</c:v>
                      </c:pt>
                      <c:pt idx="47">
                        <c:v>32.5</c:v>
                      </c:pt>
                      <c:pt idx="48">
                        <c:v>58.5</c:v>
                      </c:pt>
                      <c:pt idx="49">
                        <c:v>38.9</c:v>
                      </c:pt>
                      <c:pt idx="50">
                        <c:v>42</c:v>
                      </c:pt>
                      <c:pt idx="51">
                        <c:v>32.200000000000003</c:v>
                      </c:pt>
                      <c:pt idx="52">
                        <c:v>31.2</c:v>
                      </c:pt>
                      <c:pt idx="53">
                        <c:v>55.5</c:v>
                      </c:pt>
                      <c:pt idx="54">
                        <c:v>53.1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3934-4E9A-AFCB-1CC6D4A2F478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Data!$AU$4</c15:sqref>
                        </c15:formulaRef>
                      </c:ext>
                    </c:extLst>
                    <c:strCache>
                      <c:ptCount val="1"/>
                      <c:pt idx="0">
                        <c:v>Laundry &amp; Cleaning Material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Data!$AU$5:$AU$88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101.07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261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116.83</c:v>
                      </c:pt>
                      <c:pt idx="12">
                        <c:v>241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219.32</c:v>
                      </c:pt>
                      <c:pt idx="21">
                        <c:v>186.18</c:v>
                      </c:pt>
                      <c:pt idx="22">
                        <c:v>206.36</c:v>
                      </c:pt>
                      <c:pt idx="23">
                        <c:v>574.75</c:v>
                      </c:pt>
                      <c:pt idx="24">
                        <c:v>345.12</c:v>
                      </c:pt>
                      <c:pt idx="25">
                        <c:v>24.95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110.03</c:v>
                      </c:pt>
                      <c:pt idx="35">
                        <c:v>45.28</c:v>
                      </c:pt>
                      <c:pt idx="36">
                        <c:v>223.09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68.78</c:v>
                      </c:pt>
                      <c:pt idx="40">
                        <c:v>78.19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38.380000000000003</c:v>
                      </c:pt>
                      <c:pt idx="44">
                        <c:v>0</c:v>
                      </c:pt>
                      <c:pt idx="45">
                        <c:v>168.82</c:v>
                      </c:pt>
                      <c:pt idx="46">
                        <c:v>364.46</c:v>
                      </c:pt>
                      <c:pt idx="47">
                        <c:v>94.41</c:v>
                      </c:pt>
                      <c:pt idx="48">
                        <c:v>161.28</c:v>
                      </c:pt>
                      <c:pt idx="49">
                        <c:v>277.43</c:v>
                      </c:pt>
                      <c:pt idx="50">
                        <c:v>182.95</c:v>
                      </c:pt>
                      <c:pt idx="51">
                        <c:v>0</c:v>
                      </c:pt>
                      <c:pt idx="52">
                        <c:v>26.36</c:v>
                      </c:pt>
                      <c:pt idx="53">
                        <c:v>192.72</c:v>
                      </c:pt>
                      <c:pt idx="54">
                        <c:v>136.94999999999999</c:v>
                      </c:pt>
                      <c:pt idx="55">
                        <c:v>261.04000000000002</c:v>
                      </c:pt>
                      <c:pt idx="56">
                        <c:v>207.25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326.25</c:v>
                      </c:pt>
                      <c:pt idx="60">
                        <c:v>215.64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338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348.26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82.1</c:v>
                      </c:pt>
                      <c:pt idx="76">
                        <c:v>236.55</c:v>
                      </c:pt>
                      <c:pt idx="77">
                        <c:v>325.97000000000003</c:v>
                      </c:pt>
                      <c:pt idx="78">
                        <c:v>848.17</c:v>
                      </c:pt>
                      <c:pt idx="79">
                        <c:v>980.29</c:v>
                      </c:pt>
                      <c:pt idx="80">
                        <c:v>605.38</c:v>
                      </c:pt>
                      <c:pt idx="81">
                        <c:v>105</c:v>
                      </c:pt>
                      <c:pt idx="82">
                        <c:v>105</c:v>
                      </c:pt>
                      <c:pt idx="83">
                        <c:v>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3934-4E9A-AFCB-1CC6D4A2F478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Data!$AV$4</c15:sqref>
                        </c15:formulaRef>
                      </c:ext>
                    </c:extLst>
                    <c:strCache>
                      <c:ptCount val="1"/>
                      <c:pt idx="0">
                        <c:v>Linen Hire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Data!$AV$5:$AV$88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110.35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104.1</c:v>
                      </c:pt>
                      <c:pt idx="61">
                        <c:v>81.3</c:v>
                      </c:pt>
                      <c:pt idx="62">
                        <c:v>0</c:v>
                      </c:pt>
                      <c:pt idx="63">
                        <c:v>173.4</c:v>
                      </c:pt>
                      <c:pt idx="64">
                        <c:v>0</c:v>
                      </c:pt>
                      <c:pt idx="65">
                        <c:v>34.700000000000003</c:v>
                      </c:pt>
                      <c:pt idx="66">
                        <c:v>0</c:v>
                      </c:pt>
                      <c:pt idx="67">
                        <c:v>268</c:v>
                      </c:pt>
                      <c:pt idx="68">
                        <c:v>232</c:v>
                      </c:pt>
                      <c:pt idx="69">
                        <c:v>294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67</c:v>
                      </c:pt>
                      <c:pt idx="73">
                        <c:v>778.5</c:v>
                      </c:pt>
                      <c:pt idx="74">
                        <c:v>224</c:v>
                      </c:pt>
                      <c:pt idx="75">
                        <c:v>190</c:v>
                      </c:pt>
                      <c:pt idx="76">
                        <c:v>120</c:v>
                      </c:pt>
                      <c:pt idx="77">
                        <c:v>98</c:v>
                      </c:pt>
                      <c:pt idx="78">
                        <c:v>590</c:v>
                      </c:pt>
                      <c:pt idx="79">
                        <c:v>615</c:v>
                      </c:pt>
                      <c:pt idx="80">
                        <c:v>155</c:v>
                      </c:pt>
                      <c:pt idx="81">
                        <c:v>436</c:v>
                      </c:pt>
                      <c:pt idx="82">
                        <c:v>218</c:v>
                      </c:pt>
                      <c:pt idx="83">
                        <c:v>210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3934-4E9A-AFCB-1CC6D4A2F478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Data!$AW$4</c15:sqref>
                        </c15:formulaRef>
                      </c:ext>
                    </c:extLst>
                    <c:strCache>
                      <c:ptCount val="1"/>
                      <c:pt idx="0">
                        <c:v>Rubbish Removal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Data!$AW$5:$AW$88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871.55</c:v>
                      </c:pt>
                      <c:pt idx="1">
                        <c:v>249.36</c:v>
                      </c:pt>
                      <c:pt idx="2">
                        <c:v>668.94</c:v>
                      </c:pt>
                      <c:pt idx="3">
                        <c:v>442.47</c:v>
                      </c:pt>
                      <c:pt idx="4">
                        <c:v>553.08000000000004</c:v>
                      </c:pt>
                      <c:pt idx="5">
                        <c:v>527.02</c:v>
                      </c:pt>
                      <c:pt idx="6">
                        <c:v>405.7</c:v>
                      </c:pt>
                      <c:pt idx="7">
                        <c:v>469.1</c:v>
                      </c:pt>
                      <c:pt idx="8">
                        <c:v>481.35</c:v>
                      </c:pt>
                      <c:pt idx="9">
                        <c:v>486</c:v>
                      </c:pt>
                      <c:pt idx="10">
                        <c:v>520.1</c:v>
                      </c:pt>
                      <c:pt idx="11">
                        <c:v>473.3</c:v>
                      </c:pt>
                      <c:pt idx="12">
                        <c:v>470.2</c:v>
                      </c:pt>
                      <c:pt idx="13">
                        <c:v>469.1</c:v>
                      </c:pt>
                      <c:pt idx="14">
                        <c:v>388.8</c:v>
                      </c:pt>
                      <c:pt idx="15">
                        <c:v>405.7</c:v>
                      </c:pt>
                      <c:pt idx="16">
                        <c:v>566.46</c:v>
                      </c:pt>
                      <c:pt idx="17">
                        <c:v>388.8</c:v>
                      </c:pt>
                      <c:pt idx="18">
                        <c:v>454.89</c:v>
                      </c:pt>
                      <c:pt idx="19">
                        <c:v>461.27</c:v>
                      </c:pt>
                      <c:pt idx="20">
                        <c:v>348.25</c:v>
                      </c:pt>
                      <c:pt idx="21">
                        <c:v>552.25</c:v>
                      </c:pt>
                      <c:pt idx="22">
                        <c:v>363.91</c:v>
                      </c:pt>
                      <c:pt idx="23">
                        <c:v>355.11</c:v>
                      </c:pt>
                      <c:pt idx="24">
                        <c:v>536.07000000000005</c:v>
                      </c:pt>
                      <c:pt idx="25">
                        <c:v>355.11</c:v>
                      </c:pt>
                      <c:pt idx="26">
                        <c:v>355.11</c:v>
                      </c:pt>
                      <c:pt idx="27">
                        <c:v>219.35</c:v>
                      </c:pt>
                      <c:pt idx="28">
                        <c:v>250.67</c:v>
                      </c:pt>
                      <c:pt idx="29">
                        <c:v>488.39</c:v>
                      </c:pt>
                      <c:pt idx="30">
                        <c:v>415.49</c:v>
                      </c:pt>
                      <c:pt idx="31">
                        <c:v>344.74</c:v>
                      </c:pt>
                      <c:pt idx="32">
                        <c:v>462.36</c:v>
                      </c:pt>
                      <c:pt idx="33">
                        <c:v>477.25</c:v>
                      </c:pt>
                      <c:pt idx="34">
                        <c:v>411.09</c:v>
                      </c:pt>
                      <c:pt idx="35">
                        <c:v>391.06</c:v>
                      </c:pt>
                      <c:pt idx="36">
                        <c:v>539.01</c:v>
                      </c:pt>
                      <c:pt idx="37">
                        <c:v>417.21</c:v>
                      </c:pt>
                      <c:pt idx="38">
                        <c:v>458.8</c:v>
                      </c:pt>
                      <c:pt idx="39">
                        <c:v>585.24</c:v>
                      </c:pt>
                      <c:pt idx="40">
                        <c:v>433.27</c:v>
                      </c:pt>
                      <c:pt idx="41">
                        <c:v>295.97000000000003</c:v>
                      </c:pt>
                      <c:pt idx="42">
                        <c:v>602.4</c:v>
                      </c:pt>
                      <c:pt idx="43">
                        <c:v>114.54</c:v>
                      </c:pt>
                      <c:pt idx="44">
                        <c:v>89.4</c:v>
                      </c:pt>
                      <c:pt idx="45">
                        <c:v>1036.0899999999999</c:v>
                      </c:pt>
                      <c:pt idx="46">
                        <c:v>962.4</c:v>
                      </c:pt>
                      <c:pt idx="47">
                        <c:v>1241.67</c:v>
                      </c:pt>
                      <c:pt idx="48">
                        <c:v>1036.0899999999999</c:v>
                      </c:pt>
                      <c:pt idx="49">
                        <c:v>1153.4000000000001</c:v>
                      </c:pt>
                      <c:pt idx="50">
                        <c:v>1045.8499999999999</c:v>
                      </c:pt>
                      <c:pt idx="51">
                        <c:v>2061.48</c:v>
                      </c:pt>
                      <c:pt idx="52">
                        <c:v>2155.23</c:v>
                      </c:pt>
                      <c:pt idx="53">
                        <c:v>821.67</c:v>
                      </c:pt>
                      <c:pt idx="54">
                        <c:v>104</c:v>
                      </c:pt>
                      <c:pt idx="55">
                        <c:v>1285.81</c:v>
                      </c:pt>
                      <c:pt idx="56">
                        <c:v>893.64</c:v>
                      </c:pt>
                      <c:pt idx="57">
                        <c:v>1049.67</c:v>
                      </c:pt>
                      <c:pt idx="58">
                        <c:v>925.67</c:v>
                      </c:pt>
                      <c:pt idx="59">
                        <c:v>1146.67</c:v>
                      </c:pt>
                      <c:pt idx="60">
                        <c:v>997.64</c:v>
                      </c:pt>
                      <c:pt idx="61">
                        <c:v>1268.6300000000001</c:v>
                      </c:pt>
                      <c:pt idx="62">
                        <c:v>1064.3599999999999</c:v>
                      </c:pt>
                      <c:pt idx="63">
                        <c:v>958.85</c:v>
                      </c:pt>
                      <c:pt idx="64">
                        <c:v>1085.1300000000001</c:v>
                      </c:pt>
                      <c:pt idx="65">
                        <c:v>1180.0899999999999</c:v>
                      </c:pt>
                      <c:pt idx="66">
                        <c:v>1103.54</c:v>
                      </c:pt>
                      <c:pt idx="67">
                        <c:v>934.13</c:v>
                      </c:pt>
                      <c:pt idx="68">
                        <c:v>965.14</c:v>
                      </c:pt>
                      <c:pt idx="69">
                        <c:v>1011.9</c:v>
                      </c:pt>
                      <c:pt idx="70">
                        <c:v>998.67</c:v>
                      </c:pt>
                      <c:pt idx="71">
                        <c:v>1716.89</c:v>
                      </c:pt>
                      <c:pt idx="72">
                        <c:v>868.9</c:v>
                      </c:pt>
                      <c:pt idx="73">
                        <c:v>998.9</c:v>
                      </c:pt>
                      <c:pt idx="74">
                        <c:v>1349.69</c:v>
                      </c:pt>
                      <c:pt idx="75">
                        <c:v>868.9</c:v>
                      </c:pt>
                      <c:pt idx="76">
                        <c:v>972.9</c:v>
                      </c:pt>
                      <c:pt idx="77">
                        <c:v>1370.14</c:v>
                      </c:pt>
                      <c:pt idx="78">
                        <c:v>1140.4000000000001</c:v>
                      </c:pt>
                      <c:pt idx="79">
                        <c:v>1022.36</c:v>
                      </c:pt>
                      <c:pt idx="80">
                        <c:v>1213.31</c:v>
                      </c:pt>
                      <c:pt idx="81">
                        <c:v>979.4</c:v>
                      </c:pt>
                      <c:pt idx="82">
                        <c:v>1808.04</c:v>
                      </c:pt>
                      <c:pt idx="83">
                        <c:v>1298.8499999999999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3934-4E9A-AFCB-1CC6D4A2F478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Data!$AX$4</c15:sqref>
                        </c15:formulaRef>
                      </c:ext>
                    </c:extLst>
                    <c:strCache>
                      <c:ptCount val="1"/>
                      <c:pt idx="0">
                        <c:v>Computer Expenses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Data!$AX$5:$AX$88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398.88</c:v>
                      </c:pt>
                      <c:pt idx="1">
                        <c:v>176.15</c:v>
                      </c:pt>
                      <c:pt idx="2">
                        <c:v>564.08000000000004</c:v>
                      </c:pt>
                      <c:pt idx="3">
                        <c:v>212.13</c:v>
                      </c:pt>
                      <c:pt idx="4">
                        <c:v>337.66</c:v>
                      </c:pt>
                      <c:pt idx="5">
                        <c:v>1372.35</c:v>
                      </c:pt>
                      <c:pt idx="6">
                        <c:v>360.76</c:v>
                      </c:pt>
                      <c:pt idx="7">
                        <c:v>293.29000000000002</c:v>
                      </c:pt>
                      <c:pt idx="8">
                        <c:v>515.01</c:v>
                      </c:pt>
                      <c:pt idx="9">
                        <c:v>506.27</c:v>
                      </c:pt>
                      <c:pt idx="10">
                        <c:v>6068.5</c:v>
                      </c:pt>
                      <c:pt idx="11">
                        <c:v>469.62</c:v>
                      </c:pt>
                      <c:pt idx="12">
                        <c:v>270.57</c:v>
                      </c:pt>
                      <c:pt idx="13">
                        <c:v>27.23</c:v>
                      </c:pt>
                      <c:pt idx="14">
                        <c:v>161.47999999999999</c:v>
                      </c:pt>
                      <c:pt idx="15">
                        <c:v>90.87</c:v>
                      </c:pt>
                      <c:pt idx="16">
                        <c:v>72.73</c:v>
                      </c:pt>
                      <c:pt idx="17">
                        <c:v>335.05</c:v>
                      </c:pt>
                      <c:pt idx="18">
                        <c:v>394.19</c:v>
                      </c:pt>
                      <c:pt idx="19">
                        <c:v>340.91</c:v>
                      </c:pt>
                      <c:pt idx="20">
                        <c:v>312.62</c:v>
                      </c:pt>
                      <c:pt idx="21">
                        <c:v>172.68</c:v>
                      </c:pt>
                      <c:pt idx="22">
                        <c:v>63.64</c:v>
                      </c:pt>
                      <c:pt idx="23">
                        <c:v>95.45</c:v>
                      </c:pt>
                      <c:pt idx="24">
                        <c:v>95.45</c:v>
                      </c:pt>
                      <c:pt idx="25">
                        <c:v>395.45</c:v>
                      </c:pt>
                      <c:pt idx="26">
                        <c:v>63.64</c:v>
                      </c:pt>
                      <c:pt idx="27">
                        <c:v>286.36</c:v>
                      </c:pt>
                      <c:pt idx="28">
                        <c:v>572.72</c:v>
                      </c:pt>
                      <c:pt idx="29">
                        <c:v>54.5</c:v>
                      </c:pt>
                      <c:pt idx="30">
                        <c:v>159.09</c:v>
                      </c:pt>
                      <c:pt idx="31">
                        <c:v>399.41</c:v>
                      </c:pt>
                      <c:pt idx="32">
                        <c:v>1727.73</c:v>
                      </c:pt>
                      <c:pt idx="33">
                        <c:v>323.64</c:v>
                      </c:pt>
                      <c:pt idx="34">
                        <c:v>95.45</c:v>
                      </c:pt>
                      <c:pt idx="35">
                        <c:v>0</c:v>
                      </c:pt>
                      <c:pt idx="36">
                        <c:v>183.44</c:v>
                      </c:pt>
                      <c:pt idx="37">
                        <c:v>616.36</c:v>
                      </c:pt>
                      <c:pt idx="38">
                        <c:v>63.64</c:v>
                      </c:pt>
                      <c:pt idx="39">
                        <c:v>79.8</c:v>
                      </c:pt>
                      <c:pt idx="40">
                        <c:v>175.25</c:v>
                      </c:pt>
                      <c:pt idx="41">
                        <c:v>544.26</c:v>
                      </c:pt>
                      <c:pt idx="42">
                        <c:v>479.75</c:v>
                      </c:pt>
                      <c:pt idx="43">
                        <c:v>511.03</c:v>
                      </c:pt>
                      <c:pt idx="44">
                        <c:v>375.25</c:v>
                      </c:pt>
                      <c:pt idx="45">
                        <c:v>787.94</c:v>
                      </c:pt>
                      <c:pt idx="46">
                        <c:v>356.17</c:v>
                      </c:pt>
                      <c:pt idx="47">
                        <c:v>111.62</c:v>
                      </c:pt>
                      <c:pt idx="48">
                        <c:v>79.8</c:v>
                      </c:pt>
                      <c:pt idx="49">
                        <c:v>1780.05</c:v>
                      </c:pt>
                      <c:pt idx="50">
                        <c:v>79.8</c:v>
                      </c:pt>
                      <c:pt idx="51">
                        <c:v>79.8</c:v>
                      </c:pt>
                      <c:pt idx="52">
                        <c:v>467.07</c:v>
                      </c:pt>
                      <c:pt idx="53">
                        <c:v>614.22</c:v>
                      </c:pt>
                      <c:pt idx="54">
                        <c:v>404.75</c:v>
                      </c:pt>
                      <c:pt idx="55">
                        <c:v>964.62</c:v>
                      </c:pt>
                      <c:pt idx="56">
                        <c:v>366.12</c:v>
                      </c:pt>
                      <c:pt idx="57">
                        <c:v>79.8</c:v>
                      </c:pt>
                      <c:pt idx="58">
                        <c:v>134.30000000000001</c:v>
                      </c:pt>
                      <c:pt idx="59">
                        <c:v>197.94</c:v>
                      </c:pt>
                      <c:pt idx="60">
                        <c:v>184.35</c:v>
                      </c:pt>
                      <c:pt idx="61">
                        <c:v>79.8</c:v>
                      </c:pt>
                      <c:pt idx="62">
                        <c:v>219.53</c:v>
                      </c:pt>
                      <c:pt idx="63">
                        <c:v>165.03</c:v>
                      </c:pt>
                      <c:pt idx="64">
                        <c:v>734.57</c:v>
                      </c:pt>
                      <c:pt idx="65">
                        <c:v>136.62</c:v>
                      </c:pt>
                      <c:pt idx="66">
                        <c:v>3002.48</c:v>
                      </c:pt>
                      <c:pt idx="67">
                        <c:v>735.62</c:v>
                      </c:pt>
                      <c:pt idx="68">
                        <c:v>1289.3</c:v>
                      </c:pt>
                      <c:pt idx="69">
                        <c:v>479.76</c:v>
                      </c:pt>
                      <c:pt idx="70">
                        <c:v>79.8</c:v>
                      </c:pt>
                      <c:pt idx="71">
                        <c:v>437.44</c:v>
                      </c:pt>
                      <c:pt idx="72">
                        <c:v>764.16</c:v>
                      </c:pt>
                      <c:pt idx="73">
                        <c:v>347.77</c:v>
                      </c:pt>
                      <c:pt idx="74">
                        <c:v>396.62</c:v>
                      </c:pt>
                      <c:pt idx="75">
                        <c:v>981.17</c:v>
                      </c:pt>
                      <c:pt idx="76">
                        <c:v>262.54000000000002</c:v>
                      </c:pt>
                      <c:pt idx="77">
                        <c:v>703.86</c:v>
                      </c:pt>
                      <c:pt idx="78">
                        <c:v>185.05</c:v>
                      </c:pt>
                      <c:pt idx="79">
                        <c:v>133.83000000000001</c:v>
                      </c:pt>
                      <c:pt idx="80">
                        <c:v>613.92999999999995</c:v>
                      </c:pt>
                      <c:pt idx="81">
                        <c:v>1675.61</c:v>
                      </c:pt>
                      <c:pt idx="82">
                        <c:v>2933.92</c:v>
                      </c:pt>
                      <c:pt idx="83">
                        <c:v>145.81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3934-4E9A-AFCB-1CC6D4A2F478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Data!$AY$4</c15:sqref>
                        </c15:formulaRef>
                      </c:ext>
                    </c:extLst>
                    <c:strCache>
                      <c:ptCount val="1"/>
                      <c:pt idx="0">
                        <c:v>Software Support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Data!$AY$5:$AY$88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2049.0100000000002</c:v>
                      </c:pt>
                      <c:pt idx="1">
                        <c:v>1919.01</c:v>
                      </c:pt>
                      <c:pt idx="2">
                        <c:v>1919.01</c:v>
                      </c:pt>
                      <c:pt idx="3">
                        <c:v>1919.01</c:v>
                      </c:pt>
                      <c:pt idx="4">
                        <c:v>2188.46</c:v>
                      </c:pt>
                      <c:pt idx="5">
                        <c:v>1962.24</c:v>
                      </c:pt>
                      <c:pt idx="6">
                        <c:v>1962.24</c:v>
                      </c:pt>
                      <c:pt idx="7">
                        <c:v>1935.78</c:v>
                      </c:pt>
                      <c:pt idx="8">
                        <c:v>1935.78</c:v>
                      </c:pt>
                      <c:pt idx="9">
                        <c:v>1938.26</c:v>
                      </c:pt>
                      <c:pt idx="10">
                        <c:v>1858.51</c:v>
                      </c:pt>
                      <c:pt idx="11">
                        <c:v>1858.51</c:v>
                      </c:pt>
                      <c:pt idx="12">
                        <c:v>1858.51</c:v>
                      </c:pt>
                      <c:pt idx="13">
                        <c:v>2029.76</c:v>
                      </c:pt>
                      <c:pt idx="14">
                        <c:v>1858.51</c:v>
                      </c:pt>
                      <c:pt idx="15">
                        <c:v>1858.51</c:v>
                      </c:pt>
                      <c:pt idx="16">
                        <c:v>1854.87</c:v>
                      </c:pt>
                      <c:pt idx="17">
                        <c:v>2012.94</c:v>
                      </c:pt>
                      <c:pt idx="18">
                        <c:v>2007.4</c:v>
                      </c:pt>
                      <c:pt idx="19">
                        <c:v>1924.67</c:v>
                      </c:pt>
                      <c:pt idx="20">
                        <c:v>1916.95</c:v>
                      </c:pt>
                      <c:pt idx="21">
                        <c:v>1916.95</c:v>
                      </c:pt>
                      <c:pt idx="22">
                        <c:v>1916.95</c:v>
                      </c:pt>
                      <c:pt idx="23">
                        <c:v>1878.56</c:v>
                      </c:pt>
                      <c:pt idx="24">
                        <c:v>2153.79</c:v>
                      </c:pt>
                      <c:pt idx="25">
                        <c:v>1878.56</c:v>
                      </c:pt>
                      <c:pt idx="26">
                        <c:v>1388.71</c:v>
                      </c:pt>
                      <c:pt idx="27">
                        <c:v>1238.71</c:v>
                      </c:pt>
                      <c:pt idx="28">
                        <c:v>1878.56</c:v>
                      </c:pt>
                      <c:pt idx="29">
                        <c:v>2197.89</c:v>
                      </c:pt>
                      <c:pt idx="30">
                        <c:v>1878.56</c:v>
                      </c:pt>
                      <c:pt idx="31">
                        <c:v>1963.56</c:v>
                      </c:pt>
                      <c:pt idx="32">
                        <c:v>2480.83</c:v>
                      </c:pt>
                      <c:pt idx="33">
                        <c:v>1870.83</c:v>
                      </c:pt>
                      <c:pt idx="34">
                        <c:v>1870.83</c:v>
                      </c:pt>
                      <c:pt idx="35">
                        <c:v>1807.43</c:v>
                      </c:pt>
                      <c:pt idx="36">
                        <c:v>1861.93</c:v>
                      </c:pt>
                      <c:pt idx="37">
                        <c:v>1861.93</c:v>
                      </c:pt>
                      <c:pt idx="38">
                        <c:v>1861.93</c:v>
                      </c:pt>
                      <c:pt idx="39">
                        <c:v>1782.13</c:v>
                      </c:pt>
                      <c:pt idx="40">
                        <c:v>1782.13</c:v>
                      </c:pt>
                      <c:pt idx="41">
                        <c:v>2839.52</c:v>
                      </c:pt>
                      <c:pt idx="42">
                        <c:v>611.32000000000005</c:v>
                      </c:pt>
                      <c:pt idx="43">
                        <c:v>226.32</c:v>
                      </c:pt>
                      <c:pt idx="44">
                        <c:v>426.32</c:v>
                      </c:pt>
                      <c:pt idx="45">
                        <c:v>586.32000000000005</c:v>
                      </c:pt>
                      <c:pt idx="46">
                        <c:v>1857.13</c:v>
                      </c:pt>
                      <c:pt idx="47">
                        <c:v>1829.77</c:v>
                      </c:pt>
                      <c:pt idx="48">
                        <c:v>2029.77</c:v>
                      </c:pt>
                      <c:pt idx="49">
                        <c:v>1766.13</c:v>
                      </c:pt>
                      <c:pt idx="50">
                        <c:v>1829.77</c:v>
                      </c:pt>
                      <c:pt idx="51">
                        <c:v>1839.77</c:v>
                      </c:pt>
                      <c:pt idx="52">
                        <c:v>1679.77</c:v>
                      </c:pt>
                      <c:pt idx="53">
                        <c:v>1785.27</c:v>
                      </c:pt>
                      <c:pt idx="54">
                        <c:v>1760.27</c:v>
                      </c:pt>
                      <c:pt idx="55">
                        <c:v>1760.27</c:v>
                      </c:pt>
                      <c:pt idx="56">
                        <c:v>1760.27</c:v>
                      </c:pt>
                      <c:pt idx="57">
                        <c:v>368.59</c:v>
                      </c:pt>
                      <c:pt idx="58">
                        <c:v>1763.99</c:v>
                      </c:pt>
                      <c:pt idx="59">
                        <c:v>1757.54</c:v>
                      </c:pt>
                      <c:pt idx="60">
                        <c:v>2052.11</c:v>
                      </c:pt>
                      <c:pt idx="61">
                        <c:v>1612.04</c:v>
                      </c:pt>
                      <c:pt idx="62">
                        <c:v>1622.54</c:v>
                      </c:pt>
                      <c:pt idx="63">
                        <c:v>2028.4</c:v>
                      </c:pt>
                      <c:pt idx="64">
                        <c:v>1640.45</c:v>
                      </c:pt>
                      <c:pt idx="65">
                        <c:v>2041.61</c:v>
                      </c:pt>
                      <c:pt idx="66">
                        <c:v>1781.66</c:v>
                      </c:pt>
                      <c:pt idx="67">
                        <c:v>2065.7199999999998</c:v>
                      </c:pt>
                      <c:pt idx="68">
                        <c:v>1798.18</c:v>
                      </c:pt>
                      <c:pt idx="69">
                        <c:v>2163.0500000000002</c:v>
                      </c:pt>
                      <c:pt idx="70">
                        <c:v>1392.43</c:v>
                      </c:pt>
                      <c:pt idx="71">
                        <c:v>1945.52</c:v>
                      </c:pt>
                      <c:pt idx="72">
                        <c:v>2828.06</c:v>
                      </c:pt>
                      <c:pt idx="73">
                        <c:v>3094.87</c:v>
                      </c:pt>
                      <c:pt idx="74">
                        <c:v>1730.74</c:v>
                      </c:pt>
                      <c:pt idx="75">
                        <c:v>1749.03</c:v>
                      </c:pt>
                      <c:pt idx="76">
                        <c:v>1716.13</c:v>
                      </c:pt>
                      <c:pt idx="77">
                        <c:v>1581.22</c:v>
                      </c:pt>
                      <c:pt idx="78">
                        <c:v>1723.58</c:v>
                      </c:pt>
                      <c:pt idx="79">
                        <c:v>1965.61</c:v>
                      </c:pt>
                      <c:pt idx="80">
                        <c:v>1829.83</c:v>
                      </c:pt>
                      <c:pt idx="81">
                        <c:v>2302.8000000000002</c:v>
                      </c:pt>
                      <c:pt idx="82">
                        <c:v>1760.07</c:v>
                      </c:pt>
                      <c:pt idx="83">
                        <c:v>1960.06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3934-4E9A-AFCB-1CC6D4A2F478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Data!$AZ$4</c15:sqref>
                        </c15:formulaRef>
                      </c:ext>
                    </c:extLst>
                    <c:strCache>
                      <c:ptCount val="1"/>
                      <c:pt idx="0">
                        <c:v>Cyber Security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Data!$AZ$5:$AZ$88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1544</c:v>
                      </c:pt>
                      <c:pt idx="1">
                        <c:v>1544</c:v>
                      </c:pt>
                      <c:pt idx="2">
                        <c:v>1465</c:v>
                      </c:pt>
                      <c:pt idx="3">
                        <c:v>2009</c:v>
                      </c:pt>
                      <c:pt idx="4">
                        <c:v>2009</c:v>
                      </c:pt>
                      <c:pt idx="5">
                        <c:v>1930</c:v>
                      </c:pt>
                      <c:pt idx="6">
                        <c:v>1930</c:v>
                      </c:pt>
                      <c:pt idx="7">
                        <c:v>1930</c:v>
                      </c:pt>
                      <c:pt idx="8">
                        <c:v>1930</c:v>
                      </c:pt>
                      <c:pt idx="9">
                        <c:v>1930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3934-4E9A-AFCB-1CC6D4A2F478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Data!$BA$4</c15:sqref>
                        </c15:formulaRef>
                      </c:ext>
                    </c:extLst>
                    <c:strCache>
                      <c:ptCount val="1"/>
                      <c:pt idx="0">
                        <c:v>Depreciation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Data!$BA$5:$BA$88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20264.71</c:v>
                      </c:pt>
                      <c:pt idx="1">
                        <c:v>19617.29</c:v>
                      </c:pt>
                      <c:pt idx="2">
                        <c:v>20278.560000000001</c:v>
                      </c:pt>
                      <c:pt idx="3">
                        <c:v>19640.82</c:v>
                      </c:pt>
                      <c:pt idx="4">
                        <c:v>20307.84</c:v>
                      </c:pt>
                      <c:pt idx="5">
                        <c:v>20329.919999999998</c:v>
                      </c:pt>
                      <c:pt idx="6">
                        <c:v>20158.599999999999</c:v>
                      </c:pt>
                      <c:pt idx="7">
                        <c:v>20950.48</c:v>
                      </c:pt>
                      <c:pt idx="8">
                        <c:v>20309.97</c:v>
                      </c:pt>
                      <c:pt idx="9">
                        <c:v>23217.439999999999</c:v>
                      </c:pt>
                      <c:pt idx="10">
                        <c:v>18927.77</c:v>
                      </c:pt>
                      <c:pt idx="11">
                        <c:v>20789.63</c:v>
                      </c:pt>
                      <c:pt idx="12">
                        <c:v>38477.96</c:v>
                      </c:pt>
                      <c:pt idx="13">
                        <c:v>36914.74</c:v>
                      </c:pt>
                      <c:pt idx="14">
                        <c:v>40710.18</c:v>
                      </c:pt>
                      <c:pt idx="15">
                        <c:v>37638.71</c:v>
                      </c:pt>
                      <c:pt idx="16">
                        <c:v>38666.49</c:v>
                      </c:pt>
                      <c:pt idx="17">
                        <c:v>34178.949999999997</c:v>
                      </c:pt>
                      <c:pt idx="18">
                        <c:v>46482.3</c:v>
                      </c:pt>
                      <c:pt idx="19">
                        <c:v>41332.36</c:v>
                      </c:pt>
                      <c:pt idx="20">
                        <c:v>39455.01</c:v>
                      </c:pt>
                      <c:pt idx="21">
                        <c:v>39808.53</c:v>
                      </c:pt>
                      <c:pt idx="22">
                        <c:v>35863.019999999997</c:v>
                      </c:pt>
                      <c:pt idx="23">
                        <c:v>39689.78</c:v>
                      </c:pt>
                      <c:pt idx="24">
                        <c:v>40668.019999999997</c:v>
                      </c:pt>
                      <c:pt idx="25">
                        <c:v>38922.22</c:v>
                      </c:pt>
                      <c:pt idx="26">
                        <c:v>40202.699999999997</c:v>
                      </c:pt>
                      <c:pt idx="27">
                        <c:v>38559.379999999997</c:v>
                      </c:pt>
                      <c:pt idx="28">
                        <c:v>39776.75</c:v>
                      </c:pt>
                      <c:pt idx="29">
                        <c:v>40311.14</c:v>
                      </c:pt>
                      <c:pt idx="30">
                        <c:v>39405.26</c:v>
                      </c:pt>
                      <c:pt idx="31">
                        <c:v>41524.61</c:v>
                      </c:pt>
                      <c:pt idx="32">
                        <c:v>40273.24</c:v>
                      </c:pt>
                      <c:pt idx="33">
                        <c:v>41594.53</c:v>
                      </c:pt>
                      <c:pt idx="34">
                        <c:v>37447.85</c:v>
                      </c:pt>
                      <c:pt idx="35">
                        <c:v>41138.5</c:v>
                      </c:pt>
                      <c:pt idx="36">
                        <c:v>40760.449999999997</c:v>
                      </c:pt>
                      <c:pt idx="37">
                        <c:v>38061.160000000003</c:v>
                      </c:pt>
                      <c:pt idx="38">
                        <c:v>39186.1</c:v>
                      </c:pt>
                      <c:pt idx="39">
                        <c:v>41309.279999999999</c:v>
                      </c:pt>
                      <c:pt idx="40">
                        <c:v>34727.83</c:v>
                      </c:pt>
                      <c:pt idx="41">
                        <c:v>37345.21</c:v>
                      </c:pt>
                      <c:pt idx="42">
                        <c:v>35439.68</c:v>
                      </c:pt>
                      <c:pt idx="43">
                        <c:v>35558.49</c:v>
                      </c:pt>
                      <c:pt idx="44">
                        <c:v>34518.15</c:v>
                      </c:pt>
                      <c:pt idx="45">
                        <c:v>36727.25</c:v>
                      </c:pt>
                      <c:pt idx="46">
                        <c:v>33657.53</c:v>
                      </c:pt>
                      <c:pt idx="47">
                        <c:v>36416.65</c:v>
                      </c:pt>
                      <c:pt idx="48">
                        <c:v>35695.279999999999</c:v>
                      </c:pt>
                      <c:pt idx="49">
                        <c:v>31985.599999999999</c:v>
                      </c:pt>
                      <c:pt idx="50">
                        <c:v>33832.480000000003</c:v>
                      </c:pt>
                      <c:pt idx="51">
                        <c:v>31063.72</c:v>
                      </c:pt>
                      <c:pt idx="52">
                        <c:v>31408.5</c:v>
                      </c:pt>
                      <c:pt idx="53">
                        <c:v>31409.98</c:v>
                      </c:pt>
                      <c:pt idx="54">
                        <c:v>30367.84</c:v>
                      </c:pt>
                      <c:pt idx="55">
                        <c:v>31330.54</c:v>
                      </c:pt>
                      <c:pt idx="56">
                        <c:v>30248.02</c:v>
                      </c:pt>
                      <c:pt idx="57">
                        <c:v>31258.23</c:v>
                      </c:pt>
                      <c:pt idx="58">
                        <c:v>28210.46</c:v>
                      </c:pt>
                      <c:pt idx="59">
                        <c:v>30911.43</c:v>
                      </c:pt>
                      <c:pt idx="60">
                        <c:v>29338.240000000002</c:v>
                      </c:pt>
                      <c:pt idx="61">
                        <c:v>27516.080000000002</c:v>
                      </c:pt>
                      <c:pt idx="62">
                        <c:v>28129.34</c:v>
                      </c:pt>
                      <c:pt idx="63">
                        <c:v>28624.1</c:v>
                      </c:pt>
                      <c:pt idx="64">
                        <c:v>27915.17</c:v>
                      </c:pt>
                      <c:pt idx="65">
                        <c:v>25901.49</c:v>
                      </c:pt>
                      <c:pt idx="66">
                        <c:v>27629.01</c:v>
                      </c:pt>
                      <c:pt idx="67">
                        <c:v>24807.13</c:v>
                      </c:pt>
                      <c:pt idx="68">
                        <c:v>24090.51</c:v>
                      </c:pt>
                      <c:pt idx="69">
                        <c:v>25276.080000000002</c:v>
                      </c:pt>
                      <c:pt idx="70">
                        <c:v>23306.43</c:v>
                      </c:pt>
                      <c:pt idx="71">
                        <c:v>31462.95</c:v>
                      </c:pt>
                      <c:pt idx="72">
                        <c:v>43130.14</c:v>
                      </c:pt>
                      <c:pt idx="73">
                        <c:v>22431.27</c:v>
                      </c:pt>
                      <c:pt idx="74">
                        <c:v>21125.25</c:v>
                      </c:pt>
                      <c:pt idx="75">
                        <c:v>20462.09</c:v>
                      </c:pt>
                      <c:pt idx="76">
                        <c:v>22523.21</c:v>
                      </c:pt>
                      <c:pt idx="77">
                        <c:v>20819.45</c:v>
                      </c:pt>
                      <c:pt idx="78">
                        <c:v>20267.560000000001</c:v>
                      </c:pt>
                      <c:pt idx="79">
                        <c:v>21869.119999999999</c:v>
                      </c:pt>
                      <c:pt idx="80">
                        <c:v>21770.76</c:v>
                      </c:pt>
                      <c:pt idx="81">
                        <c:v>22425.4</c:v>
                      </c:pt>
                      <c:pt idx="82">
                        <c:v>20181.62</c:v>
                      </c:pt>
                      <c:pt idx="83">
                        <c:v>22054.55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3934-4E9A-AFCB-1CC6D4A2F478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Data!$BB$4</c15:sqref>
                        </c15:formulaRef>
                      </c:ext>
                    </c:extLst>
                    <c:strCache>
                      <c:ptCount val="1"/>
                      <c:pt idx="0">
                        <c:v>Deoreciation - Bar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Data!$BB$5:$BB$88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603.61</c:v>
                      </c:pt>
                      <c:pt idx="1">
                        <c:v>584.21</c:v>
                      </c:pt>
                      <c:pt idx="2">
                        <c:v>694.81</c:v>
                      </c:pt>
                      <c:pt idx="3">
                        <c:v>689.41</c:v>
                      </c:pt>
                      <c:pt idx="4">
                        <c:v>716.15</c:v>
                      </c:pt>
                      <c:pt idx="5">
                        <c:v>770.56</c:v>
                      </c:pt>
                      <c:pt idx="6">
                        <c:v>745.72</c:v>
                      </c:pt>
                      <c:pt idx="7">
                        <c:v>752.72</c:v>
                      </c:pt>
                      <c:pt idx="8">
                        <c:v>597.28</c:v>
                      </c:pt>
                      <c:pt idx="9">
                        <c:v>556.80999999999995</c:v>
                      </c:pt>
                      <c:pt idx="10">
                        <c:v>502.92</c:v>
                      </c:pt>
                      <c:pt idx="11">
                        <c:v>556.80999999999995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3934-4E9A-AFCB-1CC6D4A2F478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Data!$BC$4</c15:sqref>
                        </c15:formulaRef>
                      </c:ext>
                    </c:extLst>
                    <c:strCache>
                      <c:ptCount val="1"/>
                      <c:pt idx="0">
                        <c:v>Depreciation - Kitchen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Data!$BC$5:$BC$88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369.2</c:v>
                      </c:pt>
                      <c:pt idx="1">
                        <c:v>284.64</c:v>
                      </c:pt>
                      <c:pt idx="2">
                        <c:v>282.57</c:v>
                      </c:pt>
                      <c:pt idx="3">
                        <c:v>273.45999999999998</c:v>
                      </c:pt>
                      <c:pt idx="4">
                        <c:v>282.52</c:v>
                      </c:pt>
                      <c:pt idx="5">
                        <c:v>282.57</c:v>
                      </c:pt>
                      <c:pt idx="6">
                        <c:v>273.45999999999998</c:v>
                      </c:pt>
                      <c:pt idx="7">
                        <c:v>282.57</c:v>
                      </c:pt>
                      <c:pt idx="8">
                        <c:v>273.45</c:v>
                      </c:pt>
                      <c:pt idx="9">
                        <c:v>282.58</c:v>
                      </c:pt>
                      <c:pt idx="10">
                        <c:v>255.22</c:v>
                      </c:pt>
                      <c:pt idx="11">
                        <c:v>282.57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3934-4E9A-AFCB-1CC6D4A2F478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Data!$BD$4</c15:sqref>
                        </c15:formulaRef>
                      </c:ext>
                    </c:extLst>
                    <c:strCache>
                      <c:ptCount val="1"/>
                      <c:pt idx="0">
                        <c:v>Depreciation - Poker Machines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Data!$BD$5:$BD$88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14978.3</c:v>
                      </c:pt>
                      <c:pt idx="1">
                        <c:v>14860.25</c:v>
                      </c:pt>
                      <c:pt idx="2">
                        <c:v>15610.84</c:v>
                      </c:pt>
                      <c:pt idx="3">
                        <c:v>15311.17</c:v>
                      </c:pt>
                      <c:pt idx="4">
                        <c:v>17182.419999999998</c:v>
                      </c:pt>
                      <c:pt idx="5">
                        <c:v>17182.41</c:v>
                      </c:pt>
                      <c:pt idx="6">
                        <c:v>16485.419999999998</c:v>
                      </c:pt>
                      <c:pt idx="7">
                        <c:v>16522.77</c:v>
                      </c:pt>
                      <c:pt idx="8">
                        <c:v>16020.62</c:v>
                      </c:pt>
                      <c:pt idx="9">
                        <c:v>15695.59</c:v>
                      </c:pt>
                      <c:pt idx="10">
                        <c:v>14941.62</c:v>
                      </c:pt>
                      <c:pt idx="11">
                        <c:v>16537.55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3934-4E9A-AFCB-1CC6D4A2F478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Data!$BE$4</c15:sqref>
                        </c15:formulaRef>
                      </c:ext>
                    </c:extLst>
                    <c:strCache>
                      <c:ptCount val="1"/>
                      <c:pt idx="0">
                        <c:v>Donations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Data!$BE$5:$BE$88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700</c:v>
                      </c:pt>
                      <c:pt idx="8">
                        <c:v>417.25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100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1350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250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200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-75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500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500</c:v>
                      </c:pt>
                      <c:pt idx="71">
                        <c:v>0</c:v>
                      </c:pt>
                      <c:pt idx="72">
                        <c:v>670.5</c:v>
                      </c:pt>
                      <c:pt idx="73">
                        <c:v>80.5</c:v>
                      </c:pt>
                      <c:pt idx="74">
                        <c:v>0</c:v>
                      </c:pt>
                      <c:pt idx="75">
                        <c:v>200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500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3934-4E9A-AFCB-1CC6D4A2F478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Data!$BF$4</c15:sqref>
                        </c15:formulaRef>
                      </c:ext>
                    </c:extLst>
                    <c:strCache>
                      <c:ptCount val="1"/>
                      <c:pt idx="0">
                        <c:v>Sponsorships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Data!$BF$5:$BF$88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4172.7299999999996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272.73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3900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-250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4559.09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1000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1000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1500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3000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2400</c:v>
                      </c:pt>
                      <c:pt idx="65">
                        <c:v>0</c:v>
                      </c:pt>
                      <c:pt idx="66">
                        <c:v>2109.09</c:v>
                      </c:pt>
                      <c:pt idx="67">
                        <c:v>1109.0899999999999</c:v>
                      </c:pt>
                      <c:pt idx="68">
                        <c:v>1492.73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3000</c:v>
                      </c:pt>
                      <c:pt idx="76">
                        <c:v>1000</c:v>
                      </c:pt>
                      <c:pt idx="77">
                        <c:v>4272.7299999999996</c:v>
                      </c:pt>
                      <c:pt idx="78">
                        <c:v>0</c:v>
                      </c:pt>
                      <c:pt idx="79">
                        <c:v>1000</c:v>
                      </c:pt>
                      <c:pt idx="80">
                        <c:v>2000</c:v>
                      </c:pt>
                      <c:pt idx="81">
                        <c:v>0</c:v>
                      </c:pt>
                      <c:pt idx="82">
                        <c:v>2727.27</c:v>
                      </c:pt>
                      <c:pt idx="83">
                        <c:v>1863.64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3934-4E9A-AFCB-1CC6D4A2F478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Data!$BG$4</c15:sqref>
                        </c15:formulaRef>
                      </c:ext>
                    </c:extLst>
                    <c:strCache>
                      <c:ptCount val="1"/>
                      <c:pt idx="0">
                        <c:v>Lease Payments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Data!$BG$5:$BG$88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760.36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762.15</c:v>
                      </c:pt>
                      <c:pt idx="6">
                        <c:v>0</c:v>
                      </c:pt>
                      <c:pt idx="7">
                        <c:v>237.59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230.69</c:v>
                      </c:pt>
                      <c:pt idx="12">
                        <c:v>-3701.5</c:v>
                      </c:pt>
                      <c:pt idx="13">
                        <c:v>237.5</c:v>
                      </c:pt>
                      <c:pt idx="14">
                        <c:v>237.5</c:v>
                      </c:pt>
                      <c:pt idx="15">
                        <c:v>237.5</c:v>
                      </c:pt>
                      <c:pt idx="16">
                        <c:v>237.5</c:v>
                      </c:pt>
                      <c:pt idx="17">
                        <c:v>237.5</c:v>
                      </c:pt>
                      <c:pt idx="18">
                        <c:v>237.5</c:v>
                      </c:pt>
                      <c:pt idx="19">
                        <c:v>237.5</c:v>
                      </c:pt>
                      <c:pt idx="20">
                        <c:v>981.07</c:v>
                      </c:pt>
                      <c:pt idx="21">
                        <c:v>237.5</c:v>
                      </c:pt>
                      <c:pt idx="22">
                        <c:v>237.5</c:v>
                      </c:pt>
                      <c:pt idx="23">
                        <c:v>237.5</c:v>
                      </c:pt>
                      <c:pt idx="24">
                        <c:v>237.5</c:v>
                      </c:pt>
                      <c:pt idx="25">
                        <c:v>0</c:v>
                      </c:pt>
                      <c:pt idx="26">
                        <c:v>237.5</c:v>
                      </c:pt>
                      <c:pt idx="27">
                        <c:v>237.5</c:v>
                      </c:pt>
                      <c:pt idx="28">
                        <c:v>237.5</c:v>
                      </c:pt>
                      <c:pt idx="29">
                        <c:v>237.5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237.5</c:v>
                      </c:pt>
                      <c:pt idx="33">
                        <c:v>725.44</c:v>
                      </c:pt>
                      <c:pt idx="34">
                        <c:v>54.29</c:v>
                      </c:pt>
                      <c:pt idx="35">
                        <c:v>60.11</c:v>
                      </c:pt>
                      <c:pt idx="36">
                        <c:v>60.11</c:v>
                      </c:pt>
                      <c:pt idx="37">
                        <c:v>58.17</c:v>
                      </c:pt>
                      <c:pt idx="38">
                        <c:v>556.11</c:v>
                      </c:pt>
                      <c:pt idx="39">
                        <c:v>58.17</c:v>
                      </c:pt>
                      <c:pt idx="40">
                        <c:v>60.11</c:v>
                      </c:pt>
                      <c:pt idx="41">
                        <c:v>60.11</c:v>
                      </c:pt>
                      <c:pt idx="42">
                        <c:v>58.17</c:v>
                      </c:pt>
                      <c:pt idx="43">
                        <c:v>60.11</c:v>
                      </c:pt>
                      <c:pt idx="44">
                        <c:v>58.17</c:v>
                      </c:pt>
                      <c:pt idx="45">
                        <c:v>60.12</c:v>
                      </c:pt>
                      <c:pt idx="46">
                        <c:v>52.97</c:v>
                      </c:pt>
                      <c:pt idx="47">
                        <c:v>58.64</c:v>
                      </c:pt>
                      <c:pt idx="48">
                        <c:v>58.64</c:v>
                      </c:pt>
                      <c:pt idx="49">
                        <c:v>56.75</c:v>
                      </c:pt>
                      <c:pt idx="50">
                        <c:v>559.64</c:v>
                      </c:pt>
                      <c:pt idx="51">
                        <c:v>56.75</c:v>
                      </c:pt>
                      <c:pt idx="52">
                        <c:v>58.64</c:v>
                      </c:pt>
                      <c:pt idx="53">
                        <c:v>58.64</c:v>
                      </c:pt>
                      <c:pt idx="54">
                        <c:v>56.75</c:v>
                      </c:pt>
                      <c:pt idx="55">
                        <c:v>58.64</c:v>
                      </c:pt>
                      <c:pt idx="56">
                        <c:v>115.39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673.64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728.6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3934-4E9A-AFCB-1CC6D4A2F478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Data!$BH$4</c15:sqref>
                        </c15:formulaRef>
                      </c:ext>
                    </c:extLst>
                    <c:strCache>
                      <c:ptCount val="1"/>
                      <c:pt idx="0">
                        <c:v>Licences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Data!$BH$5:$BH$88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211.73</c:v>
                      </c:pt>
                      <c:pt idx="1">
                        <c:v>0</c:v>
                      </c:pt>
                      <c:pt idx="2">
                        <c:v>2760.82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211.73</c:v>
                      </c:pt>
                      <c:pt idx="6">
                        <c:v>954.55</c:v>
                      </c:pt>
                      <c:pt idx="7">
                        <c:v>633.91999999999996</c:v>
                      </c:pt>
                      <c:pt idx="8">
                        <c:v>209.42</c:v>
                      </c:pt>
                      <c:pt idx="9">
                        <c:v>136.36000000000001</c:v>
                      </c:pt>
                      <c:pt idx="10">
                        <c:v>68.180000000000007</c:v>
                      </c:pt>
                      <c:pt idx="11">
                        <c:v>3560.12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747.59</c:v>
                      </c:pt>
                      <c:pt idx="15">
                        <c:v>68.180000000000007</c:v>
                      </c:pt>
                      <c:pt idx="16">
                        <c:v>0</c:v>
                      </c:pt>
                      <c:pt idx="17">
                        <c:v>204.59</c:v>
                      </c:pt>
                      <c:pt idx="18">
                        <c:v>2002.87</c:v>
                      </c:pt>
                      <c:pt idx="19">
                        <c:v>202.36</c:v>
                      </c:pt>
                      <c:pt idx="20">
                        <c:v>520.91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200.14</c:v>
                      </c:pt>
                      <c:pt idx="24">
                        <c:v>890.49</c:v>
                      </c:pt>
                      <c:pt idx="25">
                        <c:v>0</c:v>
                      </c:pt>
                      <c:pt idx="26">
                        <c:v>516</c:v>
                      </c:pt>
                      <c:pt idx="27">
                        <c:v>39.4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625.39</c:v>
                      </c:pt>
                      <c:pt idx="32">
                        <c:v>200.57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198.36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160.27000000000001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509.15</c:v>
                      </c:pt>
                      <c:pt idx="48">
                        <c:v>604.75</c:v>
                      </c:pt>
                      <c:pt idx="49">
                        <c:v>382.91</c:v>
                      </c:pt>
                      <c:pt idx="50">
                        <c:v>1439.36</c:v>
                      </c:pt>
                      <c:pt idx="51">
                        <c:v>1644.17</c:v>
                      </c:pt>
                      <c:pt idx="52">
                        <c:v>630.88</c:v>
                      </c:pt>
                      <c:pt idx="53">
                        <c:v>2873.53</c:v>
                      </c:pt>
                      <c:pt idx="54">
                        <c:v>467.79</c:v>
                      </c:pt>
                      <c:pt idx="55">
                        <c:v>2808.43</c:v>
                      </c:pt>
                      <c:pt idx="56">
                        <c:v>1267.83</c:v>
                      </c:pt>
                      <c:pt idx="57">
                        <c:v>312.68</c:v>
                      </c:pt>
                      <c:pt idx="58">
                        <c:v>4170.42</c:v>
                      </c:pt>
                      <c:pt idx="59">
                        <c:v>469.63</c:v>
                      </c:pt>
                      <c:pt idx="60">
                        <c:v>992.23</c:v>
                      </c:pt>
                      <c:pt idx="61">
                        <c:v>831.69</c:v>
                      </c:pt>
                      <c:pt idx="62">
                        <c:v>1286.58</c:v>
                      </c:pt>
                      <c:pt idx="63">
                        <c:v>319.56</c:v>
                      </c:pt>
                      <c:pt idx="64">
                        <c:v>622.28</c:v>
                      </c:pt>
                      <c:pt idx="65">
                        <c:v>578.4</c:v>
                      </c:pt>
                      <c:pt idx="66">
                        <c:v>1168.74</c:v>
                      </c:pt>
                      <c:pt idx="67">
                        <c:v>1522.68</c:v>
                      </c:pt>
                      <c:pt idx="68">
                        <c:v>989.28</c:v>
                      </c:pt>
                      <c:pt idx="69">
                        <c:v>940.72</c:v>
                      </c:pt>
                      <c:pt idx="70">
                        <c:v>794.73</c:v>
                      </c:pt>
                      <c:pt idx="71">
                        <c:v>860.4</c:v>
                      </c:pt>
                      <c:pt idx="72">
                        <c:v>-1401.53</c:v>
                      </c:pt>
                      <c:pt idx="73">
                        <c:v>810.66</c:v>
                      </c:pt>
                      <c:pt idx="74">
                        <c:v>1617.37</c:v>
                      </c:pt>
                      <c:pt idx="75">
                        <c:v>324</c:v>
                      </c:pt>
                      <c:pt idx="76">
                        <c:v>759.07</c:v>
                      </c:pt>
                      <c:pt idx="77">
                        <c:v>404.32</c:v>
                      </c:pt>
                      <c:pt idx="78">
                        <c:v>324</c:v>
                      </c:pt>
                      <c:pt idx="79">
                        <c:v>6578.8</c:v>
                      </c:pt>
                      <c:pt idx="80">
                        <c:v>1786.06</c:v>
                      </c:pt>
                      <c:pt idx="81">
                        <c:v>1010.32</c:v>
                      </c:pt>
                      <c:pt idx="82">
                        <c:v>1989.91</c:v>
                      </c:pt>
                      <c:pt idx="83">
                        <c:v>814.44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3934-4E9A-AFCB-1CC6D4A2F478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Data!$BI$4</c15:sqref>
                        </c15:formulaRef>
                      </c:ext>
                    </c:extLst>
                    <c:strCache>
                      <c:ptCount val="1"/>
                      <c:pt idx="0">
                        <c:v>Subscriptions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Data!$BI$5:$BI$88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6726.36</c:v>
                      </c:pt>
                      <c:pt idx="6">
                        <c:v>618.36</c:v>
                      </c:pt>
                      <c:pt idx="7">
                        <c:v>510.43</c:v>
                      </c:pt>
                      <c:pt idx="8">
                        <c:v>510.43</c:v>
                      </c:pt>
                      <c:pt idx="9">
                        <c:v>527.45000000000005</c:v>
                      </c:pt>
                      <c:pt idx="10">
                        <c:v>476.41</c:v>
                      </c:pt>
                      <c:pt idx="11">
                        <c:v>527.45000000000005</c:v>
                      </c:pt>
                      <c:pt idx="12">
                        <c:v>527.45000000000005</c:v>
                      </c:pt>
                      <c:pt idx="13">
                        <c:v>510.43</c:v>
                      </c:pt>
                      <c:pt idx="14">
                        <c:v>527.45000000000005</c:v>
                      </c:pt>
                      <c:pt idx="15">
                        <c:v>601.34</c:v>
                      </c:pt>
                      <c:pt idx="16">
                        <c:v>1054.9000000000001</c:v>
                      </c:pt>
                      <c:pt idx="17">
                        <c:v>498.97</c:v>
                      </c:pt>
                      <c:pt idx="18">
                        <c:v>482.87</c:v>
                      </c:pt>
                      <c:pt idx="19">
                        <c:v>498.97</c:v>
                      </c:pt>
                      <c:pt idx="20">
                        <c:v>482.87</c:v>
                      </c:pt>
                      <c:pt idx="21">
                        <c:v>498.97</c:v>
                      </c:pt>
                      <c:pt idx="22">
                        <c:v>450.68</c:v>
                      </c:pt>
                      <c:pt idx="23">
                        <c:v>498.97</c:v>
                      </c:pt>
                      <c:pt idx="24">
                        <c:v>498.97</c:v>
                      </c:pt>
                      <c:pt idx="25">
                        <c:v>1963.68</c:v>
                      </c:pt>
                      <c:pt idx="26">
                        <c:v>0</c:v>
                      </c:pt>
                      <c:pt idx="27">
                        <c:v>90.91</c:v>
                      </c:pt>
                      <c:pt idx="28">
                        <c:v>0</c:v>
                      </c:pt>
                      <c:pt idx="29">
                        <c:v>564.24</c:v>
                      </c:pt>
                      <c:pt idx="30">
                        <c:v>546.04</c:v>
                      </c:pt>
                      <c:pt idx="31">
                        <c:v>564.24</c:v>
                      </c:pt>
                      <c:pt idx="32">
                        <c:v>3941.04</c:v>
                      </c:pt>
                      <c:pt idx="33">
                        <c:v>564.24</c:v>
                      </c:pt>
                      <c:pt idx="34">
                        <c:v>509.64</c:v>
                      </c:pt>
                      <c:pt idx="35">
                        <c:v>564.21</c:v>
                      </c:pt>
                      <c:pt idx="36">
                        <c:v>4726.17</c:v>
                      </c:pt>
                      <c:pt idx="37">
                        <c:v>546.04</c:v>
                      </c:pt>
                      <c:pt idx="38">
                        <c:v>2238.77</c:v>
                      </c:pt>
                      <c:pt idx="39">
                        <c:v>0</c:v>
                      </c:pt>
                      <c:pt idx="40">
                        <c:v>657.27</c:v>
                      </c:pt>
                      <c:pt idx="41">
                        <c:v>0</c:v>
                      </c:pt>
                      <c:pt idx="42">
                        <c:v>562.78</c:v>
                      </c:pt>
                      <c:pt idx="43">
                        <c:v>581.54</c:v>
                      </c:pt>
                      <c:pt idx="44">
                        <c:v>544.02</c:v>
                      </c:pt>
                      <c:pt idx="45">
                        <c:v>876.09</c:v>
                      </c:pt>
                      <c:pt idx="46">
                        <c:v>544.02</c:v>
                      </c:pt>
                      <c:pt idx="47">
                        <c:v>581.54</c:v>
                      </c:pt>
                      <c:pt idx="48">
                        <c:v>581.54</c:v>
                      </c:pt>
                      <c:pt idx="49">
                        <c:v>562.78</c:v>
                      </c:pt>
                      <c:pt idx="50">
                        <c:v>581.54</c:v>
                      </c:pt>
                      <c:pt idx="51">
                        <c:v>562.78</c:v>
                      </c:pt>
                      <c:pt idx="52">
                        <c:v>1431.3</c:v>
                      </c:pt>
                      <c:pt idx="53">
                        <c:v>0</c:v>
                      </c:pt>
                      <c:pt idx="54">
                        <c:v>568.36</c:v>
                      </c:pt>
                      <c:pt idx="55">
                        <c:v>1414.57</c:v>
                      </c:pt>
                      <c:pt idx="56">
                        <c:v>568.36</c:v>
                      </c:pt>
                      <c:pt idx="57">
                        <c:v>787.3</c:v>
                      </c:pt>
                      <c:pt idx="58">
                        <c:v>730.46</c:v>
                      </c:pt>
                      <c:pt idx="59">
                        <c:v>587.29999999999995</c:v>
                      </c:pt>
                      <c:pt idx="60">
                        <c:v>1414.62</c:v>
                      </c:pt>
                      <c:pt idx="61">
                        <c:v>568.36</c:v>
                      </c:pt>
                      <c:pt idx="62">
                        <c:v>722.3</c:v>
                      </c:pt>
                      <c:pt idx="63">
                        <c:v>568.36</c:v>
                      </c:pt>
                      <c:pt idx="64">
                        <c:v>777.3</c:v>
                      </c:pt>
                      <c:pt idx="65">
                        <c:v>587.29999999999995</c:v>
                      </c:pt>
                      <c:pt idx="66">
                        <c:v>1184.0899999999999</c:v>
                      </c:pt>
                      <c:pt idx="67">
                        <c:v>566.03</c:v>
                      </c:pt>
                      <c:pt idx="68">
                        <c:v>3367.77</c:v>
                      </c:pt>
                      <c:pt idx="69">
                        <c:v>622.83000000000004</c:v>
                      </c:pt>
                      <c:pt idx="70">
                        <c:v>954.25</c:v>
                      </c:pt>
                      <c:pt idx="71">
                        <c:v>566.03</c:v>
                      </c:pt>
                      <c:pt idx="72">
                        <c:v>604.94000000000005</c:v>
                      </c:pt>
                      <c:pt idx="73">
                        <c:v>661.37</c:v>
                      </c:pt>
                      <c:pt idx="74">
                        <c:v>566.03</c:v>
                      </c:pt>
                      <c:pt idx="75">
                        <c:v>650.02</c:v>
                      </c:pt>
                      <c:pt idx="76">
                        <c:v>811.48</c:v>
                      </c:pt>
                      <c:pt idx="77">
                        <c:v>1983.96</c:v>
                      </c:pt>
                      <c:pt idx="78">
                        <c:v>1240.1300000000001</c:v>
                      </c:pt>
                      <c:pt idx="79">
                        <c:v>628.62</c:v>
                      </c:pt>
                      <c:pt idx="80">
                        <c:v>976.37</c:v>
                      </c:pt>
                      <c:pt idx="81">
                        <c:v>686.82</c:v>
                      </c:pt>
                      <c:pt idx="82">
                        <c:v>931.62</c:v>
                      </c:pt>
                      <c:pt idx="83">
                        <c:v>686.83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3934-4E9A-AFCB-1CC6D4A2F478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Data!$BJ$4</c15:sqref>
                        </c15:formulaRef>
                      </c:ext>
                    </c:extLst>
                    <c:strCache>
                      <c:ptCount val="1"/>
                      <c:pt idx="0">
                        <c:v>Insurance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Data!$BJ$5:$BJ$88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11439.69</c:v>
                      </c:pt>
                      <c:pt idx="1">
                        <c:v>11070.67</c:v>
                      </c:pt>
                      <c:pt idx="2">
                        <c:v>11439.69</c:v>
                      </c:pt>
                      <c:pt idx="3">
                        <c:v>11070.67</c:v>
                      </c:pt>
                      <c:pt idx="4">
                        <c:v>10980.22</c:v>
                      </c:pt>
                      <c:pt idx="5">
                        <c:v>11439.69</c:v>
                      </c:pt>
                      <c:pt idx="6">
                        <c:v>13581.63</c:v>
                      </c:pt>
                      <c:pt idx="7">
                        <c:v>8928.74</c:v>
                      </c:pt>
                      <c:pt idx="8">
                        <c:v>8928.74</c:v>
                      </c:pt>
                      <c:pt idx="9">
                        <c:v>9226.36</c:v>
                      </c:pt>
                      <c:pt idx="10">
                        <c:v>8333.49</c:v>
                      </c:pt>
                      <c:pt idx="11">
                        <c:v>9226.36</c:v>
                      </c:pt>
                      <c:pt idx="12">
                        <c:v>9226.36</c:v>
                      </c:pt>
                      <c:pt idx="13">
                        <c:v>8928.74</c:v>
                      </c:pt>
                      <c:pt idx="14">
                        <c:v>9226.36</c:v>
                      </c:pt>
                      <c:pt idx="15">
                        <c:v>7800.64</c:v>
                      </c:pt>
                      <c:pt idx="16">
                        <c:v>14226.36</c:v>
                      </c:pt>
                      <c:pt idx="17">
                        <c:v>9226.36</c:v>
                      </c:pt>
                      <c:pt idx="18">
                        <c:v>8928.74</c:v>
                      </c:pt>
                      <c:pt idx="19">
                        <c:v>9256.6299999999992</c:v>
                      </c:pt>
                      <c:pt idx="20">
                        <c:v>8061.5</c:v>
                      </c:pt>
                      <c:pt idx="21">
                        <c:v>8330.2199999999993</c:v>
                      </c:pt>
                      <c:pt idx="22">
                        <c:v>7524.07</c:v>
                      </c:pt>
                      <c:pt idx="23">
                        <c:v>8330.2199999999993</c:v>
                      </c:pt>
                      <c:pt idx="24">
                        <c:v>8330.2199999999993</c:v>
                      </c:pt>
                      <c:pt idx="25">
                        <c:v>8061.5</c:v>
                      </c:pt>
                      <c:pt idx="26">
                        <c:v>7572.93</c:v>
                      </c:pt>
                      <c:pt idx="27">
                        <c:v>8061.5</c:v>
                      </c:pt>
                      <c:pt idx="28">
                        <c:v>10536.53</c:v>
                      </c:pt>
                      <c:pt idx="29">
                        <c:v>8330.2199999999993</c:v>
                      </c:pt>
                      <c:pt idx="30">
                        <c:v>8061.5</c:v>
                      </c:pt>
                      <c:pt idx="31">
                        <c:v>8330.2199999999993</c:v>
                      </c:pt>
                      <c:pt idx="32">
                        <c:v>7376.41</c:v>
                      </c:pt>
                      <c:pt idx="33">
                        <c:v>7622.29</c:v>
                      </c:pt>
                      <c:pt idx="34">
                        <c:v>6884.65</c:v>
                      </c:pt>
                      <c:pt idx="35">
                        <c:v>7622.29</c:v>
                      </c:pt>
                      <c:pt idx="36">
                        <c:v>7622.29</c:v>
                      </c:pt>
                      <c:pt idx="37">
                        <c:v>7376.41</c:v>
                      </c:pt>
                      <c:pt idx="38">
                        <c:v>7622.29</c:v>
                      </c:pt>
                      <c:pt idx="39">
                        <c:v>7376.41</c:v>
                      </c:pt>
                      <c:pt idx="40">
                        <c:v>7622.29</c:v>
                      </c:pt>
                      <c:pt idx="41">
                        <c:v>7622.29</c:v>
                      </c:pt>
                      <c:pt idx="42">
                        <c:v>7376.41</c:v>
                      </c:pt>
                      <c:pt idx="43">
                        <c:v>7622.29</c:v>
                      </c:pt>
                      <c:pt idx="44">
                        <c:v>6428.39</c:v>
                      </c:pt>
                      <c:pt idx="45">
                        <c:v>6871.72</c:v>
                      </c:pt>
                      <c:pt idx="46">
                        <c:v>6428.39</c:v>
                      </c:pt>
                      <c:pt idx="47">
                        <c:v>6871.72</c:v>
                      </c:pt>
                      <c:pt idx="48">
                        <c:v>6871.72</c:v>
                      </c:pt>
                      <c:pt idx="49">
                        <c:v>6650.06</c:v>
                      </c:pt>
                      <c:pt idx="50">
                        <c:v>6871.72</c:v>
                      </c:pt>
                      <c:pt idx="51">
                        <c:v>6650.06</c:v>
                      </c:pt>
                      <c:pt idx="52">
                        <c:v>6871.72</c:v>
                      </c:pt>
                      <c:pt idx="53">
                        <c:v>6871.72</c:v>
                      </c:pt>
                      <c:pt idx="54">
                        <c:v>6650.06</c:v>
                      </c:pt>
                      <c:pt idx="55">
                        <c:v>8756.36</c:v>
                      </c:pt>
                      <c:pt idx="56">
                        <c:v>5139.92</c:v>
                      </c:pt>
                      <c:pt idx="57">
                        <c:v>5311.25</c:v>
                      </c:pt>
                      <c:pt idx="58">
                        <c:v>4797.26</c:v>
                      </c:pt>
                      <c:pt idx="59">
                        <c:v>5311.25</c:v>
                      </c:pt>
                      <c:pt idx="60">
                        <c:v>5311.25</c:v>
                      </c:pt>
                      <c:pt idx="61">
                        <c:v>5139.92</c:v>
                      </c:pt>
                      <c:pt idx="62">
                        <c:v>5311.25</c:v>
                      </c:pt>
                      <c:pt idx="63">
                        <c:v>5139.92</c:v>
                      </c:pt>
                      <c:pt idx="64">
                        <c:v>5886.63</c:v>
                      </c:pt>
                      <c:pt idx="65">
                        <c:v>5886.63</c:v>
                      </c:pt>
                      <c:pt idx="66">
                        <c:v>7410.05</c:v>
                      </c:pt>
                      <c:pt idx="67">
                        <c:v>3159.15</c:v>
                      </c:pt>
                      <c:pt idx="68">
                        <c:v>3168.24</c:v>
                      </c:pt>
                      <c:pt idx="69">
                        <c:v>3273.84</c:v>
                      </c:pt>
                      <c:pt idx="70">
                        <c:v>2957.02</c:v>
                      </c:pt>
                      <c:pt idx="71">
                        <c:v>3273.84</c:v>
                      </c:pt>
                      <c:pt idx="72">
                        <c:v>3321.56</c:v>
                      </c:pt>
                      <c:pt idx="73">
                        <c:v>4334.33</c:v>
                      </c:pt>
                      <c:pt idx="74">
                        <c:v>2698.47</c:v>
                      </c:pt>
                      <c:pt idx="75">
                        <c:v>2611.42</c:v>
                      </c:pt>
                      <c:pt idx="76">
                        <c:v>2698.47</c:v>
                      </c:pt>
                      <c:pt idx="77">
                        <c:v>3300.57</c:v>
                      </c:pt>
                      <c:pt idx="78">
                        <c:v>3995.73</c:v>
                      </c:pt>
                      <c:pt idx="79">
                        <c:v>3212.24</c:v>
                      </c:pt>
                      <c:pt idx="80">
                        <c:v>1384.25</c:v>
                      </c:pt>
                      <c:pt idx="81">
                        <c:v>1384.25</c:v>
                      </c:pt>
                      <c:pt idx="82">
                        <c:v>5964.29</c:v>
                      </c:pt>
                      <c:pt idx="83">
                        <c:v>5964.29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3934-4E9A-AFCB-1CC6D4A2F478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Data!$BK$4</c15:sqref>
                        </c15:formulaRef>
                      </c:ext>
                    </c:extLst>
                    <c:strCache>
                      <c:ptCount val="1"/>
                      <c:pt idx="0">
                        <c:v>Interest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Data!$BK$5:$BK$88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13</c:v>
                      </c:pt>
                      <c:pt idx="1">
                        <c:v>15.73</c:v>
                      </c:pt>
                      <c:pt idx="2">
                        <c:v>17.45</c:v>
                      </c:pt>
                      <c:pt idx="3">
                        <c:v>20.170000000000002</c:v>
                      </c:pt>
                      <c:pt idx="4">
                        <c:v>21.89</c:v>
                      </c:pt>
                      <c:pt idx="5">
                        <c:v>24.6</c:v>
                      </c:pt>
                      <c:pt idx="6">
                        <c:v>26.31</c:v>
                      </c:pt>
                      <c:pt idx="7">
                        <c:v>29.01</c:v>
                      </c:pt>
                      <c:pt idx="8">
                        <c:v>30.71</c:v>
                      </c:pt>
                      <c:pt idx="9">
                        <c:v>32.409999999999997</c:v>
                      </c:pt>
                      <c:pt idx="10">
                        <c:v>35.1</c:v>
                      </c:pt>
                      <c:pt idx="11">
                        <c:v>36.79</c:v>
                      </c:pt>
                      <c:pt idx="12">
                        <c:v>66.17</c:v>
                      </c:pt>
                      <c:pt idx="13">
                        <c:v>85</c:v>
                      </c:pt>
                      <c:pt idx="14">
                        <c:v>0</c:v>
                      </c:pt>
                      <c:pt idx="15">
                        <c:v>45.51</c:v>
                      </c:pt>
                      <c:pt idx="16">
                        <c:v>48.18</c:v>
                      </c:pt>
                      <c:pt idx="17">
                        <c:v>49.85</c:v>
                      </c:pt>
                      <c:pt idx="18">
                        <c:v>51.51</c:v>
                      </c:pt>
                      <c:pt idx="19">
                        <c:v>54.17</c:v>
                      </c:pt>
                      <c:pt idx="20">
                        <c:v>55.82</c:v>
                      </c:pt>
                      <c:pt idx="21">
                        <c:v>58.47</c:v>
                      </c:pt>
                      <c:pt idx="22">
                        <c:v>61.12</c:v>
                      </c:pt>
                      <c:pt idx="23">
                        <c:v>62.76</c:v>
                      </c:pt>
                      <c:pt idx="24">
                        <c:v>64.400000000000006</c:v>
                      </c:pt>
                      <c:pt idx="25">
                        <c:v>61.04</c:v>
                      </c:pt>
                      <c:pt idx="26">
                        <c:v>68.67</c:v>
                      </c:pt>
                      <c:pt idx="27">
                        <c:v>70.3</c:v>
                      </c:pt>
                      <c:pt idx="28">
                        <c:v>72.92</c:v>
                      </c:pt>
                      <c:pt idx="29">
                        <c:v>74.55</c:v>
                      </c:pt>
                      <c:pt idx="30">
                        <c:v>77.16</c:v>
                      </c:pt>
                      <c:pt idx="31">
                        <c:v>78.78</c:v>
                      </c:pt>
                      <c:pt idx="32">
                        <c:v>81.290000000000006</c:v>
                      </c:pt>
                      <c:pt idx="33">
                        <c:v>54.99</c:v>
                      </c:pt>
                      <c:pt idx="34">
                        <c:v>56.6</c:v>
                      </c:pt>
                      <c:pt idx="35">
                        <c:v>58.2</c:v>
                      </c:pt>
                      <c:pt idx="36">
                        <c:v>59.79</c:v>
                      </c:pt>
                      <c:pt idx="37">
                        <c:v>61.38</c:v>
                      </c:pt>
                      <c:pt idx="38">
                        <c:v>62.97</c:v>
                      </c:pt>
                      <c:pt idx="39">
                        <c:v>64.56</c:v>
                      </c:pt>
                      <c:pt idx="40">
                        <c:v>79.73</c:v>
                      </c:pt>
                      <c:pt idx="41">
                        <c:v>74.92</c:v>
                      </c:pt>
                      <c:pt idx="42">
                        <c:v>13.14</c:v>
                      </c:pt>
                      <c:pt idx="43">
                        <c:v>17.48</c:v>
                      </c:pt>
                      <c:pt idx="44">
                        <c:v>27.61</c:v>
                      </c:pt>
                      <c:pt idx="45">
                        <c:v>32.020000000000003</c:v>
                      </c:pt>
                      <c:pt idx="46">
                        <c:v>108.53</c:v>
                      </c:pt>
                      <c:pt idx="47">
                        <c:v>121.95</c:v>
                      </c:pt>
                      <c:pt idx="48">
                        <c:v>126.01</c:v>
                      </c:pt>
                      <c:pt idx="49">
                        <c:v>140.12</c:v>
                      </c:pt>
                      <c:pt idx="50">
                        <c:v>143.32</c:v>
                      </c:pt>
                      <c:pt idx="51">
                        <c:v>144.88</c:v>
                      </c:pt>
                      <c:pt idx="52">
                        <c:v>162.11000000000001</c:v>
                      </c:pt>
                      <c:pt idx="53">
                        <c:v>172.27</c:v>
                      </c:pt>
                      <c:pt idx="54">
                        <c:v>183.48</c:v>
                      </c:pt>
                      <c:pt idx="55">
                        <c:v>197.85</c:v>
                      </c:pt>
                      <c:pt idx="56">
                        <c:v>212.15</c:v>
                      </c:pt>
                      <c:pt idx="57">
                        <c:v>226.39</c:v>
                      </c:pt>
                      <c:pt idx="58">
                        <c:v>249.35</c:v>
                      </c:pt>
                      <c:pt idx="59">
                        <c:v>254.91</c:v>
                      </c:pt>
                      <c:pt idx="60">
                        <c:v>263.69</c:v>
                      </c:pt>
                      <c:pt idx="61">
                        <c:v>282.67</c:v>
                      </c:pt>
                      <c:pt idx="62">
                        <c:v>585.76</c:v>
                      </c:pt>
                      <c:pt idx="63">
                        <c:v>308.92</c:v>
                      </c:pt>
                      <c:pt idx="64">
                        <c:v>34.69</c:v>
                      </c:pt>
                      <c:pt idx="65">
                        <c:v>239.42</c:v>
                      </c:pt>
                      <c:pt idx="66">
                        <c:v>251.57</c:v>
                      </c:pt>
                      <c:pt idx="67">
                        <c:v>259.76</c:v>
                      </c:pt>
                      <c:pt idx="68">
                        <c:v>279.61</c:v>
                      </c:pt>
                      <c:pt idx="69">
                        <c:v>287.69</c:v>
                      </c:pt>
                      <c:pt idx="70">
                        <c:v>649.61</c:v>
                      </c:pt>
                      <c:pt idx="71">
                        <c:v>1748.58</c:v>
                      </c:pt>
                      <c:pt idx="72">
                        <c:v>-216.61</c:v>
                      </c:pt>
                      <c:pt idx="73">
                        <c:v>621.27</c:v>
                      </c:pt>
                      <c:pt idx="74">
                        <c:v>632.97</c:v>
                      </c:pt>
                      <c:pt idx="75">
                        <c:v>644.6</c:v>
                      </c:pt>
                      <c:pt idx="76">
                        <c:v>656.17</c:v>
                      </c:pt>
                      <c:pt idx="77">
                        <c:v>678.98</c:v>
                      </c:pt>
                      <c:pt idx="78">
                        <c:v>686.81</c:v>
                      </c:pt>
                      <c:pt idx="79">
                        <c:v>694.37</c:v>
                      </c:pt>
                      <c:pt idx="80">
                        <c:v>462.24</c:v>
                      </c:pt>
                      <c:pt idx="81">
                        <c:v>423.37</c:v>
                      </c:pt>
                      <c:pt idx="82">
                        <c:v>419.8</c:v>
                      </c:pt>
                      <c:pt idx="83">
                        <c:v>436.91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3934-4E9A-AFCB-1CC6D4A2F478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Data!$BL$4</c15:sqref>
                        </c15:formulaRef>
                      </c:ext>
                    </c:extLst>
                    <c:strCache>
                      <c:ptCount val="1"/>
                      <c:pt idx="0">
                        <c:v>Legal Fees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Data!$BL$5:$BL$88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325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1071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310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159.09</c:v>
                      </c:pt>
                      <c:pt idx="79">
                        <c:v>457.5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3934-4E9A-AFCB-1CC6D4A2F478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Data!$BM$4</c15:sqref>
                        </c15:formulaRef>
                      </c:ext>
                    </c:extLst>
                    <c:strCache>
                      <c:ptCount val="1"/>
                      <c:pt idx="0">
                        <c:v>Hospitality Bus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Data!$BM$5:$BM$88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248.8</c:v>
                      </c:pt>
                      <c:pt idx="1">
                        <c:v>255.99</c:v>
                      </c:pt>
                      <c:pt idx="2">
                        <c:v>188.72</c:v>
                      </c:pt>
                      <c:pt idx="3">
                        <c:v>169.58</c:v>
                      </c:pt>
                      <c:pt idx="4">
                        <c:v>1806.64</c:v>
                      </c:pt>
                      <c:pt idx="5">
                        <c:v>972.93</c:v>
                      </c:pt>
                      <c:pt idx="6">
                        <c:v>504.93</c:v>
                      </c:pt>
                      <c:pt idx="7">
                        <c:v>148.69</c:v>
                      </c:pt>
                      <c:pt idx="8">
                        <c:v>385.91</c:v>
                      </c:pt>
                      <c:pt idx="9">
                        <c:v>151.41</c:v>
                      </c:pt>
                      <c:pt idx="10">
                        <c:v>168</c:v>
                      </c:pt>
                      <c:pt idx="11">
                        <c:v>89.55</c:v>
                      </c:pt>
                      <c:pt idx="12">
                        <c:v>518.6</c:v>
                      </c:pt>
                      <c:pt idx="13">
                        <c:v>163.66</c:v>
                      </c:pt>
                      <c:pt idx="14">
                        <c:v>176.48</c:v>
                      </c:pt>
                      <c:pt idx="15">
                        <c:v>1850.98</c:v>
                      </c:pt>
                      <c:pt idx="16">
                        <c:v>156.84</c:v>
                      </c:pt>
                      <c:pt idx="17">
                        <c:v>149.94</c:v>
                      </c:pt>
                      <c:pt idx="18">
                        <c:v>185.76</c:v>
                      </c:pt>
                      <c:pt idx="19">
                        <c:v>392.87</c:v>
                      </c:pt>
                      <c:pt idx="20">
                        <c:v>231.28</c:v>
                      </c:pt>
                      <c:pt idx="21">
                        <c:v>136.84</c:v>
                      </c:pt>
                      <c:pt idx="22">
                        <c:v>1041.6500000000001</c:v>
                      </c:pt>
                      <c:pt idx="23">
                        <c:v>144.55000000000001</c:v>
                      </c:pt>
                      <c:pt idx="24">
                        <c:v>139.65</c:v>
                      </c:pt>
                      <c:pt idx="25">
                        <c:v>62.45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1432.58</c:v>
                      </c:pt>
                      <c:pt idx="29">
                        <c:v>41.09</c:v>
                      </c:pt>
                      <c:pt idx="30">
                        <c:v>373.25</c:v>
                      </c:pt>
                      <c:pt idx="31">
                        <c:v>429.24</c:v>
                      </c:pt>
                      <c:pt idx="32">
                        <c:v>162.33000000000001</c:v>
                      </c:pt>
                      <c:pt idx="33">
                        <c:v>800.21</c:v>
                      </c:pt>
                      <c:pt idx="34">
                        <c:v>559.12</c:v>
                      </c:pt>
                      <c:pt idx="35">
                        <c:v>103.84</c:v>
                      </c:pt>
                      <c:pt idx="36">
                        <c:v>1091.22</c:v>
                      </c:pt>
                      <c:pt idx="37">
                        <c:v>75.73</c:v>
                      </c:pt>
                      <c:pt idx="38">
                        <c:v>120.32</c:v>
                      </c:pt>
                      <c:pt idx="39">
                        <c:v>1665.97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226.36</c:v>
                      </c:pt>
                      <c:pt idx="44">
                        <c:v>0</c:v>
                      </c:pt>
                      <c:pt idx="45">
                        <c:v>249.28</c:v>
                      </c:pt>
                      <c:pt idx="46">
                        <c:v>824.64</c:v>
                      </c:pt>
                      <c:pt idx="47">
                        <c:v>322.8</c:v>
                      </c:pt>
                      <c:pt idx="48">
                        <c:v>571.24</c:v>
                      </c:pt>
                      <c:pt idx="49">
                        <c:v>392.34</c:v>
                      </c:pt>
                      <c:pt idx="50">
                        <c:v>400.32</c:v>
                      </c:pt>
                      <c:pt idx="51">
                        <c:v>428.03</c:v>
                      </c:pt>
                      <c:pt idx="52">
                        <c:v>3143.08</c:v>
                      </c:pt>
                      <c:pt idx="53">
                        <c:v>688.63</c:v>
                      </c:pt>
                      <c:pt idx="54">
                        <c:v>322.16000000000003</c:v>
                      </c:pt>
                      <c:pt idx="55">
                        <c:v>619.23</c:v>
                      </c:pt>
                      <c:pt idx="56">
                        <c:v>322.89</c:v>
                      </c:pt>
                      <c:pt idx="57">
                        <c:v>440</c:v>
                      </c:pt>
                      <c:pt idx="58">
                        <c:v>956.15</c:v>
                      </c:pt>
                      <c:pt idx="59">
                        <c:v>635.15</c:v>
                      </c:pt>
                      <c:pt idx="60">
                        <c:v>422.67</c:v>
                      </c:pt>
                      <c:pt idx="61">
                        <c:v>406.42</c:v>
                      </c:pt>
                      <c:pt idx="62">
                        <c:v>432.48</c:v>
                      </c:pt>
                      <c:pt idx="63">
                        <c:v>1825.62</c:v>
                      </c:pt>
                      <c:pt idx="64">
                        <c:v>1748.09</c:v>
                      </c:pt>
                      <c:pt idx="65">
                        <c:v>406.12</c:v>
                      </c:pt>
                      <c:pt idx="66">
                        <c:v>336.37</c:v>
                      </c:pt>
                      <c:pt idx="67">
                        <c:v>352.72</c:v>
                      </c:pt>
                      <c:pt idx="68">
                        <c:v>907.07</c:v>
                      </c:pt>
                      <c:pt idx="69">
                        <c:v>365.8</c:v>
                      </c:pt>
                      <c:pt idx="70">
                        <c:v>385.88</c:v>
                      </c:pt>
                      <c:pt idx="71">
                        <c:v>692.12</c:v>
                      </c:pt>
                      <c:pt idx="72">
                        <c:v>726.7</c:v>
                      </c:pt>
                      <c:pt idx="73">
                        <c:v>384.95</c:v>
                      </c:pt>
                      <c:pt idx="74">
                        <c:v>377.88</c:v>
                      </c:pt>
                      <c:pt idx="75">
                        <c:v>1298.49</c:v>
                      </c:pt>
                      <c:pt idx="76">
                        <c:v>1332.37</c:v>
                      </c:pt>
                      <c:pt idx="77">
                        <c:v>416.06</c:v>
                      </c:pt>
                      <c:pt idx="78">
                        <c:v>476.47</c:v>
                      </c:pt>
                      <c:pt idx="79">
                        <c:v>1057.03</c:v>
                      </c:pt>
                      <c:pt idx="80">
                        <c:v>446.54</c:v>
                      </c:pt>
                      <c:pt idx="81">
                        <c:v>537.20000000000005</c:v>
                      </c:pt>
                      <c:pt idx="82">
                        <c:v>1025.1199999999999</c:v>
                      </c:pt>
                      <c:pt idx="83">
                        <c:v>1697.09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3934-4E9A-AFCB-1CC6D4A2F478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Data!$BN$4</c15:sqref>
                        </c15:formulaRef>
                      </c:ext>
                    </c:extLst>
                    <c:strCache>
                      <c:ptCount val="1"/>
                      <c:pt idx="0">
                        <c:v>Petty Cash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Data!$BN$5:$BN$88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-831.36</c:v>
                      </c:pt>
                      <c:pt idx="79">
                        <c:v>894.28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3934-4E9A-AFCB-1CC6D4A2F478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Data!$BO$4</c15:sqref>
                        </c15:formulaRef>
                      </c:ext>
                    </c:extLst>
                    <c:strCache>
                      <c:ptCount val="1"/>
                      <c:pt idx="0">
                        <c:v>Postage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Data!$BO$5:$BO$88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5.37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331.82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1889.84</c:v>
                      </c:pt>
                      <c:pt idx="22">
                        <c:v>9.09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1362.25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300</c:v>
                      </c:pt>
                      <c:pt idx="33">
                        <c:v>1864.51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1744.98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2130.7800000000002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4.91</c:v>
                      </c:pt>
                      <c:pt idx="47">
                        <c:v>100</c:v>
                      </c:pt>
                      <c:pt idx="48">
                        <c:v>0</c:v>
                      </c:pt>
                      <c:pt idx="49">
                        <c:v>2300.4699999999998</c:v>
                      </c:pt>
                      <c:pt idx="50">
                        <c:v>16.46</c:v>
                      </c:pt>
                      <c:pt idx="51">
                        <c:v>12.9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1856.13</c:v>
                      </c:pt>
                      <c:pt idx="58">
                        <c:v>285.45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2060.33</c:v>
                      </c:pt>
                      <c:pt idx="70">
                        <c:v>280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54.55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2212.5300000000002</c:v>
                      </c:pt>
                      <c:pt idx="81">
                        <c:v>276.36</c:v>
                      </c:pt>
                      <c:pt idx="82">
                        <c:v>0</c:v>
                      </c:pt>
                      <c:pt idx="83">
                        <c:v>238.31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3934-4E9A-AFCB-1CC6D4A2F478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Data!$BP$4</c15:sqref>
                        </c15:formulaRef>
                      </c:ext>
                    </c:extLst>
                    <c:strCache>
                      <c:ptCount val="1"/>
                      <c:pt idx="0">
                        <c:v>Printing &amp; Stationary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Data!$BP$5:$BP$88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386.77</c:v>
                      </c:pt>
                      <c:pt idx="1">
                        <c:v>1319.35</c:v>
                      </c:pt>
                      <c:pt idx="2">
                        <c:v>164.66</c:v>
                      </c:pt>
                      <c:pt idx="3">
                        <c:v>416.52</c:v>
                      </c:pt>
                      <c:pt idx="4">
                        <c:v>59.45</c:v>
                      </c:pt>
                      <c:pt idx="5">
                        <c:v>0</c:v>
                      </c:pt>
                      <c:pt idx="6">
                        <c:v>32.68</c:v>
                      </c:pt>
                      <c:pt idx="7">
                        <c:v>20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20</c:v>
                      </c:pt>
                      <c:pt idx="11">
                        <c:v>282.36</c:v>
                      </c:pt>
                      <c:pt idx="12">
                        <c:v>0</c:v>
                      </c:pt>
                      <c:pt idx="13">
                        <c:v>13.19</c:v>
                      </c:pt>
                      <c:pt idx="14">
                        <c:v>971.9</c:v>
                      </c:pt>
                      <c:pt idx="15">
                        <c:v>9</c:v>
                      </c:pt>
                      <c:pt idx="16">
                        <c:v>145.44999999999999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343.74</c:v>
                      </c:pt>
                      <c:pt idx="21">
                        <c:v>169.88</c:v>
                      </c:pt>
                      <c:pt idx="22">
                        <c:v>15.01</c:v>
                      </c:pt>
                      <c:pt idx="23">
                        <c:v>370.4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2293.69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585.67999999999995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303.54000000000002</c:v>
                      </c:pt>
                      <c:pt idx="34">
                        <c:v>0</c:v>
                      </c:pt>
                      <c:pt idx="35">
                        <c:v>107.93</c:v>
                      </c:pt>
                      <c:pt idx="36">
                        <c:v>521.75</c:v>
                      </c:pt>
                      <c:pt idx="37">
                        <c:v>1885.98</c:v>
                      </c:pt>
                      <c:pt idx="38">
                        <c:v>390.34</c:v>
                      </c:pt>
                      <c:pt idx="39">
                        <c:v>0</c:v>
                      </c:pt>
                      <c:pt idx="40">
                        <c:v>76.03</c:v>
                      </c:pt>
                      <c:pt idx="41">
                        <c:v>999.03</c:v>
                      </c:pt>
                      <c:pt idx="42">
                        <c:v>339.6</c:v>
                      </c:pt>
                      <c:pt idx="43">
                        <c:v>0</c:v>
                      </c:pt>
                      <c:pt idx="44">
                        <c:v>12.72</c:v>
                      </c:pt>
                      <c:pt idx="45">
                        <c:v>322.3</c:v>
                      </c:pt>
                      <c:pt idx="46">
                        <c:v>80.61</c:v>
                      </c:pt>
                      <c:pt idx="47">
                        <c:v>251.1</c:v>
                      </c:pt>
                      <c:pt idx="48">
                        <c:v>1012.49</c:v>
                      </c:pt>
                      <c:pt idx="49">
                        <c:v>1093.97</c:v>
                      </c:pt>
                      <c:pt idx="50">
                        <c:v>976.92</c:v>
                      </c:pt>
                      <c:pt idx="51">
                        <c:v>186.12</c:v>
                      </c:pt>
                      <c:pt idx="52">
                        <c:v>515.63</c:v>
                      </c:pt>
                      <c:pt idx="53">
                        <c:v>881.3</c:v>
                      </c:pt>
                      <c:pt idx="54">
                        <c:v>1297.6099999999999</c:v>
                      </c:pt>
                      <c:pt idx="55">
                        <c:v>624.04999999999995</c:v>
                      </c:pt>
                      <c:pt idx="56">
                        <c:v>898.37</c:v>
                      </c:pt>
                      <c:pt idx="57">
                        <c:v>514.21</c:v>
                      </c:pt>
                      <c:pt idx="58">
                        <c:v>93.01</c:v>
                      </c:pt>
                      <c:pt idx="59">
                        <c:v>906.36</c:v>
                      </c:pt>
                      <c:pt idx="60">
                        <c:v>1143.27</c:v>
                      </c:pt>
                      <c:pt idx="61">
                        <c:v>390.38</c:v>
                      </c:pt>
                      <c:pt idx="62">
                        <c:v>1756.92</c:v>
                      </c:pt>
                      <c:pt idx="63">
                        <c:v>136.57</c:v>
                      </c:pt>
                      <c:pt idx="64">
                        <c:v>1171.03</c:v>
                      </c:pt>
                      <c:pt idx="65">
                        <c:v>342.36</c:v>
                      </c:pt>
                      <c:pt idx="66">
                        <c:v>334.01</c:v>
                      </c:pt>
                      <c:pt idx="67">
                        <c:v>258.05</c:v>
                      </c:pt>
                      <c:pt idx="68">
                        <c:v>840.14</c:v>
                      </c:pt>
                      <c:pt idx="69">
                        <c:v>58.63</c:v>
                      </c:pt>
                      <c:pt idx="70">
                        <c:v>2580.6999999999998</c:v>
                      </c:pt>
                      <c:pt idx="71">
                        <c:v>817.57</c:v>
                      </c:pt>
                      <c:pt idx="72">
                        <c:v>249.49</c:v>
                      </c:pt>
                      <c:pt idx="73">
                        <c:v>534.69000000000005</c:v>
                      </c:pt>
                      <c:pt idx="74">
                        <c:v>850.82</c:v>
                      </c:pt>
                      <c:pt idx="75">
                        <c:v>389.6</c:v>
                      </c:pt>
                      <c:pt idx="76">
                        <c:v>749.2</c:v>
                      </c:pt>
                      <c:pt idx="77">
                        <c:v>638.87</c:v>
                      </c:pt>
                      <c:pt idx="78">
                        <c:v>591.49</c:v>
                      </c:pt>
                      <c:pt idx="79">
                        <c:v>1212.51</c:v>
                      </c:pt>
                      <c:pt idx="80">
                        <c:v>2055.89</c:v>
                      </c:pt>
                      <c:pt idx="81">
                        <c:v>1441.8</c:v>
                      </c:pt>
                      <c:pt idx="82">
                        <c:v>1679.89</c:v>
                      </c:pt>
                      <c:pt idx="83">
                        <c:v>1010.16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3934-4E9A-AFCB-1CC6D4A2F478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Data!$BQ$4</c15:sqref>
                        </c15:formulaRef>
                      </c:ext>
                    </c:extLst>
                    <c:strCache>
                      <c:ptCount val="1"/>
                      <c:pt idx="0">
                        <c:v>Paper Products - Bar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Data!$BQ$5:$BQ$88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76.819999999999993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92.93</c:v>
                      </c:pt>
                      <c:pt idx="4">
                        <c:v>0</c:v>
                      </c:pt>
                      <c:pt idx="5">
                        <c:v>48.47</c:v>
                      </c:pt>
                      <c:pt idx="6">
                        <c:v>246.85</c:v>
                      </c:pt>
                      <c:pt idx="7">
                        <c:v>0</c:v>
                      </c:pt>
                      <c:pt idx="8">
                        <c:v>133.27000000000001</c:v>
                      </c:pt>
                      <c:pt idx="9">
                        <c:v>0</c:v>
                      </c:pt>
                      <c:pt idx="10">
                        <c:v>48.47</c:v>
                      </c:pt>
                      <c:pt idx="11">
                        <c:v>0</c:v>
                      </c:pt>
                      <c:pt idx="12">
                        <c:v>36.630000000000003</c:v>
                      </c:pt>
                      <c:pt idx="13">
                        <c:v>225</c:v>
                      </c:pt>
                      <c:pt idx="14">
                        <c:v>115.79</c:v>
                      </c:pt>
                      <c:pt idx="15">
                        <c:v>46.59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70.819999999999993</c:v>
                      </c:pt>
                      <c:pt idx="19">
                        <c:v>10.58</c:v>
                      </c:pt>
                      <c:pt idx="20">
                        <c:v>0</c:v>
                      </c:pt>
                      <c:pt idx="21">
                        <c:v>90.44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41.35</c:v>
                      </c:pt>
                      <c:pt idx="26">
                        <c:v>28.21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66.37</c:v>
                      </c:pt>
                      <c:pt idx="30">
                        <c:v>257.43</c:v>
                      </c:pt>
                      <c:pt idx="31">
                        <c:v>0</c:v>
                      </c:pt>
                      <c:pt idx="32">
                        <c:v>29.09</c:v>
                      </c:pt>
                      <c:pt idx="33">
                        <c:v>66.37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18.8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66.37</c:v>
                      </c:pt>
                      <c:pt idx="46">
                        <c:v>0</c:v>
                      </c:pt>
                      <c:pt idx="47">
                        <c:v>63.93</c:v>
                      </c:pt>
                      <c:pt idx="48">
                        <c:v>63.93</c:v>
                      </c:pt>
                      <c:pt idx="49">
                        <c:v>82.43</c:v>
                      </c:pt>
                      <c:pt idx="50">
                        <c:v>0</c:v>
                      </c:pt>
                      <c:pt idx="51">
                        <c:v>143.85</c:v>
                      </c:pt>
                      <c:pt idx="52">
                        <c:v>63.93</c:v>
                      </c:pt>
                      <c:pt idx="53">
                        <c:v>63.93</c:v>
                      </c:pt>
                      <c:pt idx="54">
                        <c:v>102.58</c:v>
                      </c:pt>
                      <c:pt idx="55">
                        <c:v>63.93</c:v>
                      </c:pt>
                      <c:pt idx="56">
                        <c:v>162.85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83.47</c:v>
                      </c:pt>
                      <c:pt idx="60">
                        <c:v>169</c:v>
                      </c:pt>
                      <c:pt idx="61">
                        <c:v>59.84</c:v>
                      </c:pt>
                      <c:pt idx="62">
                        <c:v>119.68</c:v>
                      </c:pt>
                      <c:pt idx="63">
                        <c:v>0</c:v>
                      </c:pt>
                      <c:pt idx="64">
                        <c:v>119.68</c:v>
                      </c:pt>
                      <c:pt idx="65">
                        <c:v>59.84</c:v>
                      </c:pt>
                      <c:pt idx="66">
                        <c:v>79.38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119.68</c:v>
                      </c:pt>
                      <c:pt idx="70">
                        <c:v>59.84</c:v>
                      </c:pt>
                      <c:pt idx="71">
                        <c:v>59.84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119.67</c:v>
                      </c:pt>
                      <c:pt idx="77">
                        <c:v>0</c:v>
                      </c:pt>
                      <c:pt idx="78">
                        <c:v>180.99</c:v>
                      </c:pt>
                      <c:pt idx="79">
                        <c:v>119.68</c:v>
                      </c:pt>
                      <c:pt idx="80">
                        <c:v>119.68</c:v>
                      </c:pt>
                      <c:pt idx="81">
                        <c:v>18.16</c:v>
                      </c:pt>
                      <c:pt idx="82">
                        <c:v>86.12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3934-4E9A-AFCB-1CC6D4A2F478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Data!$BR$4</c15:sqref>
                        </c15:formulaRef>
                      </c:ext>
                    </c:extLst>
                    <c:strCache>
                      <c:ptCount val="1"/>
                      <c:pt idx="0">
                        <c:v>Paper Products - Catering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Data!$BR$5:$BR$88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4.2</c:v>
                      </c:pt>
                      <c:pt idx="24">
                        <c:v>59.09</c:v>
                      </c:pt>
                      <c:pt idx="25">
                        <c:v>138.83000000000001</c:v>
                      </c:pt>
                      <c:pt idx="26">
                        <c:v>181.75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158.9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293.55</c:v>
                      </c:pt>
                      <c:pt idx="47">
                        <c:v>19.55</c:v>
                      </c:pt>
                      <c:pt idx="48">
                        <c:v>0</c:v>
                      </c:pt>
                      <c:pt idx="49">
                        <c:v>63.93</c:v>
                      </c:pt>
                      <c:pt idx="50">
                        <c:v>223.02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333.5</c:v>
                      </c:pt>
                      <c:pt idx="54">
                        <c:v>0</c:v>
                      </c:pt>
                      <c:pt idx="55">
                        <c:v>107.68</c:v>
                      </c:pt>
                      <c:pt idx="56">
                        <c:v>0</c:v>
                      </c:pt>
                      <c:pt idx="57">
                        <c:v>63.93</c:v>
                      </c:pt>
                      <c:pt idx="58">
                        <c:v>63.93</c:v>
                      </c:pt>
                      <c:pt idx="59">
                        <c:v>63.93</c:v>
                      </c:pt>
                      <c:pt idx="60">
                        <c:v>0</c:v>
                      </c:pt>
                      <c:pt idx="61">
                        <c:v>183.63</c:v>
                      </c:pt>
                      <c:pt idx="62">
                        <c:v>502.4</c:v>
                      </c:pt>
                      <c:pt idx="63">
                        <c:v>239.74</c:v>
                      </c:pt>
                      <c:pt idx="64">
                        <c:v>0</c:v>
                      </c:pt>
                      <c:pt idx="65">
                        <c:v>50.91</c:v>
                      </c:pt>
                      <c:pt idx="66">
                        <c:v>408.63</c:v>
                      </c:pt>
                      <c:pt idx="67">
                        <c:v>490.9</c:v>
                      </c:pt>
                      <c:pt idx="68">
                        <c:v>389.88</c:v>
                      </c:pt>
                      <c:pt idx="69">
                        <c:v>191.81</c:v>
                      </c:pt>
                      <c:pt idx="70">
                        <c:v>115.91</c:v>
                      </c:pt>
                      <c:pt idx="71">
                        <c:v>298.01</c:v>
                      </c:pt>
                      <c:pt idx="72">
                        <c:v>184.17</c:v>
                      </c:pt>
                      <c:pt idx="73">
                        <c:v>651.32000000000005</c:v>
                      </c:pt>
                      <c:pt idx="74">
                        <c:v>233.82</c:v>
                      </c:pt>
                      <c:pt idx="75">
                        <c:v>376.4</c:v>
                      </c:pt>
                      <c:pt idx="76">
                        <c:v>91.15</c:v>
                      </c:pt>
                      <c:pt idx="77">
                        <c:v>24.55</c:v>
                      </c:pt>
                      <c:pt idx="78">
                        <c:v>26.76</c:v>
                      </c:pt>
                      <c:pt idx="79">
                        <c:v>198.32</c:v>
                      </c:pt>
                      <c:pt idx="80">
                        <c:v>56.31</c:v>
                      </c:pt>
                      <c:pt idx="81">
                        <c:v>42.57</c:v>
                      </c:pt>
                      <c:pt idx="82">
                        <c:v>174.57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3934-4E9A-AFCB-1CC6D4A2F478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Data!$BS$4</c15:sqref>
                        </c15:formulaRef>
                      </c:ext>
                    </c:extLst>
                    <c:strCache>
                      <c:ptCount val="1"/>
                      <c:pt idx="0">
                        <c:v>Newspapers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Data!$BS$5:$BS$88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121.8</c:v>
                      </c:pt>
                      <c:pt idx="46">
                        <c:v>120.9</c:v>
                      </c:pt>
                      <c:pt idx="47">
                        <c:v>108.54</c:v>
                      </c:pt>
                      <c:pt idx="48">
                        <c:v>144.86000000000001</c:v>
                      </c:pt>
                      <c:pt idx="49">
                        <c:v>107.09</c:v>
                      </c:pt>
                      <c:pt idx="50">
                        <c:v>104.36</c:v>
                      </c:pt>
                      <c:pt idx="51">
                        <c:v>104.36</c:v>
                      </c:pt>
                      <c:pt idx="52">
                        <c:v>132.18</c:v>
                      </c:pt>
                      <c:pt idx="53">
                        <c:v>104.36</c:v>
                      </c:pt>
                      <c:pt idx="54">
                        <c:v>121.28</c:v>
                      </c:pt>
                      <c:pt idx="55">
                        <c:v>103.25</c:v>
                      </c:pt>
                      <c:pt idx="56">
                        <c:v>100.72</c:v>
                      </c:pt>
                      <c:pt idx="57">
                        <c:v>102.98</c:v>
                      </c:pt>
                      <c:pt idx="58">
                        <c:v>118.46</c:v>
                      </c:pt>
                      <c:pt idx="59">
                        <c:v>118.73</c:v>
                      </c:pt>
                      <c:pt idx="60">
                        <c:v>90.19</c:v>
                      </c:pt>
                      <c:pt idx="61">
                        <c:v>91.82</c:v>
                      </c:pt>
                      <c:pt idx="62">
                        <c:v>45.73</c:v>
                      </c:pt>
                      <c:pt idx="63">
                        <c:v>118.19</c:v>
                      </c:pt>
                      <c:pt idx="64">
                        <c:v>92.92</c:v>
                      </c:pt>
                      <c:pt idx="65">
                        <c:v>83.82</c:v>
                      </c:pt>
                      <c:pt idx="66">
                        <c:v>115.44</c:v>
                      </c:pt>
                      <c:pt idx="67">
                        <c:v>92.72</c:v>
                      </c:pt>
                      <c:pt idx="68">
                        <c:v>78.180000000000007</c:v>
                      </c:pt>
                      <c:pt idx="69">
                        <c:v>112.36</c:v>
                      </c:pt>
                      <c:pt idx="70">
                        <c:v>73.73</c:v>
                      </c:pt>
                      <c:pt idx="71">
                        <c:v>81.64</c:v>
                      </c:pt>
                      <c:pt idx="72">
                        <c:v>88.46</c:v>
                      </c:pt>
                      <c:pt idx="73">
                        <c:v>97.54</c:v>
                      </c:pt>
                      <c:pt idx="74">
                        <c:v>90.72</c:v>
                      </c:pt>
                      <c:pt idx="75">
                        <c:v>66.19</c:v>
                      </c:pt>
                      <c:pt idx="76">
                        <c:v>62.54</c:v>
                      </c:pt>
                      <c:pt idx="77">
                        <c:v>33.19</c:v>
                      </c:pt>
                      <c:pt idx="78">
                        <c:v>41.27</c:v>
                      </c:pt>
                      <c:pt idx="79">
                        <c:v>50.36</c:v>
                      </c:pt>
                      <c:pt idx="80">
                        <c:v>94.09</c:v>
                      </c:pt>
                      <c:pt idx="81">
                        <c:v>-26.26</c:v>
                      </c:pt>
                      <c:pt idx="82">
                        <c:v>119.83</c:v>
                      </c:pt>
                      <c:pt idx="83">
                        <c:v>-31.82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3934-4E9A-AFCB-1CC6D4A2F478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Data!$BT$4</c15:sqref>
                        </c15:formulaRef>
                      </c:ext>
                    </c:extLst>
                    <c:strCache>
                      <c:ptCount val="1"/>
                      <c:pt idx="0">
                        <c:v>Rates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Data!$BT$5:$BT$88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6451</c:v>
                      </c:pt>
                      <c:pt idx="2">
                        <c:v>0</c:v>
                      </c:pt>
                      <c:pt idx="3">
                        <c:v>4072.78</c:v>
                      </c:pt>
                      <c:pt idx="4">
                        <c:v>6450.09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10351.99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6903</c:v>
                      </c:pt>
                      <c:pt idx="11">
                        <c:v>0</c:v>
                      </c:pt>
                      <c:pt idx="12">
                        <c:v>2902.29</c:v>
                      </c:pt>
                      <c:pt idx="13">
                        <c:v>6903</c:v>
                      </c:pt>
                      <c:pt idx="14">
                        <c:v>0</c:v>
                      </c:pt>
                      <c:pt idx="15">
                        <c:v>2075.85</c:v>
                      </c:pt>
                      <c:pt idx="16">
                        <c:v>6901.81</c:v>
                      </c:pt>
                      <c:pt idx="17">
                        <c:v>0</c:v>
                      </c:pt>
                      <c:pt idx="18">
                        <c:v>2224.29</c:v>
                      </c:pt>
                      <c:pt idx="19">
                        <c:v>8633.9</c:v>
                      </c:pt>
                      <c:pt idx="20">
                        <c:v>0</c:v>
                      </c:pt>
                      <c:pt idx="21">
                        <c:v>2323.9699999999998</c:v>
                      </c:pt>
                      <c:pt idx="22">
                        <c:v>4423.03</c:v>
                      </c:pt>
                      <c:pt idx="23">
                        <c:v>0</c:v>
                      </c:pt>
                      <c:pt idx="24">
                        <c:v>3818.29</c:v>
                      </c:pt>
                      <c:pt idx="25">
                        <c:v>726.92</c:v>
                      </c:pt>
                      <c:pt idx="26">
                        <c:v>8798.15</c:v>
                      </c:pt>
                      <c:pt idx="27">
                        <c:v>3122.07</c:v>
                      </c:pt>
                      <c:pt idx="28">
                        <c:v>1146.3699999999999</c:v>
                      </c:pt>
                      <c:pt idx="29">
                        <c:v>2248.11</c:v>
                      </c:pt>
                      <c:pt idx="30">
                        <c:v>2175.59</c:v>
                      </c:pt>
                      <c:pt idx="31">
                        <c:v>6166.72</c:v>
                      </c:pt>
                      <c:pt idx="32">
                        <c:v>2175.59</c:v>
                      </c:pt>
                      <c:pt idx="33">
                        <c:v>2248.11</c:v>
                      </c:pt>
                      <c:pt idx="34">
                        <c:v>2030.55</c:v>
                      </c:pt>
                      <c:pt idx="35">
                        <c:v>2248.11</c:v>
                      </c:pt>
                      <c:pt idx="36">
                        <c:v>4776.87</c:v>
                      </c:pt>
                      <c:pt idx="37">
                        <c:v>2175.59</c:v>
                      </c:pt>
                      <c:pt idx="38">
                        <c:v>2248.11</c:v>
                      </c:pt>
                      <c:pt idx="39">
                        <c:v>4268.72</c:v>
                      </c:pt>
                      <c:pt idx="40">
                        <c:v>2248.11</c:v>
                      </c:pt>
                      <c:pt idx="41">
                        <c:v>0</c:v>
                      </c:pt>
                      <c:pt idx="42">
                        <c:v>2035.11</c:v>
                      </c:pt>
                      <c:pt idx="43">
                        <c:v>2102.94</c:v>
                      </c:pt>
                      <c:pt idx="44">
                        <c:v>7907.4</c:v>
                      </c:pt>
                      <c:pt idx="45">
                        <c:v>2102.94</c:v>
                      </c:pt>
                      <c:pt idx="46">
                        <c:v>1967.27</c:v>
                      </c:pt>
                      <c:pt idx="47">
                        <c:v>2102.94</c:v>
                      </c:pt>
                      <c:pt idx="48">
                        <c:v>5981.94</c:v>
                      </c:pt>
                      <c:pt idx="49">
                        <c:v>2035.11</c:v>
                      </c:pt>
                      <c:pt idx="50">
                        <c:v>5266.37</c:v>
                      </c:pt>
                      <c:pt idx="51">
                        <c:v>2035.11</c:v>
                      </c:pt>
                      <c:pt idx="52">
                        <c:v>4205.3900000000003</c:v>
                      </c:pt>
                      <c:pt idx="53">
                        <c:v>6532.76</c:v>
                      </c:pt>
                      <c:pt idx="54">
                        <c:v>1906</c:v>
                      </c:pt>
                      <c:pt idx="55">
                        <c:v>1969.54</c:v>
                      </c:pt>
                      <c:pt idx="56">
                        <c:v>1906</c:v>
                      </c:pt>
                      <c:pt idx="57">
                        <c:v>9120.01</c:v>
                      </c:pt>
                      <c:pt idx="58">
                        <c:v>1778.94</c:v>
                      </c:pt>
                      <c:pt idx="59">
                        <c:v>6505.66</c:v>
                      </c:pt>
                      <c:pt idx="60">
                        <c:v>1969.54</c:v>
                      </c:pt>
                      <c:pt idx="61">
                        <c:v>1906</c:v>
                      </c:pt>
                      <c:pt idx="62">
                        <c:v>3505.04</c:v>
                      </c:pt>
                      <c:pt idx="63">
                        <c:v>1906</c:v>
                      </c:pt>
                      <c:pt idx="64">
                        <c:v>3939.08</c:v>
                      </c:pt>
                      <c:pt idx="65">
                        <c:v>2254.11</c:v>
                      </c:pt>
                      <c:pt idx="66">
                        <c:v>1790.03</c:v>
                      </c:pt>
                      <c:pt idx="67">
                        <c:v>1849.7</c:v>
                      </c:pt>
                      <c:pt idx="68">
                        <c:v>5573.5</c:v>
                      </c:pt>
                      <c:pt idx="69">
                        <c:v>1849.7</c:v>
                      </c:pt>
                      <c:pt idx="70">
                        <c:v>1670.69</c:v>
                      </c:pt>
                      <c:pt idx="71">
                        <c:v>1849.7</c:v>
                      </c:pt>
                      <c:pt idx="72">
                        <c:v>6580.79</c:v>
                      </c:pt>
                      <c:pt idx="73">
                        <c:v>1790.03</c:v>
                      </c:pt>
                      <c:pt idx="74">
                        <c:v>1849.69</c:v>
                      </c:pt>
                      <c:pt idx="75">
                        <c:v>4262.2299999999996</c:v>
                      </c:pt>
                      <c:pt idx="76">
                        <c:v>3699.39</c:v>
                      </c:pt>
                      <c:pt idx="77">
                        <c:v>3458.25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13523.89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11922.09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3934-4E9A-AFCB-1CC6D4A2F478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Data!$BU$4</c15:sqref>
                        </c15:formulaRef>
                      </c:ext>
                    </c:extLst>
                    <c:strCache>
                      <c:ptCount val="1"/>
                      <c:pt idx="0">
                        <c:v>Repairs &amp; Maint - Grounds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Data!$BU$5:$BU$88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57.75</c:v>
                      </c:pt>
                      <c:pt idx="1">
                        <c:v>0</c:v>
                      </c:pt>
                      <c:pt idx="2">
                        <c:v>1291.82</c:v>
                      </c:pt>
                      <c:pt idx="3">
                        <c:v>256.73</c:v>
                      </c:pt>
                      <c:pt idx="4">
                        <c:v>0</c:v>
                      </c:pt>
                      <c:pt idx="5">
                        <c:v>66.819999999999993</c:v>
                      </c:pt>
                      <c:pt idx="6">
                        <c:v>140</c:v>
                      </c:pt>
                      <c:pt idx="7">
                        <c:v>542.92999999999995</c:v>
                      </c:pt>
                      <c:pt idx="8">
                        <c:v>0</c:v>
                      </c:pt>
                      <c:pt idx="9">
                        <c:v>152.91999999999999</c:v>
                      </c:pt>
                      <c:pt idx="10">
                        <c:v>123.59</c:v>
                      </c:pt>
                      <c:pt idx="11">
                        <c:v>141.83000000000001</c:v>
                      </c:pt>
                      <c:pt idx="12">
                        <c:v>1141.77</c:v>
                      </c:pt>
                      <c:pt idx="13">
                        <c:v>268.43</c:v>
                      </c:pt>
                      <c:pt idx="14">
                        <c:v>290</c:v>
                      </c:pt>
                      <c:pt idx="15">
                        <c:v>47.81</c:v>
                      </c:pt>
                      <c:pt idx="16">
                        <c:v>55</c:v>
                      </c:pt>
                      <c:pt idx="17">
                        <c:v>0</c:v>
                      </c:pt>
                      <c:pt idx="18">
                        <c:v>207.37</c:v>
                      </c:pt>
                      <c:pt idx="19">
                        <c:v>5072.6400000000003</c:v>
                      </c:pt>
                      <c:pt idx="20">
                        <c:v>474.83</c:v>
                      </c:pt>
                      <c:pt idx="21">
                        <c:v>72.739999999999995</c:v>
                      </c:pt>
                      <c:pt idx="22">
                        <c:v>47.82</c:v>
                      </c:pt>
                      <c:pt idx="23">
                        <c:v>-939.96</c:v>
                      </c:pt>
                      <c:pt idx="24">
                        <c:v>2738.19</c:v>
                      </c:pt>
                      <c:pt idx="25">
                        <c:v>155.02000000000001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156</c:v>
                      </c:pt>
                      <c:pt idx="29">
                        <c:v>62.28</c:v>
                      </c:pt>
                      <c:pt idx="30">
                        <c:v>0</c:v>
                      </c:pt>
                      <c:pt idx="31">
                        <c:v>186.17</c:v>
                      </c:pt>
                      <c:pt idx="32">
                        <c:v>92.5</c:v>
                      </c:pt>
                      <c:pt idx="33">
                        <c:v>102.66</c:v>
                      </c:pt>
                      <c:pt idx="34">
                        <c:v>850.71</c:v>
                      </c:pt>
                      <c:pt idx="35">
                        <c:v>49.88</c:v>
                      </c:pt>
                      <c:pt idx="36">
                        <c:v>79.099999999999994</c:v>
                      </c:pt>
                      <c:pt idx="37">
                        <c:v>1090.74</c:v>
                      </c:pt>
                      <c:pt idx="38">
                        <c:v>68.09</c:v>
                      </c:pt>
                      <c:pt idx="39">
                        <c:v>272.82</c:v>
                      </c:pt>
                      <c:pt idx="40">
                        <c:v>343.08</c:v>
                      </c:pt>
                      <c:pt idx="41">
                        <c:v>499.36</c:v>
                      </c:pt>
                      <c:pt idx="42">
                        <c:v>266.93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1329.8</c:v>
                      </c:pt>
                      <c:pt idx="46">
                        <c:v>599.20000000000005</c:v>
                      </c:pt>
                      <c:pt idx="47">
                        <c:v>603.87</c:v>
                      </c:pt>
                      <c:pt idx="48">
                        <c:v>804.28</c:v>
                      </c:pt>
                      <c:pt idx="49">
                        <c:v>0</c:v>
                      </c:pt>
                      <c:pt idx="50">
                        <c:v>901.15</c:v>
                      </c:pt>
                      <c:pt idx="51">
                        <c:v>251.44</c:v>
                      </c:pt>
                      <c:pt idx="52">
                        <c:v>560.49</c:v>
                      </c:pt>
                      <c:pt idx="53">
                        <c:v>644.38</c:v>
                      </c:pt>
                      <c:pt idx="54">
                        <c:v>58.19</c:v>
                      </c:pt>
                      <c:pt idx="55">
                        <c:v>0</c:v>
                      </c:pt>
                      <c:pt idx="56">
                        <c:v>202.4</c:v>
                      </c:pt>
                      <c:pt idx="57">
                        <c:v>0</c:v>
                      </c:pt>
                      <c:pt idx="58">
                        <c:v>71</c:v>
                      </c:pt>
                      <c:pt idx="59">
                        <c:v>140</c:v>
                      </c:pt>
                      <c:pt idx="60">
                        <c:v>0</c:v>
                      </c:pt>
                      <c:pt idx="61">
                        <c:v>521.83000000000004</c:v>
                      </c:pt>
                      <c:pt idx="62">
                        <c:v>1731.53</c:v>
                      </c:pt>
                      <c:pt idx="63">
                        <c:v>528.38</c:v>
                      </c:pt>
                      <c:pt idx="64">
                        <c:v>452.16</c:v>
                      </c:pt>
                      <c:pt idx="65">
                        <c:v>169.91</c:v>
                      </c:pt>
                      <c:pt idx="66">
                        <c:v>2235</c:v>
                      </c:pt>
                      <c:pt idx="67">
                        <c:v>0</c:v>
                      </c:pt>
                      <c:pt idx="68">
                        <c:v>52.05</c:v>
                      </c:pt>
                      <c:pt idx="69">
                        <c:v>328.81</c:v>
                      </c:pt>
                      <c:pt idx="70">
                        <c:v>650</c:v>
                      </c:pt>
                      <c:pt idx="71">
                        <c:v>191.77</c:v>
                      </c:pt>
                      <c:pt idx="72">
                        <c:v>345.82</c:v>
                      </c:pt>
                      <c:pt idx="73">
                        <c:v>205.21</c:v>
                      </c:pt>
                      <c:pt idx="74">
                        <c:v>326.51</c:v>
                      </c:pt>
                      <c:pt idx="75">
                        <c:v>254.91</c:v>
                      </c:pt>
                      <c:pt idx="76">
                        <c:v>127.09</c:v>
                      </c:pt>
                      <c:pt idx="77">
                        <c:v>267.57</c:v>
                      </c:pt>
                      <c:pt idx="78">
                        <c:v>146.75</c:v>
                      </c:pt>
                      <c:pt idx="79">
                        <c:v>552.79999999999995</c:v>
                      </c:pt>
                      <c:pt idx="80">
                        <c:v>752.18</c:v>
                      </c:pt>
                      <c:pt idx="81">
                        <c:v>1021.61</c:v>
                      </c:pt>
                      <c:pt idx="82">
                        <c:v>3438.36</c:v>
                      </c:pt>
                      <c:pt idx="83">
                        <c:v>3458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3934-4E9A-AFCB-1CC6D4A2F478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Data!$BV$4</c15:sqref>
                        </c15:formulaRef>
                      </c:ext>
                    </c:extLst>
                    <c:strCache>
                      <c:ptCount val="1"/>
                      <c:pt idx="0">
                        <c:v>Repairs &amp; Maint - Clubhouse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Data!$BV$5:$BV$88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6630.72</c:v>
                      </c:pt>
                      <c:pt idx="1">
                        <c:v>2212.5700000000002</c:v>
                      </c:pt>
                      <c:pt idx="2">
                        <c:v>8500.26</c:v>
                      </c:pt>
                      <c:pt idx="3">
                        <c:v>4671.54</c:v>
                      </c:pt>
                      <c:pt idx="4">
                        <c:v>5549.6</c:v>
                      </c:pt>
                      <c:pt idx="5">
                        <c:v>10029.299999999999</c:v>
                      </c:pt>
                      <c:pt idx="6">
                        <c:v>642.27</c:v>
                      </c:pt>
                      <c:pt idx="7">
                        <c:v>4237.9799999999996</c:v>
                      </c:pt>
                      <c:pt idx="8">
                        <c:v>4950.68</c:v>
                      </c:pt>
                      <c:pt idx="9">
                        <c:v>729.18</c:v>
                      </c:pt>
                      <c:pt idx="10">
                        <c:v>7631.74</c:v>
                      </c:pt>
                      <c:pt idx="11">
                        <c:v>6464.08</c:v>
                      </c:pt>
                      <c:pt idx="12">
                        <c:v>850</c:v>
                      </c:pt>
                      <c:pt idx="13">
                        <c:v>5180.43</c:v>
                      </c:pt>
                      <c:pt idx="14">
                        <c:v>4342.83</c:v>
                      </c:pt>
                      <c:pt idx="15">
                        <c:v>7113.18</c:v>
                      </c:pt>
                      <c:pt idx="16">
                        <c:v>4246.04</c:v>
                      </c:pt>
                      <c:pt idx="17">
                        <c:v>4079.92</c:v>
                      </c:pt>
                      <c:pt idx="18">
                        <c:v>2301.94</c:v>
                      </c:pt>
                      <c:pt idx="19">
                        <c:v>745.72</c:v>
                      </c:pt>
                      <c:pt idx="20">
                        <c:v>5401.42</c:v>
                      </c:pt>
                      <c:pt idx="21">
                        <c:v>4461.8900000000003</c:v>
                      </c:pt>
                      <c:pt idx="22">
                        <c:v>970.5</c:v>
                      </c:pt>
                      <c:pt idx="23">
                        <c:v>80</c:v>
                      </c:pt>
                      <c:pt idx="24">
                        <c:v>1517.6</c:v>
                      </c:pt>
                      <c:pt idx="25">
                        <c:v>814.12</c:v>
                      </c:pt>
                      <c:pt idx="26">
                        <c:v>1992.59</c:v>
                      </c:pt>
                      <c:pt idx="27">
                        <c:v>3380.73</c:v>
                      </c:pt>
                      <c:pt idx="28">
                        <c:v>765.73</c:v>
                      </c:pt>
                      <c:pt idx="29">
                        <c:v>619.51</c:v>
                      </c:pt>
                      <c:pt idx="30">
                        <c:v>4670.4399999999996</c:v>
                      </c:pt>
                      <c:pt idx="31">
                        <c:v>1633.22</c:v>
                      </c:pt>
                      <c:pt idx="32">
                        <c:v>2495.46</c:v>
                      </c:pt>
                      <c:pt idx="33">
                        <c:v>3717.55</c:v>
                      </c:pt>
                      <c:pt idx="34">
                        <c:v>3423.96</c:v>
                      </c:pt>
                      <c:pt idx="35">
                        <c:v>1150.8599999999999</c:v>
                      </c:pt>
                      <c:pt idx="36">
                        <c:v>3432.35</c:v>
                      </c:pt>
                      <c:pt idx="37">
                        <c:v>1005.17</c:v>
                      </c:pt>
                      <c:pt idx="38">
                        <c:v>7244.91</c:v>
                      </c:pt>
                      <c:pt idx="39">
                        <c:v>2503.2399999999998</c:v>
                      </c:pt>
                      <c:pt idx="40">
                        <c:v>689.13</c:v>
                      </c:pt>
                      <c:pt idx="41">
                        <c:v>775.12</c:v>
                      </c:pt>
                      <c:pt idx="42">
                        <c:v>1184.6400000000001</c:v>
                      </c:pt>
                      <c:pt idx="43">
                        <c:v>199.84</c:v>
                      </c:pt>
                      <c:pt idx="44">
                        <c:v>2150.98</c:v>
                      </c:pt>
                      <c:pt idx="45">
                        <c:v>3488.03</c:v>
                      </c:pt>
                      <c:pt idx="46">
                        <c:v>1016.21</c:v>
                      </c:pt>
                      <c:pt idx="47">
                        <c:v>11627.66</c:v>
                      </c:pt>
                      <c:pt idx="48">
                        <c:v>117689.12</c:v>
                      </c:pt>
                      <c:pt idx="49">
                        <c:v>796.14</c:v>
                      </c:pt>
                      <c:pt idx="50">
                        <c:v>11085.71</c:v>
                      </c:pt>
                      <c:pt idx="51">
                        <c:v>748.65</c:v>
                      </c:pt>
                      <c:pt idx="52">
                        <c:v>2363.54</c:v>
                      </c:pt>
                      <c:pt idx="53">
                        <c:v>5405.68</c:v>
                      </c:pt>
                      <c:pt idx="54">
                        <c:v>2111.14</c:v>
                      </c:pt>
                      <c:pt idx="55">
                        <c:v>981.81</c:v>
                      </c:pt>
                      <c:pt idx="56">
                        <c:v>5328.73</c:v>
                      </c:pt>
                      <c:pt idx="57">
                        <c:v>2282.13</c:v>
                      </c:pt>
                      <c:pt idx="58">
                        <c:v>1187.3599999999999</c:v>
                      </c:pt>
                      <c:pt idx="59">
                        <c:v>6042.58</c:v>
                      </c:pt>
                      <c:pt idx="60">
                        <c:v>1872.35</c:v>
                      </c:pt>
                      <c:pt idx="61">
                        <c:v>1813</c:v>
                      </c:pt>
                      <c:pt idx="62">
                        <c:v>5055.17</c:v>
                      </c:pt>
                      <c:pt idx="63">
                        <c:v>5635.38</c:v>
                      </c:pt>
                      <c:pt idx="64">
                        <c:v>4607.55</c:v>
                      </c:pt>
                      <c:pt idx="65">
                        <c:v>2692.13</c:v>
                      </c:pt>
                      <c:pt idx="66">
                        <c:v>9072.2999999999993</c:v>
                      </c:pt>
                      <c:pt idx="67">
                        <c:v>1401.79</c:v>
                      </c:pt>
                      <c:pt idx="68">
                        <c:v>2084.92</c:v>
                      </c:pt>
                      <c:pt idx="69">
                        <c:v>5107.22</c:v>
                      </c:pt>
                      <c:pt idx="70">
                        <c:v>1844.07</c:v>
                      </c:pt>
                      <c:pt idx="71">
                        <c:v>4696.13</c:v>
                      </c:pt>
                      <c:pt idx="72">
                        <c:v>1436.07</c:v>
                      </c:pt>
                      <c:pt idx="73">
                        <c:v>490.03</c:v>
                      </c:pt>
                      <c:pt idx="74">
                        <c:v>2072.77</c:v>
                      </c:pt>
                      <c:pt idx="75">
                        <c:v>4073.91</c:v>
                      </c:pt>
                      <c:pt idx="76">
                        <c:v>1531.13</c:v>
                      </c:pt>
                      <c:pt idx="77">
                        <c:v>4037.1</c:v>
                      </c:pt>
                      <c:pt idx="78">
                        <c:v>5684.51</c:v>
                      </c:pt>
                      <c:pt idx="79">
                        <c:v>269.94</c:v>
                      </c:pt>
                      <c:pt idx="80">
                        <c:v>2943.6</c:v>
                      </c:pt>
                      <c:pt idx="81">
                        <c:v>10246.84</c:v>
                      </c:pt>
                      <c:pt idx="82">
                        <c:v>3332.79</c:v>
                      </c:pt>
                      <c:pt idx="83">
                        <c:v>5566.82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3934-4E9A-AFCB-1CC6D4A2F478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Data!$BW$4</c15:sqref>
                        </c15:formulaRef>
                      </c:ext>
                    </c:extLst>
                    <c:strCache>
                      <c:ptCount val="1"/>
                      <c:pt idx="0">
                        <c:v>Replacements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Data!$BW$5:$BW$88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445.42</c:v>
                      </c:pt>
                      <c:pt idx="1">
                        <c:v>246.82</c:v>
                      </c:pt>
                      <c:pt idx="2">
                        <c:v>959.11</c:v>
                      </c:pt>
                      <c:pt idx="3">
                        <c:v>356.27</c:v>
                      </c:pt>
                      <c:pt idx="4">
                        <c:v>0</c:v>
                      </c:pt>
                      <c:pt idx="5">
                        <c:v>56.94</c:v>
                      </c:pt>
                      <c:pt idx="6">
                        <c:v>2215</c:v>
                      </c:pt>
                      <c:pt idx="7">
                        <c:v>1128.6199999999999</c:v>
                      </c:pt>
                      <c:pt idx="8">
                        <c:v>22.59</c:v>
                      </c:pt>
                      <c:pt idx="9">
                        <c:v>25.91</c:v>
                      </c:pt>
                      <c:pt idx="10">
                        <c:v>0</c:v>
                      </c:pt>
                      <c:pt idx="11">
                        <c:v>578.6</c:v>
                      </c:pt>
                      <c:pt idx="12">
                        <c:v>179</c:v>
                      </c:pt>
                      <c:pt idx="13">
                        <c:v>25.36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158.59</c:v>
                      </c:pt>
                      <c:pt idx="17">
                        <c:v>973</c:v>
                      </c:pt>
                      <c:pt idx="18">
                        <c:v>208.06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49.09</c:v>
                      </c:pt>
                      <c:pt idx="23">
                        <c:v>0</c:v>
                      </c:pt>
                      <c:pt idx="24">
                        <c:v>109.04</c:v>
                      </c:pt>
                      <c:pt idx="25">
                        <c:v>291.44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171.34</c:v>
                      </c:pt>
                      <c:pt idx="30">
                        <c:v>73.540000000000006</c:v>
                      </c:pt>
                      <c:pt idx="31">
                        <c:v>100</c:v>
                      </c:pt>
                      <c:pt idx="32">
                        <c:v>643.26</c:v>
                      </c:pt>
                      <c:pt idx="33">
                        <c:v>1663.55</c:v>
                      </c:pt>
                      <c:pt idx="34">
                        <c:v>200.9</c:v>
                      </c:pt>
                      <c:pt idx="35">
                        <c:v>660</c:v>
                      </c:pt>
                      <c:pt idx="36">
                        <c:v>102.57</c:v>
                      </c:pt>
                      <c:pt idx="37">
                        <c:v>1206.3900000000001</c:v>
                      </c:pt>
                      <c:pt idx="38">
                        <c:v>0</c:v>
                      </c:pt>
                      <c:pt idx="39">
                        <c:v>16.329999999999998</c:v>
                      </c:pt>
                      <c:pt idx="40">
                        <c:v>275</c:v>
                      </c:pt>
                      <c:pt idx="41">
                        <c:v>252.55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96.13</c:v>
                      </c:pt>
                      <c:pt idx="45">
                        <c:v>1357.64</c:v>
                      </c:pt>
                      <c:pt idx="46">
                        <c:v>732.2</c:v>
                      </c:pt>
                      <c:pt idx="47">
                        <c:v>824.23</c:v>
                      </c:pt>
                      <c:pt idx="48">
                        <c:v>511.18</c:v>
                      </c:pt>
                      <c:pt idx="49">
                        <c:v>0</c:v>
                      </c:pt>
                      <c:pt idx="50">
                        <c:v>488.32</c:v>
                      </c:pt>
                      <c:pt idx="51">
                        <c:v>79</c:v>
                      </c:pt>
                      <c:pt idx="52">
                        <c:v>126.55</c:v>
                      </c:pt>
                      <c:pt idx="53">
                        <c:v>350.32</c:v>
                      </c:pt>
                      <c:pt idx="54">
                        <c:v>323.43</c:v>
                      </c:pt>
                      <c:pt idx="55">
                        <c:v>109.09</c:v>
                      </c:pt>
                      <c:pt idx="56">
                        <c:v>313.10000000000002</c:v>
                      </c:pt>
                      <c:pt idx="57">
                        <c:v>112.73</c:v>
                      </c:pt>
                      <c:pt idx="58">
                        <c:v>0</c:v>
                      </c:pt>
                      <c:pt idx="59">
                        <c:v>563.64</c:v>
                      </c:pt>
                      <c:pt idx="60">
                        <c:v>0</c:v>
                      </c:pt>
                      <c:pt idx="61">
                        <c:v>181.09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125.86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1113.3399999999999</c:v>
                      </c:pt>
                      <c:pt idx="69">
                        <c:v>299.86</c:v>
                      </c:pt>
                      <c:pt idx="70">
                        <c:v>787.13</c:v>
                      </c:pt>
                      <c:pt idx="71">
                        <c:v>289.58</c:v>
                      </c:pt>
                      <c:pt idx="72">
                        <c:v>213.79</c:v>
                      </c:pt>
                      <c:pt idx="73">
                        <c:v>322.26</c:v>
                      </c:pt>
                      <c:pt idx="74">
                        <c:v>746.19</c:v>
                      </c:pt>
                      <c:pt idx="75">
                        <c:v>578.04</c:v>
                      </c:pt>
                      <c:pt idx="76">
                        <c:v>1341.13</c:v>
                      </c:pt>
                      <c:pt idx="77">
                        <c:v>942.94</c:v>
                      </c:pt>
                      <c:pt idx="78">
                        <c:v>184.38</c:v>
                      </c:pt>
                      <c:pt idx="79">
                        <c:v>438.04</c:v>
                      </c:pt>
                      <c:pt idx="80">
                        <c:v>0</c:v>
                      </c:pt>
                      <c:pt idx="81">
                        <c:v>526.46</c:v>
                      </c:pt>
                      <c:pt idx="82">
                        <c:v>58.82</c:v>
                      </c:pt>
                      <c:pt idx="83">
                        <c:v>1157.3499999999999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3934-4E9A-AFCB-1CC6D4A2F478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Data!$BX$4</c15:sqref>
                        </c15:formulaRef>
                      </c:ext>
                    </c:extLst>
                    <c:strCache>
                      <c:ptCount val="1"/>
                      <c:pt idx="0">
                        <c:v>Security/Monitoring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Data!$BX$5:$BX$88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214</c:v>
                      </c:pt>
                      <c:pt idx="3">
                        <c:v>177.27</c:v>
                      </c:pt>
                      <c:pt idx="4">
                        <c:v>0</c:v>
                      </c:pt>
                      <c:pt idx="5">
                        <c:v>2254.2199999999998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214</c:v>
                      </c:pt>
                      <c:pt idx="9">
                        <c:v>6120.66</c:v>
                      </c:pt>
                      <c:pt idx="10">
                        <c:v>1851</c:v>
                      </c:pt>
                      <c:pt idx="11">
                        <c:v>1381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214</c:v>
                      </c:pt>
                      <c:pt idx="15">
                        <c:v>0</c:v>
                      </c:pt>
                      <c:pt idx="16">
                        <c:v>177.27</c:v>
                      </c:pt>
                      <c:pt idx="17">
                        <c:v>3494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201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201</c:v>
                      </c:pt>
                      <c:pt idx="24">
                        <c:v>0</c:v>
                      </c:pt>
                      <c:pt idx="25">
                        <c:v>177.27</c:v>
                      </c:pt>
                      <c:pt idx="26">
                        <c:v>201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201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201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201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201</c:v>
                      </c:pt>
                      <c:pt idx="39">
                        <c:v>0</c:v>
                      </c:pt>
                      <c:pt idx="40">
                        <c:v>118</c:v>
                      </c:pt>
                      <c:pt idx="41">
                        <c:v>201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201</c:v>
                      </c:pt>
                      <c:pt idx="45">
                        <c:v>0</c:v>
                      </c:pt>
                      <c:pt idx="46">
                        <c:v>181.82</c:v>
                      </c:pt>
                      <c:pt idx="47">
                        <c:v>201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201</c:v>
                      </c:pt>
                      <c:pt idx="51">
                        <c:v>116</c:v>
                      </c:pt>
                      <c:pt idx="52">
                        <c:v>0</c:v>
                      </c:pt>
                      <c:pt idx="53">
                        <c:v>322</c:v>
                      </c:pt>
                      <c:pt idx="54">
                        <c:v>0</c:v>
                      </c:pt>
                      <c:pt idx="55">
                        <c:v>815</c:v>
                      </c:pt>
                      <c:pt idx="56">
                        <c:v>815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865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177.27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1010</c:v>
                      </c:pt>
                      <c:pt idx="74">
                        <c:v>0</c:v>
                      </c:pt>
                      <c:pt idx="75">
                        <c:v>520</c:v>
                      </c:pt>
                      <c:pt idx="76">
                        <c:v>360</c:v>
                      </c:pt>
                      <c:pt idx="77">
                        <c:v>0</c:v>
                      </c:pt>
                      <c:pt idx="78">
                        <c:v>600</c:v>
                      </c:pt>
                      <c:pt idx="79">
                        <c:v>980</c:v>
                      </c:pt>
                      <c:pt idx="80">
                        <c:v>640</c:v>
                      </c:pt>
                      <c:pt idx="81">
                        <c:v>1871.2</c:v>
                      </c:pt>
                      <c:pt idx="82">
                        <c:v>640</c:v>
                      </c:pt>
                      <c:pt idx="83">
                        <c:v>640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3934-4E9A-AFCB-1CC6D4A2F478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Data!$BY$4</c15:sqref>
                        </c15:formulaRef>
                      </c:ext>
                    </c:extLst>
                    <c:strCache>
                      <c:ptCount val="1"/>
                      <c:pt idx="0">
                        <c:v>Inspections &amp; Contracts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Data!$BY$5:$BY$88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2821.85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1269.9100000000001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80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1515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70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365</c:v>
                      </c:pt>
                      <c:pt idx="72">
                        <c:v>0</c:v>
                      </c:pt>
                      <c:pt idx="73">
                        <c:v>165</c:v>
                      </c:pt>
                      <c:pt idx="74">
                        <c:v>918.1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70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3934-4E9A-AFCB-1CC6D4A2F478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Data!$BZ$4</c15:sqref>
                        </c15:formulaRef>
                      </c:ext>
                    </c:extLst>
                    <c:strCache>
                      <c:ptCount val="1"/>
                      <c:pt idx="0">
                        <c:v>Sundry Expenses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Data!$BZ$5:$BZ$88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1180.99</c:v>
                      </c:pt>
                      <c:pt idx="1">
                        <c:v>107.82</c:v>
                      </c:pt>
                      <c:pt idx="2">
                        <c:v>231.11</c:v>
                      </c:pt>
                      <c:pt idx="3">
                        <c:v>582.84</c:v>
                      </c:pt>
                      <c:pt idx="4">
                        <c:v>0</c:v>
                      </c:pt>
                      <c:pt idx="5">
                        <c:v>1022.28</c:v>
                      </c:pt>
                      <c:pt idx="6">
                        <c:v>89.91</c:v>
                      </c:pt>
                      <c:pt idx="7">
                        <c:v>18.18</c:v>
                      </c:pt>
                      <c:pt idx="8">
                        <c:v>2475</c:v>
                      </c:pt>
                      <c:pt idx="9">
                        <c:v>154</c:v>
                      </c:pt>
                      <c:pt idx="10">
                        <c:v>63.64</c:v>
                      </c:pt>
                      <c:pt idx="11">
                        <c:v>0</c:v>
                      </c:pt>
                      <c:pt idx="12">
                        <c:v>399.05</c:v>
                      </c:pt>
                      <c:pt idx="13">
                        <c:v>250</c:v>
                      </c:pt>
                      <c:pt idx="14">
                        <c:v>758.18</c:v>
                      </c:pt>
                      <c:pt idx="15">
                        <c:v>0</c:v>
                      </c:pt>
                      <c:pt idx="16">
                        <c:v>383.35</c:v>
                      </c:pt>
                      <c:pt idx="17">
                        <c:v>0</c:v>
                      </c:pt>
                      <c:pt idx="18">
                        <c:v>1420</c:v>
                      </c:pt>
                      <c:pt idx="19">
                        <c:v>233.78</c:v>
                      </c:pt>
                      <c:pt idx="20">
                        <c:v>2881</c:v>
                      </c:pt>
                      <c:pt idx="21">
                        <c:v>205.07</c:v>
                      </c:pt>
                      <c:pt idx="22">
                        <c:v>246.36</c:v>
                      </c:pt>
                      <c:pt idx="23">
                        <c:v>54.55</c:v>
                      </c:pt>
                      <c:pt idx="24">
                        <c:v>-2200.8000000000002</c:v>
                      </c:pt>
                      <c:pt idx="25">
                        <c:v>789.09</c:v>
                      </c:pt>
                      <c:pt idx="26">
                        <c:v>640</c:v>
                      </c:pt>
                      <c:pt idx="27">
                        <c:v>372.36</c:v>
                      </c:pt>
                      <c:pt idx="28">
                        <c:v>0</c:v>
                      </c:pt>
                      <c:pt idx="29">
                        <c:v>427.36</c:v>
                      </c:pt>
                      <c:pt idx="30">
                        <c:v>0</c:v>
                      </c:pt>
                      <c:pt idx="31">
                        <c:v>-500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674.91</c:v>
                      </c:pt>
                      <c:pt idx="36">
                        <c:v>-5821.04</c:v>
                      </c:pt>
                      <c:pt idx="37">
                        <c:v>212.5</c:v>
                      </c:pt>
                      <c:pt idx="38">
                        <c:v>1726.58</c:v>
                      </c:pt>
                      <c:pt idx="39">
                        <c:v>-1999.91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136.36000000000001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250</c:v>
                      </c:pt>
                      <c:pt idx="46">
                        <c:v>209.24</c:v>
                      </c:pt>
                      <c:pt idx="47">
                        <c:v>0</c:v>
                      </c:pt>
                      <c:pt idx="48">
                        <c:v>16210.67</c:v>
                      </c:pt>
                      <c:pt idx="49">
                        <c:v>854.75</c:v>
                      </c:pt>
                      <c:pt idx="50">
                        <c:v>0</c:v>
                      </c:pt>
                      <c:pt idx="51">
                        <c:v>168.18</c:v>
                      </c:pt>
                      <c:pt idx="52">
                        <c:v>35.1</c:v>
                      </c:pt>
                      <c:pt idx="53">
                        <c:v>578.45000000000005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300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3387.86</c:v>
                      </c:pt>
                      <c:pt idx="62">
                        <c:v>405</c:v>
                      </c:pt>
                      <c:pt idx="63">
                        <c:v>350</c:v>
                      </c:pt>
                      <c:pt idx="64">
                        <c:v>45.45</c:v>
                      </c:pt>
                      <c:pt idx="65">
                        <c:v>634.59</c:v>
                      </c:pt>
                      <c:pt idx="66">
                        <c:v>0</c:v>
                      </c:pt>
                      <c:pt idx="67">
                        <c:v>380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28.29</c:v>
                      </c:pt>
                      <c:pt idx="71">
                        <c:v>0</c:v>
                      </c:pt>
                      <c:pt idx="72">
                        <c:v>-9193.18</c:v>
                      </c:pt>
                      <c:pt idx="73">
                        <c:v>659.54</c:v>
                      </c:pt>
                      <c:pt idx="74">
                        <c:v>0</c:v>
                      </c:pt>
                      <c:pt idx="75">
                        <c:v>411.97</c:v>
                      </c:pt>
                      <c:pt idx="76">
                        <c:v>0</c:v>
                      </c:pt>
                      <c:pt idx="77">
                        <c:v>-59.95</c:v>
                      </c:pt>
                      <c:pt idx="78">
                        <c:v>0</c:v>
                      </c:pt>
                      <c:pt idx="79">
                        <c:v>-143.82</c:v>
                      </c:pt>
                      <c:pt idx="80">
                        <c:v>641.46</c:v>
                      </c:pt>
                      <c:pt idx="81">
                        <c:v>1252.78</c:v>
                      </c:pt>
                      <c:pt idx="82">
                        <c:v>1458.7</c:v>
                      </c:pt>
                      <c:pt idx="83">
                        <c:v>11149.59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3934-4E9A-AFCB-1CC6D4A2F478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Data!$CA$4</c15:sqref>
                        </c15:formulaRef>
                      </c:ext>
                    </c:extLst>
                    <c:strCache>
                      <c:ptCount val="1"/>
                      <c:pt idx="0">
                        <c:v>Telephone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Data!$CA$5:$CA$88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285.01</c:v>
                      </c:pt>
                      <c:pt idx="1">
                        <c:v>503.06</c:v>
                      </c:pt>
                      <c:pt idx="2">
                        <c:v>240.41</c:v>
                      </c:pt>
                      <c:pt idx="3">
                        <c:v>236.64</c:v>
                      </c:pt>
                      <c:pt idx="4">
                        <c:v>416.69</c:v>
                      </c:pt>
                      <c:pt idx="5">
                        <c:v>487.79</c:v>
                      </c:pt>
                      <c:pt idx="6">
                        <c:v>614.99</c:v>
                      </c:pt>
                      <c:pt idx="7">
                        <c:v>458.47</c:v>
                      </c:pt>
                      <c:pt idx="8">
                        <c:v>313.39</c:v>
                      </c:pt>
                      <c:pt idx="9">
                        <c:v>268.66000000000003</c:v>
                      </c:pt>
                      <c:pt idx="10">
                        <c:v>267.06</c:v>
                      </c:pt>
                      <c:pt idx="11">
                        <c:v>52.73</c:v>
                      </c:pt>
                      <c:pt idx="12">
                        <c:v>588.84</c:v>
                      </c:pt>
                      <c:pt idx="13">
                        <c:v>271.06</c:v>
                      </c:pt>
                      <c:pt idx="14">
                        <c:v>269.45999999999998</c:v>
                      </c:pt>
                      <c:pt idx="15">
                        <c:v>507.47</c:v>
                      </c:pt>
                      <c:pt idx="16">
                        <c:v>265.52999999999997</c:v>
                      </c:pt>
                      <c:pt idx="17">
                        <c:v>262.73</c:v>
                      </c:pt>
                      <c:pt idx="18">
                        <c:v>614.33000000000004</c:v>
                      </c:pt>
                      <c:pt idx="19">
                        <c:v>271.52999999999997</c:v>
                      </c:pt>
                      <c:pt idx="20">
                        <c:v>268.72000000000003</c:v>
                      </c:pt>
                      <c:pt idx="21">
                        <c:v>50</c:v>
                      </c:pt>
                      <c:pt idx="22">
                        <c:v>491.45</c:v>
                      </c:pt>
                      <c:pt idx="23">
                        <c:v>283.75</c:v>
                      </c:pt>
                      <c:pt idx="24">
                        <c:v>634.09</c:v>
                      </c:pt>
                      <c:pt idx="25">
                        <c:v>279.12</c:v>
                      </c:pt>
                      <c:pt idx="26">
                        <c:v>257.08</c:v>
                      </c:pt>
                      <c:pt idx="27">
                        <c:v>258.27999999999997</c:v>
                      </c:pt>
                      <c:pt idx="28">
                        <c:v>270.42</c:v>
                      </c:pt>
                      <c:pt idx="29">
                        <c:v>45.45</c:v>
                      </c:pt>
                      <c:pt idx="30">
                        <c:v>778.01</c:v>
                      </c:pt>
                      <c:pt idx="31">
                        <c:v>336.56</c:v>
                      </c:pt>
                      <c:pt idx="32">
                        <c:v>1098.02</c:v>
                      </c:pt>
                      <c:pt idx="33">
                        <c:v>350.86</c:v>
                      </c:pt>
                      <c:pt idx="34">
                        <c:v>795.17</c:v>
                      </c:pt>
                      <c:pt idx="35">
                        <c:v>822.35</c:v>
                      </c:pt>
                      <c:pt idx="36">
                        <c:v>1309.21</c:v>
                      </c:pt>
                      <c:pt idx="37">
                        <c:v>1123.47</c:v>
                      </c:pt>
                      <c:pt idx="38">
                        <c:v>833.69</c:v>
                      </c:pt>
                      <c:pt idx="39">
                        <c:v>831.33</c:v>
                      </c:pt>
                      <c:pt idx="40">
                        <c:v>828.67</c:v>
                      </c:pt>
                      <c:pt idx="41">
                        <c:v>830.12</c:v>
                      </c:pt>
                      <c:pt idx="42">
                        <c:v>868.18</c:v>
                      </c:pt>
                      <c:pt idx="43">
                        <c:v>472.15</c:v>
                      </c:pt>
                      <c:pt idx="44">
                        <c:v>875.44</c:v>
                      </c:pt>
                      <c:pt idx="45">
                        <c:v>830.89</c:v>
                      </c:pt>
                      <c:pt idx="46">
                        <c:v>824.89</c:v>
                      </c:pt>
                      <c:pt idx="47">
                        <c:v>1296.99</c:v>
                      </c:pt>
                      <c:pt idx="48">
                        <c:v>1183.8699999999999</c:v>
                      </c:pt>
                      <c:pt idx="49">
                        <c:v>836.29</c:v>
                      </c:pt>
                      <c:pt idx="50">
                        <c:v>820.24</c:v>
                      </c:pt>
                      <c:pt idx="51">
                        <c:v>826.2</c:v>
                      </c:pt>
                      <c:pt idx="52">
                        <c:v>1148.54</c:v>
                      </c:pt>
                      <c:pt idx="53">
                        <c:v>836.6</c:v>
                      </c:pt>
                      <c:pt idx="54">
                        <c:v>846.28</c:v>
                      </c:pt>
                      <c:pt idx="55">
                        <c:v>841.01</c:v>
                      </c:pt>
                      <c:pt idx="56">
                        <c:v>842.51</c:v>
                      </c:pt>
                      <c:pt idx="57">
                        <c:v>0</c:v>
                      </c:pt>
                      <c:pt idx="58">
                        <c:v>1371.5</c:v>
                      </c:pt>
                      <c:pt idx="59">
                        <c:v>833.94</c:v>
                      </c:pt>
                      <c:pt idx="60">
                        <c:v>1162.51</c:v>
                      </c:pt>
                      <c:pt idx="61">
                        <c:v>322.22000000000003</c:v>
                      </c:pt>
                      <c:pt idx="62">
                        <c:v>1315</c:v>
                      </c:pt>
                      <c:pt idx="63">
                        <c:v>510.72</c:v>
                      </c:pt>
                      <c:pt idx="64">
                        <c:v>849.74</c:v>
                      </c:pt>
                      <c:pt idx="65">
                        <c:v>837.5</c:v>
                      </c:pt>
                      <c:pt idx="66">
                        <c:v>323.02</c:v>
                      </c:pt>
                      <c:pt idx="67">
                        <c:v>827.1</c:v>
                      </c:pt>
                      <c:pt idx="68">
                        <c:v>841.43</c:v>
                      </c:pt>
                      <c:pt idx="69">
                        <c:v>1108.27</c:v>
                      </c:pt>
                      <c:pt idx="70">
                        <c:v>558.09</c:v>
                      </c:pt>
                      <c:pt idx="71">
                        <c:v>828.33</c:v>
                      </c:pt>
                      <c:pt idx="72">
                        <c:v>830.93</c:v>
                      </c:pt>
                      <c:pt idx="73">
                        <c:v>837.78</c:v>
                      </c:pt>
                      <c:pt idx="74">
                        <c:v>838.89</c:v>
                      </c:pt>
                      <c:pt idx="75">
                        <c:v>833.06</c:v>
                      </c:pt>
                      <c:pt idx="76">
                        <c:v>836.94</c:v>
                      </c:pt>
                      <c:pt idx="77">
                        <c:v>835.29</c:v>
                      </c:pt>
                      <c:pt idx="78">
                        <c:v>957.71</c:v>
                      </c:pt>
                      <c:pt idx="79">
                        <c:v>913.4</c:v>
                      </c:pt>
                      <c:pt idx="80">
                        <c:v>654.24</c:v>
                      </c:pt>
                      <c:pt idx="81">
                        <c:v>997.64</c:v>
                      </c:pt>
                      <c:pt idx="82">
                        <c:v>1156.28</c:v>
                      </c:pt>
                      <c:pt idx="83">
                        <c:v>954.3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3934-4E9A-AFCB-1CC6D4A2F478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Data!$CB$4</c15:sqref>
                        </c15:formulaRef>
                      </c:ext>
                    </c:extLst>
                    <c:strCache>
                      <c:ptCount val="1"/>
                      <c:pt idx="0">
                        <c:v>Travel &amp; Accom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Data!$CB$5:$CB$88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643.20000000000005</c:v>
                      </c:pt>
                      <c:pt idx="2">
                        <c:v>0</c:v>
                      </c:pt>
                      <c:pt idx="3">
                        <c:v>137.28</c:v>
                      </c:pt>
                      <c:pt idx="4">
                        <c:v>124.8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118.18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68.19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671.53</c:v>
                      </c:pt>
                      <c:pt idx="53">
                        <c:v>1623.8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148.01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45.47</c:v>
                      </c:pt>
                      <c:pt idx="64">
                        <c:v>1007.09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143.63999999999999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3934-4E9A-AFCB-1CC6D4A2F478}"/>
                  </c:ext>
                </c:extLst>
              </c15:ser>
            </c15:filteredBarSeries>
            <c15:filteredBarSeries>
              <c15:ser>
                <c:idx val="79"/>
                <c:order val="7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Data!$CC$4</c15:sqref>
                        </c15:formulaRef>
                      </c:ext>
                    </c:extLst>
                    <c:strCache>
                      <c:ptCount val="1"/>
                      <c:pt idx="0">
                        <c:v>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Data!$CC$5:$CC$88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10108.49</c:v>
                      </c:pt>
                      <c:pt idx="1">
                        <c:v>10414.780000000001</c:v>
                      </c:pt>
                      <c:pt idx="2">
                        <c:v>7549.5</c:v>
                      </c:pt>
                      <c:pt idx="3">
                        <c:v>7931.57</c:v>
                      </c:pt>
                      <c:pt idx="4">
                        <c:v>8796.9</c:v>
                      </c:pt>
                      <c:pt idx="5">
                        <c:v>8440.84</c:v>
                      </c:pt>
                      <c:pt idx="6">
                        <c:v>8049.76</c:v>
                      </c:pt>
                      <c:pt idx="7">
                        <c:v>8962.4599999999991</c:v>
                      </c:pt>
                      <c:pt idx="8">
                        <c:v>14445.39</c:v>
                      </c:pt>
                      <c:pt idx="9">
                        <c:v>13210.37</c:v>
                      </c:pt>
                      <c:pt idx="10">
                        <c:v>12875.73</c:v>
                      </c:pt>
                      <c:pt idx="11">
                        <c:v>12115.9</c:v>
                      </c:pt>
                      <c:pt idx="12">
                        <c:v>10796</c:v>
                      </c:pt>
                      <c:pt idx="13">
                        <c:v>10610.26</c:v>
                      </c:pt>
                      <c:pt idx="14">
                        <c:v>5560.97</c:v>
                      </c:pt>
                      <c:pt idx="15">
                        <c:v>5688.13</c:v>
                      </c:pt>
                      <c:pt idx="16">
                        <c:v>6726.79</c:v>
                      </c:pt>
                      <c:pt idx="17">
                        <c:v>5968.66</c:v>
                      </c:pt>
                      <c:pt idx="18">
                        <c:v>5672.94</c:v>
                      </c:pt>
                      <c:pt idx="19">
                        <c:v>5817.83</c:v>
                      </c:pt>
                      <c:pt idx="20">
                        <c:v>6775.29</c:v>
                      </c:pt>
                      <c:pt idx="21">
                        <c:v>6526.48</c:v>
                      </c:pt>
                      <c:pt idx="22">
                        <c:v>7495.46</c:v>
                      </c:pt>
                      <c:pt idx="23">
                        <c:v>7432.37</c:v>
                      </c:pt>
                      <c:pt idx="24">
                        <c:v>6762.56</c:v>
                      </c:pt>
                      <c:pt idx="25">
                        <c:v>5877.19</c:v>
                      </c:pt>
                      <c:pt idx="26">
                        <c:v>3757.66</c:v>
                      </c:pt>
                      <c:pt idx="27">
                        <c:v>4084.99</c:v>
                      </c:pt>
                      <c:pt idx="28">
                        <c:v>5097.57</c:v>
                      </c:pt>
                      <c:pt idx="29">
                        <c:v>5457.37</c:v>
                      </c:pt>
                      <c:pt idx="30">
                        <c:v>5021.75</c:v>
                      </c:pt>
                      <c:pt idx="31">
                        <c:v>5341.79</c:v>
                      </c:pt>
                      <c:pt idx="32">
                        <c:v>8335.64</c:v>
                      </c:pt>
                      <c:pt idx="33">
                        <c:v>7180.78</c:v>
                      </c:pt>
                      <c:pt idx="34">
                        <c:v>7422.29</c:v>
                      </c:pt>
                      <c:pt idx="35">
                        <c:v>455.06</c:v>
                      </c:pt>
                      <c:pt idx="36">
                        <c:v>15519.72</c:v>
                      </c:pt>
                      <c:pt idx="37">
                        <c:v>5339.7</c:v>
                      </c:pt>
                      <c:pt idx="38">
                        <c:v>4900.7299999999996</c:v>
                      </c:pt>
                      <c:pt idx="39">
                        <c:v>4698.49</c:v>
                      </c:pt>
                      <c:pt idx="40">
                        <c:v>5222.3500000000004</c:v>
                      </c:pt>
                      <c:pt idx="41">
                        <c:v>4616.32</c:v>
                      </c:pt>
                      <c:pt idx="42">
                        <c:v>2091.12</c:v>
                      </c:pt>
                      <c:pt idx="43">
                        <c:v>2554.06</c:v>
                      </c:pt>
                      <c:pt idx="44">
                        <c:v>9091.9500000000007</c:v>
                      </c:pt>
                      <c:pt idx="45">
                        <c:v>9602.9599999999991</c:v>
                      </c:pt>
                      <c:pt idx="46">
                        <c:v>11027.11</c:v>
                      </c:pt>
                      <c:pt idx="47">
                        <c:v>12090.67</c:v>
                      </c:pt>
                      <c:pt idx="48">
                        <c:v>8723.67</c:v>
                      </c:pt>
                      <c:pt idx="49">
                        <c:v>7384.1</c:v>
                      </c:pt>
                      <c:pt idx="50">
                        <c:v>6647.02</c:v>
                      </c:pt>
                      <c:pt idx="51">
                        <c:v>6414.36</c:v>
                      </c:pt>
                      <c:pt idx="52">
                        <c:v>6661.02</c:v>
                      </c:pt>
                      <c:pt idx="53">
                        <c:v>7019.97</c:v>
                      </c:pt>
                      <c:pt idx="54">
                        <c:v>8180.44</c:v>
                      </c:pt>
                      <c:pt idx="55">
                        <c:v>10281.950000000001</c:v>
                      </c:pt>
                      <c:pt idx="56">
                        <c:v>15227.72</c:v>
                      </c:pt>
                      <c:pt idx="57">
                        <c:v>14093.94</c:v>
                      </c:pt>
                      <c:pt idx="58">
                        <c:v>14974.93</c:v>
                      </c:pt>
                      <c:pt idx="59">
                        <c:v>14294.41</c:v>
                      </c:pt>
                      <c:pt idx="60">
                        <c:v>13550.8</c:v>
                      </c:pt>
                      <c:pt idx="61">
                        <c:v>10831.95</c:v>
                      </c:pt>
                      <c:pt idx="62">
                        <c:v>6637.46</c:v>
                      </c:pt>
                      <c:pt idx="63">
                        <c:v>5831.51</c:v>
                      </c:pt>
                      <c:pt idx="64">
                        <c:v>5891.53</c:v>
                      </c:pt>
                      <c:pt idx="65">
                        <c:v>6764.94</c:v>
                      </c:pt>
                      <c:pt idx="66">
                        <c:v>7170.35</c:v>
                      </c:pt>
                      <c:pt idx="67">
                        <c:v>0</c:v>
                      </c:pt>
                      <c:pt idx="68">
                        <c:v>21990.959999999999</c:v>
                      </c:pt>
                      <c:pt idx="69">
                        <c:v>9892.75</c:v>
                      </c:pt>
                      <c:pt idx="70">
                        <c:v>0</c:v>
                      </c:pt>
                      <c:pt idx="71">
                        <c:v>14689.84</c:v>
                      </c:pt>
                      <c:pt idx="72">
                        <c:v>11627.42</c:v>
                      </c:pt>
                      <c:pt idx="73">
                        <c:v>9773.7800000000007</c:v>
                      </c:pt>
                      <c:pt idx="74">
                        <c:v>10308.700000000001</c:v>
                      </c:pt>
                      <c:pt idx="75">
                        <c:v>8420.7800000000007</c:v>
                      </c:pt>
                      <c:pt idx="76">
                        <c:v>6142.56</c:v>
                      </c:pt>
                      <c:pt idx="77">
                        <c:v>5758.32</c:v>
                      </c:pt>
                      <c:pt idx="78">
                        <c:v>5874.03</c:v>
                      </c:pt>
                      <c:pt idx="79">
                        <c:v>6947.08</c:v>
                      </c:pt>
                      <c:pt idx="80">
                        <c:v>7767</c:v>
                      </c:pt>
                      <c:pt idx="81">
                        <c:v>10652.99</c:v>
                      </c:pt>
                      <c:pt idx="82">
                        <c:v>11577.58</c:v>
                      </c:pt>
                      <c:pt idx="83">
                        <c:v>12635.05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3934-4E9A-AFCB-1CC6D4A2F478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Data!$CD$4</c15:sqref>
                        </c15:formulaRef>
                      </c:ext>
                    </c:extLst>
                    <c:strCache>
                      <c:ptCount val="1"/>
                      <c:pt idx="0">
                        <c:v>Gas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Data!$CD$5:$CD$88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1366.79</c:v>
                      </c:pt>
                      <c:pt idx="1">
                        <c:v>2264.3200000000002</c:v>
                      </c:pt>
                      <c:pt idx="2">
                        <c:v>1166.06</c:v>
                      </c:pt>
                      <c:pt idx="3">
                        <c:v>3993.5</c:v>
                      </c:pt>
                      <c:pt idx="4">
                        <c:v>0</c:v>
                      </c:pt>
                      <c:pt idx="5">
                        <c:v>1686.94</c:v>
                      </c:pt>
                      <c:pt idx="6">
                        <c:v>2846.13</c:v>
                      </c:pt>
                      <c:pt idx="7">
                        <c:v>1212.31</c:v>
                      </c:pt>
                      <c:pt idx="8">
                        <c:v>2368.15</c:v>
                      </c:pt>
                      <c:pt idx="9">
                        <c:v>987.08</c:v>
                      </c:pt>
                      <c:pt idx="10">
                        <c:v>1866.16</c:v>
                      </c:pt>
                      <c:pt idx="11">
                        <c:v>844.23</c:v>
                      </c:pt>
                      <c:pt idx="12">
                        <c:v>1011.23</c:v>
                      </c:pt>
                      <c:pt idx="13">
                        <c:v>1865.89</c:v>
                      </c:pt>
                      <c:pt idx="14">
                        <c:v>1049.31</c:v>
                      </c:pt>
                      <c:pt idx="15">
                        <c:v>1746.55</c:v>
                      </c:pt>
                      <c:pt idx="16">
                        <c:v>1122.28</c:v>
                      </c:pt>
                      <c:pt idx="17">
                        <c:v>1897.61</c:v>
                      </c:pt>
                      <c:pt idx="18">
                        <c:v>2503.5300000000002</c:v>
                      </c:pt>
                      <c:pt idx="19">
                        <c:v>0</c:v>
                      </c:pt>
                      <c:pt idx="20">
                        <c:v>476.35</c:v>
                      </c:pt>
                      <c:pt idx="21">
                        <c:v>0</c:v>
                      </c:pt>
                      <c:pt idx="22">
                        <c:v>445.61</c:v>
                      </c:pt>
                      <c:pt idx="23">
                        <c:v>812.42</c:v>
                      </c:pt>
                      <c:pt idx="24">
                        <c:v>507.78</c:v>
                      </c:pt>
                      <c:pt idx="25">
                        <c:v>887.55</c:v>
                      </c:pt>
                      <c:pt idx="26">
                        <c:v>494.89</c:v>
                      </c:pt>
                      <c:pt idx="27">
                        <c:v>658.25</c:v>
                      </c:pt>
                      <c:pt idx="28">
                        <c:v>564.70000000000005</c:v>
                      </c:pt>
                      <c:pt idx="29">
                        <c:v>1142.8499999999999</c:v>
                      </c:pt>
                      <c:pt idx="30">
                        <c:v>590.77</c:v>
                      </c:pt>
                      <c:pt idx="31">
                        <c:v>1248.31</c:v>
                      </c:pt>
                      <c:pt idx="32">
                        <c:v>605.11</c:v>
                      </c:pt>
                      <c:pt idx="33">
                        <c:v>1074.8900000000001</c:v>
                      </c:pt>
                      <c:pt idx="34">
                        <c:v>600.62</c:v>
                      </c:pt>
                      <c:pt idx="35">
                        <c:v>400.96</c:v>
                      </c:pt>
                      <c:pt idx="36">
                        <c:v>1100.7</c:v>
                      </c:pt>
                      <c:pt idx="37">
                        <c:v>493.59</c:v>
                      </c:pt>
                      <c:pt idx="38">
                        <c:v>1809.02</c:v>
                      </c:pt>
                      <c:pt idx="39">
                        <c:v>1321.05</c:v>
                      </c:pt>
                      <c:pt idx="40">
                        <c:v>922.77</c:v>
                      </c:pt>
                      <c:pt idx="41">
                        <c:v>1835.44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796.53</c:v>
                      </c:pt>
                      <c:pt idx="46">
                        <c:v>2226.15</c:v>
                      </c:pt>
                      <c:pt idx="47">
                        <c:v>0</c:v>
                      </c:pt>
                      <c:pt idx="48">
                        <c:v>1061.9100000000001</c:v>
                      </c:pt>
                      <c:pt idx="49">
                        <c:v>3130.43</c:v>
                      </c:pt>
                      <c:pt idx="50">
                        <c:v>2395.64</c:v>
                      </c:pt>
                      <c:pt idx="51">
                        <c:v>0</c:v>
                      </c:pt>
                      <c:pt idx="52">
                        <c:v>3472.64</c:v>
                      </c:pt>
                      <c:pt idx="53">
                        <c:v>1549.57</c:v>
                      </c:pt>
                      <c:pt idx="54">
                        <c:v>1364.47</c:v>
                      </c:pt>
                      <c:pt idx="55">
                        <c:v>0</c:v>
                      </c:pt>
                      <c:pt idx="56">
                        <c:v>2314.38</c:v>
                      </c:pt>
                      <c:pt idx="57">
                        <c:v>1306.4000000000001</c:v>
                      </c:pt>
                      <c:pt idx="58">
                        <c:v>1883.29</c:v>
                      </c:pt>
                      <c:pt idx="59">
                        <c:v>943.15</c:v>
                      </c:pt>
                      <c:pt idx="60">
                        <c:v>3125.85</c:v>
                      </c:pt>
                      <c:pt idx="61">
                        <c:v>998.29</c:v>
                      </c:pt>
                      <c:pt idx="62">
                        <c:v>0</c:v>
                      </c:pt>
                      <c:pt idx="63">
                        <c:v>2405</c:v>
                      </c:pt>
                      <c:pt idx="64">
                        <c:v>1882.28</c:v>
                      </c:pt>
                      <c:pt idx="65">
                        <c:v>2360.16</c:v>
                      </c:pt>
                      <c:pt idx="66">
                        <c:v>1615.41</c:v>
                      </c:pt>
                      <c:pt idx="67">
                        <c:v>987.01</c:v>
                      </c:pt>
                      <c:pt idx="68">
                        <c:v>998.88</c:v>
                      </c:pt>
                      <c:pt idx="69">
                        <c:v>2448.09</c:v>
                      </c:pt>
                      <c:pt idx="70">
                        <c:v>1231.27</c:v>
                      </c:pt>
                      <c:pt idx="71">
                        <c:v>2106.66</c:v>
                      </c:pt>
                      <c:pt idx="72">
                        <c:v>1531.79</c:v>
                      </c:pt>
                      <c:pt idx="73">
                        <c:v>2407.46</c:v>
                      </c:pt>
                      <c:pt idx="74">
                        <c:v>1303.43</c:v>
                      </c:pt>
                      <c:pt idx="75">
                        <c:v>2873.22</c:v>
                      </c:pt>
                      <c:pt idx="76">
                        <c:v>1487.77</c:v>
                      </c:pt>
                      <c:pt idx="77">
                        <c:v>3027.63</c:v>
                      </c:pt>
                      <c:pt idx="78">
                        <c:v>1250.6400000000001</c:v>
                      </c:pt>
                      <c:pt idx="79">
                        <c:v>1809.71</c:v>
                      </c:pt>
                      <c:pt idx="80">
                        <c:v>1459.6</c:v>
                      </c:pt>
                      <c:pt idx="81">
                        <c:v>2726.06</c:v>
                      </c:pt>
                      <c:pt idx="82">
                        <c:v>1507.47</c:v>
                      </c:pt>
                      <c:pt idx="83">
                        <c:v>2878.87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3934-4E9A-AFCB-1CC6D4A2F478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Data!$CE$4</c15:sqref>
                        </c15:formulaRef>
                      </c:ext>
                    </c:extLst>
                    <c:strCache>
                      <c:ptCount val="1"/>
                      <c:pt idx="0">
                        <c:v>BEER GAS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Data!$CE$5:$CE$88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56.7</c:v>
                      </c:pt>
                      <c:pt idx="1">
                        <c:v>54.87</c:v>
                      </c:pt>
                      <c:pt idx="2">
                        <c:v>278.06</c:v>
                      </c:pt>
                      <c:pt idx="3">
                        <c:v>194.56</c:v>
                      </c:pt>
                      <c:pt idx="4">
                        <c:v>47.54</c:v>
                      </c:pt>
                      <c:pt idx="5">
                        <c:v>186.89</c:v>
                      </c:pt>
                      <c:pt idx="6">
                        <c:v>114.58</c:v>
                      </c:pt>
                      <c:pt idx="7">
                        <c:v>71.31</c:v>
                      </c:pt>
                      <c:pt idx="8">
                        <c:v>69.010000000000005</c:v>
                      </c:pt>
                      <c:pt idx="9">
                        <c:v>182.78</c:v>
                      </c:pt>
                      <c:pt idx="10">
                        <c:v>124.55</c:v>
                      </c:pt>
                      <c:pt idx="11">
                        <c:v>104.54</c:v>
                      </c:pt>
                      <c:pt idx="12">
                        <c:v>56.7</c:v>
                      </c:pt>
                      <c:pt idx="13">
                        <c:v>54.86</c:v>
                      </c:pt>
                      <c:pt idx="14">
                        <c:v>101.8</c:v>
                      </c:pt>
                      <c:pt idx="15">
                        <c:v>122.5</c:v>
                      </c:pt>
                      <c:pt idx="16">
                        <c:v>282.16000000000003</c:v>
                      </c:pt>
                      <c:pt idx="17">
                        <c:v>56.7</c:v>
                      </c:pt>
                      <c:pt idx="18">
                        <c:v>190.16</c:v>
                      </c:pt>
                      <c:pt idx="19">
                        <c:v>90.46</c:v>
                      </c:pt>
                      <c:pt idx="20">
                        <c:v>43.89</c:v>
                      </c:pt>
                      <c:pt idx="21">
                        <c:v>119.84</c:v>
                      </c:pt>
                      <c:pt idx="22">
                        <c:v>105.88</c:v>
                      </c:pt>
                      <c:pt idx="23">
                        <c:v>56.7</c:v>
                      </c:pt>
                      <c:pt idx="24">
                        <c:v>129.88999999999999</c:v>
                      </c:pt>
                      <c:pt idx="25">
                        <c:v>211.17</c:v>
                      </c:pt>
                      <c:pt idx="26">
                        <c:v>129.88999999999999</c:v>
                      </c:pt>
                      <c:pt idx="27">
                        <c:v>53.64</c:v>
                      </c:pt>
                      <c:pt idx="28">
                        <c:v>0</c:v>
                      </c:pt>
                      <c:pt idx="29">
                        <c:v>204.37</c:v>
                      </c:pt>
                      <c:pt idx="30">
                        <c:v>197.54</c:v>
                      </c:pt>
                      <c:pt idx="31">
                        <c:v>186.81</c:v>
                      </c:pt>
                      <c:pt idx="32">
                        <c:v>112.73</c:v>
                      </c:pt>
                      <c:pt idx="33">
                        <c:v>143.65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-222.18</c:v>
                      </c:pt>
                      <c:pt idx="37">
                        <c:v>542.98</c:v>
                      </c:pt>
                      <c:pt idx="38">
                        <c:v>287.32</c:v>
                      </c:pt>
                      <c:pt idx="39">
                        <c:v>371.47</c:v>
                      </c:pt>
                      <c:pt idx="40">
                        <c:v>54.11</c:v>
                      </c:pt>
                      <c:pt idx="41">
                        <c:v>195.89</c:v>
                      </c:pt>
                      <c:pt idx="42">
                        <c:v>85.18</c:v>
                      </c:pt>
                      <c:pt idx="43">
                        <c:v>0</c:v>
                      </c:pt>
                      <c:pt idx="44">
                        <c:v>41.89</c:v>
                      </c:pt>
                      <c:pt idx="45">
                        <c:v>43.29</c:v>
                      </c:pt>
                      <c:pt idx="46">
                        <c:v>333.84</c:v>
                      </c:pt>
                      <c:pt idx="47">
                        <c:v>189.96</c:v>
                      </c:pt>
                      <c:pt idx="48">
                        <c:v>125.63</c:v>
                      </c:pt>
                      <c:pt idx="49">
                        <c:v>220</c:v>
                      </c:pt>
                      <c:pt idx="50">
                        <c:v>0</c:v>
                      </c:pt>
                      <c:pt idx="51">
                        <c:v>114.3</c:v>
                      </c:pt>
                      <c:pt idx="52">
                        <c:v>236.8</c:v>
                      </c:pt>
                      <c:pt idx="53">
                        <c:v>146.66999999999999</c:v>
                      </c:pt>
                      <c:pt idx="54">
                        <c:v>51.21</c:v>
                      </c:pt>
                      <c:pt idx="55">
                        <c:v>194.86</c:v>
                      </c:pt>
                      <c:pt idx="56">
                        <c:v>1200.1300000000001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366.99</c:v>
                      </c:pt>
                      <c:pt idx="62">
                        <c:v>212.91</c:v>
                      </c:pt>
                      <c:pt idx="63">
                        <c:v>152.44999999999999</c:v>
                      </c:pt>
                      <c:pt idx="64">
                        <c:v>164.44</c:v>
                      </c:pt>
                      <c:pt idx="65">
                        <c:v>164.44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3934-4E9A-AFCB-1CC6D4A2F478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Data!$CF$4</c15:sqref>
                        </c15:formulaRef>
                      </c:ext>
                    </c:extLst>
                    <c:strCache>
                      <c:ptCount val="1"/>
                      <c:pt idx="0">
                        <c:v>Wreaths &amp; Flowers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Data!$CF$5:$CF$88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80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145.44999999999999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72.73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120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54.55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180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50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50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50.5</c:v>
                      </c:pt>
                      <c:pt idx="81">
                        <c:v>50.5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3934-4E9A-AFCB-1CC6D4A2F478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Data!$CG$4</c15:sqref>
                        </c15:formulaRef>
                      </c:ext>
                    </c:extLst>
                    <c:strCache>
                      <c:ptCount val="1"/>
                      <c:pt idx="0">
                        <c:v>Club Grants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Data!$CG$5:$CG$88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1238.24</c:v>
                      </c:pt>
                      <c:pt idx="1">
                        <c:v>2246.4</c:v>
                      </c:pt>
                      <c:pt idx="2">
                        <c:v>2383.4499999999998</c:v>
                      </c:pt>
                      <c:pt idx="3">
                        <c:v>2568.66</c:v>
                      </c:pt>
                      <c:pt idx="4">
                        <c:v>1432.26</c:v>
                      </c:pt>
                      <c:pt idx="5">
                        <c:v>2084.86</c:v>
                      </c:pt>
                      <c:pt idx="6">
                        <c:v>2091.88</c:v>
                      </c:pt>
                      <c:pt idx="7">
                        <c:v>2151.3000000000002</c:v>
                      </c:pt>
                      <c:pt idx="8">
                        <c:v>2322.17</c:v>
                      </c:pt>
                      <c:pt idx="9">
                        <c:v>2091.4299999999998</c:v>
                      </c:pt>
                      <c:pt idx="10">
                        <c:v>1395.79</c:v>
                      </c:pt>
                      <c:pt idx="11">
                        <c:v>1495.43</c:v>
                      </c:pt>
                      <c:pt idx="12">
                        <c:v>0</c:v>
                      </c:pt>
                      <c:pt idx="13">
                        <c:v>1653.89</c:v>
                      </c:pt>
                      <c:pt idx="14">
                        <c:v>0</c:v>
                      </c:pt>
                      <c:pt idx="15">
                        <c:v>2194.04</c:v>
                      </c:pt>
                      <c:pt idx="16">
                        <c:v>-3130.92</c:v>
                      </c:pt>
                      <c:pt idx="17">
                        <c:v>1984.05</c:v>
                      </c:pt>
                      <c:pt idx="18">
                        <c:v>1730.7</c:v>
                      </c:pt>
                      <c:pt idx="19">
                        <c:v>1660.76</c:v>
                      </c:pt>
                      <c:pt idx="20">
                        <c:v>2073.67</c:v>
                      </c:pt>
                      <c:pt idx="21">
                        <c:v>4860.1499999999996</c:v>
                      </c:pt>
                      <c:pt idx="22">
                        <c:v>844.53</c:v>
                      </c:pt>
                      <c:pt idx="23">
                        <c:v>0</c:v>
                      </c:pt>
                      <c:pt idx="24">
                        <c:v>-503.48</c:v>
                      </c:pt>
                      <c:pt idx="25">
                        <c:v>499.67</c:v>
                      </c:pt>
                      <c:pt idx="26">
                        <c:v>896.8</c:v>
                      </c:pt>
                      <c:pt idx="27">
                        <c:v>629.83000000000004</c:v>
                      </c:pt>
                      <c:pt idx="28">
                        <c:v>599.4</c:v>
                      </c:pt>
                      <c:pt idx="29">
                        <c:v>2734.08</c:v>
                      </c:pt>
                      <c:pt idx="30">
                        <c:v>2239.11</c:v>
                      </c:pt>
                      <c:pt idx="31">
                        <c:v>2392.85</c:v>
                      </c:pt>
                      <c:pt idx="32">
                        <c:v>2357.37</c:v>
                      </c:pt>
                      <c:pt idx="33">
                        <c:v>2417.6</c:v>
                      </c:pt>
                      <c:pt idx="34">
                        <c:v>4082.37</c:v>
                      </c:pt>
                      <c:pt idx="35">
                        <c:v>1388.27</c:v>
                      </c:pt>
                      <c:pt idx="36">
                        <c:v>1340.29</c:v>
                      </c:pt>
                      <c:pt idx="37">
                        <c:v>3548.75</c:v>
                      </c:pt>
                      <c:pt idx="38">
                        <c:v>1719.21</c:v>
                      </c:pt>
                      <c:pt idx="39">
                        <c:v>2058.83</c:v>
                      </c:pt>
                      <c:pt idx="40">
                        <c:v>2270.33</c:v>
                      </c:pt>
                      <c:pt idx="41">
                        <c:v>2933.43</c:v>
                      </c:pt>
                      <c:pt idx="42">
                        <c:v>1213.02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959.62</c:v>
                      </c:pt>
                      <c:pt idx="46">
                        <c:v>2800.74</c:v>
                      </c:pt>
                      <c:pt idx="47">
                        <c:v>2091.6999999999998</c:v>
                      </c:pt>
                      <c:pt idx="48">
                        <c:v>2209.59</c:v>
                      </c:pt>
                      <c:pt idx="49">
                        <c:v>4425</c:v>
                      </c:pt>
                      <c:pt idx="50">
                        <c:v>1256.21</c:v>
                      </c:pt>
                      <c:pt idx="51">
                        <c:v>-1624.44</c:v>
                      </c:pt>
                      <c:pt idx="52">
                        <c:v>3280.14</c:v>
                      </c:pt>
                      <c:pt idx="53">
                        <c:v>6631.97</c:v>
                      </c:pt>
                      <c:pt idx="54">
                        <c:v>1882.55</c:v>
                      </c:pt>
                      <c:pt idx="55">
                        <c:v>1970.73</c:v>
                      </c:pt>
                      <c:pt idx="56">
                        <c:v>2298.69</c:v>
                      </c:pt>
                      <c:pt idx="57">
                        <c:v>2486.7800000000002</c:v>
                      </c:pt>
                      <c:pt idx="58">
                        <c:v>2013.76</c:v>
                      </c:pt>
                      <c:pt idx="59">
                        <c:v>2362.35</c:v>
                      </c:pt>
                      <c:pt idx="60">
                        <c:v>1512.73</c:v>
                      </c:pt>
                      <c:pt idx="61">
                        <c:v>2074.61</c:v>
                      </c:pt>
                      <c:pt idx="62">
                        <c:v>3465.26</c:v>
                      </c:pt>
                      <c:pt idx="63">
                        <c:v>1903.49</c:v>
                      </c:pt>
                      <c:pt idx="64">
                        <c:v>-9145.93</c:v>
                      </c:pt>
                      <c:pt idx="65">
                        <c:v>6493.03</c:v>
                      </c:pt>
                      <c:pt idx="66">
                        <c:v>2511.3000000000002</c:v>
                      </c:pt>
                      <c:pt idx="67">
                        <c:v>2059.5500000000002</c:v>
                      </c:pt>
                      <c:pt idx="68">
                        <c:v>3955.92</c:v>
                      </c:pt>
                      <c:pt idx="69">
                        <c:v>8956.41</c:v>
                      </c:pt>
                      <c:pt idx="70">
                        <c:v>2485.62</c:v>
                      </c:pt>
                      <c:pt idx="71">
                        <c:v>1693.91</c:v>
                      </c:pt>
                      <c:pt idx="72">
                        <c:v>2639.21</c:v>
                      </c:pt>
                      <c:pt idx="73">
                        <c:v>2850.75</c:v>
                      </c:pt>
                      <c:pt idx="74">
                        <c:v>2299.94</c:v>
                      </c:pt>
                      <c:pt idx="75">
                        <c:v>2586.42</c:v>
                      </c:pt>
                      <c:pt idx="76">
                        <c:v>11900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3934-4E9A-AFCB-1CC6D4A2F478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Data!$CH$4</c15:sqref>
                        </c15:formulaRef>
                      </c:ext>
                    </c:extLst>
                    <c:strCache>
                      <c:ptCount val="1"/>
                      <c:pt idx="0">
                        <c:v>Data Monitoring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Data!$CH$5:$CH$88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3540.14</c:v>
                      </c:pt>
                      <c:pt idx="1">
                        <c:v>3534.92</c:v>
                      </c:pt>
                      <c:pt idx="2">
                        <c:v>3529.64</c:v>
                      </c:pt>
                      <c:pt idx="3">
                        <c:v>3529.64</c:v>
                      </c:pt>
                      <c:pt idx="4">
                        <c:v>3534.92</c:v>
                      </c:pt>
                      <c:pt idx="5">
                        <c:v>3268.86</c:v>
                      </c:pt>
                      <c:pt idx="6">
                        <c:v>3245.22</c:v>
                      </c:pt>
                      <c:pt idx="7">
                        <c:v>3245.22</c:v>
                      </c:pt>
                      <c:pt idx="8">
                        <c:v>3245.22</c:v>
                      </c:pt>
                      <c:pt idx="9">
                        <c:v>3245.22</c:v>
                      </c:pt>
                      <c:pt idx="10">
                        <c:v>3245.22</c:v>
                      </c:pt>
                      <c:pt idx="11">
                        <c:v>3245.22</c:v>
                      </c:pt>
                      <c:pt idx="12">
                        <c:v>3245.22</c:v>
                      </c:pt>
                      <c:pt idx="13">
                        <c:v>3245.22</c:v>
                      </c:pt>
                      <c:pt idx="14">
                        <c:v>3245.22</c:v>
                      </c:pt>
                      <c:pt idx="15">
                        <c:v>3245.22</c:v>
                      </c:pt>
                      <c:pt idx="16">
                        <c:v>3250.47</c:v>
                      </c:pt>
                      <c:pt idx="17">
                        <c:v>3057.44</c:v>
                      </c:pt>
                      <c:pt idx="18">
                        <c:v>3061.5</c:v>
                      </c:pt>
                      <c:pt idx="19">
                        <c:v>3032.74</c:v>
                      </c:pt>
                      <c:pt idx="20">
                        <c:v>3061.5</c:v>
                      </c:pt>
                      <c:pt idx="21">
                        <c:v>3061.5</c:v>
                      </c:pt>
                      <c:pt idx="22">
                        <c:v>3061.5</c:v>
                      </c:pt>
                      <c:pt idx="23">
                        <c:v>3061.5</c:v>
                      </c:pt>
                      <c:pt idx="24">
                        <c:v>3070.8</c:v>
                      </c:pt>
                      <c:pt idx="25">
                        <c:v>1742.7</c:v>
                      </c:pt>
                      <c:pt idx="26">
                        <c:v>1130.4000000000001</c:v>
                      </c:pt>
                      <c:pt idx="27">
                        <c:v>1382.61</c:v>
                      </c:pt>
                      <c:pt idx="28">
                        <c:v>1742.7</c:v>
                      </c:pt>
                      <c:pt idx="29">
                        <c:v>3034.2</c:v>
                      </c:pt>
                      <c:pt idx="30">
                        <c:v>3034.2</c:v>
                      </c:pt>
                      <c:pt idx="31">
                        <c:v>3034.2</c:v>
                      </c:pt>
                      <c:pt idx="32">
                        <c:v>3034.2</c:v>
                      </c:pt>
                      <c:pt idx="33">
                        <c:v>3029.78</c:v>
                      </c:pt>
                      <c:pt idx="34">
                        <c:v>3029.78</c:v>
                      </c:pt>
                      <c:pt idx="35">
                        <c:v>1880.08</c:v>
                      </c:pt>
                      <c:pt idx="36">
                        <c:v>1736.31</c:v>
                      </c:pt>
                      <c:pt idx="37">
                        <c:v>1680.48</c:v>
                      </c:pt>
                      <c:pt idx="38">
                        <c:v>2240.64</c:v>
                      </c:pt>
                      <c:pt idx="39">
                        <c:v>1633.8</c:v>
                      </c:pt>
                      <c:pt idx="40">
                        <c:v>1633.8</c:v>
                      </c:pt>
                      <c:pt idx="41">
                        <c:v>1830.4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2121</c:v>
                      </c:pt>
                      <c:pt idx="45">
                        <c:v>2942.12</c:v>
                      </c:pt>
                      <c:pt idx="46">
                        <c:v>2928.64</c:v>
                      </c:pt>
                      <c:pt idx="47">
                        <c:v>2928.64</c:v>
                      </c:pt>
                      <c:pt idx="48">
                        <c:v>2873.12</c:v>
                      </c:pt>
                      <c:pt idx="49">
                        <c:v>2837.12</c:v>
                      </c:pt>
                      <c:pt idx="50">
                        <c:v>2837.12</c:v>
                      </c:pt>
                      <c:pt idx="51">
                        <c:v>2841.6</c:v>
                      </c:pt>
                      <c:pt idx="52">
                        <c:v>2841.6</c:v>
                      </c:pt>
                      <c:pt idx="53">
                        <c:v>2800.54</c:v>
                      </c:pt>
                      <c:pt idx="54">
                        <c:v>2800.54</c:v>
                      </c:pt>
                      <c:pt idx="55">
                        <c:v>2800.54</c:v>
                      </c:pt>
                      <c:pt idx="56">
                        <c:v>2800.54</c:v>
                      </c:pt>
                      <c:pt idx="57">
                        <c:v>2800.54</c:v>
                      </c:pt>
                      <c:pt idx="58">
                        <c:v>2800.54</c:v>
                      </c:pt>
                      <c:pt idx="59">
                        <c:v>2805.56</c:v>
                      </c:pt>
                      <c:pt idx="60">
                        <c:v>2802.58</c:v>
                      </c:pt>
                      <c:pt idx="61">
                        <c:v>2800.54</c:v>
                      </c:pt>
                      <c:pt idx="62">
                        <c:v>2800.54</c:v>
                      </c:pt>
                      <c:pt idx="63">
                        <c:v>2800.54</c:v>
                      </c:pt>
                      <c:pt idx="64">
                        <c:v>2805.56</c:v>
                      </c:pt>
                      <c:pt idx="65">
                        <c:v>2742.88</c:v>
                      </c:pt>
                      <c:pt idx="66">
                        <c:v>2742.88</c:v>
                      </c:pt>
                      <c:pt idx="67">
                        <c:v>2742.88</c:v>
                      </c:pt>
                      <c:pt idx="68">
                        <c:v>2705.15</c:v>
                      </c:pt>
                      <c:pt idx="69">
                        <c:v>2698.64</c:v>
                      </c:pt>
                      <c:pt idx="70">
                        <c:v>2698.64</c:v>
                      </c:pt>
                      <c:pt idx="71">
                        <c:v>2700.8</c:v>
                      </c:pt>
                      <c:pt idx="72">
                        <c:v>2712.31</c:v>
                      </c:pt>
                      <c:pt idx="73">
                        <c:v>2742.88</c:v>
                      </c:pt>
                      <c:pt idx="74">
                        <c:v>2742.88</c:v>
                      </c:pt>
                      <c:pt idx="75">
                        <c:v>2742.88</c:v>
                      </c:pt>
                      <c:pt idx="76">
                        <c:v>2742.88</c:v>
                      </c:pt>
                      <c:pt idx="77">
                        <c:v>2678.4</c:v>
                      </c:pt>
                      <c:pt idx="78">
                        <c:v>2678.4</c:v>
                      </c:pt>
                      <c:pt idx="79">
                        <c:v>2678.4</c:v>
                      </c:pt>
                      <c:pt idx="80">
                        <c:v>2678.4</c:v>
                      </c:pt>
                      <c:pt idx="81">
                        <c:v>2678.4</c:v>
                      </c:pt>
                      <c:pt idx="82">
                        <c:v>2678.4</c:v>
                      </c:pt>
                      <c:pt idx="83">
                        <c:v>2680.64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3934-4E9A-AFCB-1CC6D4A2F478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Data!$CI$4</c15:sqref>
                        </c15:formulaRef>
                      </c:ext>
                    </c:extLst>
                    <c:strCache>
                      <c:ptCount val="1"/>
                      <c:pt idx="0">
                        <c:v>Gaming Licence Fee Expense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Data!$CI$5:$CI$88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1829.55</c:v>
                      </c:pt>
                      <c:pt idx="1">
                        <c:v>73.180000000000007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196.35</c:v>
                      </c:pt>
                      <c:pt idx="22">
                        <c:v>2515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589.04999999999995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2794</c:v>
                      </c:pt>
                      <c:pt idx="36">
                        <c:v>1161.72</c:v>
                      </c:pt>
                      <c:pt idx="37">
                        <c:v>456</c:v>
                      </c:pt>
                      <c:pt idx="38">
                        <c:v>456</c:v>
                      </c:pt>
                      <c:pt idx="39">
                        <c:v>710.66</c:v>
                      </c:pt>
                      <c:pt idx="40">
                        <c:v>456</c:v>
                      </c:pt>
                      <c:pt idx="41">
                        <c:v>456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-2624.06</c:v>
                      </c:pt>
                      <c:pt idx="45">
                        <c:v>456</c:v>
                      </c:pt>
                      <c:pt idx="46">
                        <c:v>2375.1799999999998</c:v>
                      </c:pt>
                      <c:pt idx="47">
                        <c:v>7077.95</c:v>
                      </c:pt>
                      <c:pt idx="48">
                        <c:v>2741.03</c:v>
                      </c:pt>
                      <c:pt idx="49">
                        <c:v>3338.18</c:v>
                      </c:pt>
                      <c:pt idx="50">
                        <c:v>2780.64</c:v>
                      </c:pt>
                      <c:pt idx="51">
                        <c:v>2172.8200000000002</c:v>
                      </c:pt>
                      <c:pt idx="52">
                        <c:v>3861.53</c:v>
                      </c:pt>
                      <c:pt idx="53">
                        <c:v>1763.42</c:v>
                      </c:pt>
                      <c:pt idx="54">
                        <c:v>2909.96</c:v>
                      </c:pt>
                      <c:pt idx="55">
                        <c:v>3493.51</c:v>
                      </c:pt>
                      <c:pt idx="56">
                        <c:v>3081.48</c:v>
                      </c:pt>
                      <c:pt idx="57">
                        <c:v>5151.8900000000003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627.29999999999995</c:v>
                      </c:pt>
                      <c:pt idx="62">
                        <c:v>62.73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188.19</c:v>
                      </c:pt>
                      <c:pt idx="66">
                        <c:v>73.02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184.08</c:v>
                      </c:pt>
                      <c:pt idx="73">
                        <c:v>1902.16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3934-4E9A-AFCB-1CC6D4A2F478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Data!$CJ$4</c15:sqref>
                        </c15:formulaRef>
                      </c:ext>
                    </c:extLst>
                    <c:strCache>
                      <c:ptCount val="1"/>
                      <c:pt idx="0">
                        <c:v>Keno Expenses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Data!$CJ$5:$CJ$88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6509.26</c:v>
                      </c:pt>
                      <c:pt idx="1">
                        <c:v>185.08</c:v>
                      </c:pt>
                      <c:pt idx="2">
                        <c:v>231.35</c:v>
                      </c:pt>
                      <c:pt idx="3">
                        <c:v>294</c:v>
                      </c:pt>
                      <c:pt idx="4">
                        <c:v>185.08</c:v>
                      </c:pt>
                      <c:pt idx="5">
                        <c:v>231.35</c:v>
                      </c:pt>
                      <c:pt idx="6">
                        <c:v>185.08</c:v>
                      </c:pt>
                      <c:pt idx="7">
                        <c:v>326.39</c:v>
                      </c:pt>
                      <c:pt idx="8">
                        <c:v>185.08</c:v>
                      </c:pt>
                      <c:pt idx="9">
                        <c:v>185.08</c:v>
                      </c:pt>
                      <c:pt idx="10">
                        <c:v>185.08</c:v>
                      </c:pt>
                      <c:pt idx="11">
                        <c:v>231.35</c:v>
                      </c:pt>
                      <c:pt idx="12">
                        <c:v>454.15</c:v>
                      </c:pt>
                      <c:pt idx="13">
                        <c:v>185.08</c:v>
                      </c:pt>
                      <c:pt idx="14">
                        <c:v>231.35</c:v>
                      </c:pt>
                      <c:pt idx="15">
                        <c:v>185.08</c:v>
                      </c:pt>
                      <c:pt idx="16">
                        <c:v>231.35</c:v>
                      </c:pt>
                      <c:pt idx="17">
                        <c:v>185.08</c:v>
                      </c:pt>
                      <c:pt idx="18">
                        <c:v>185.08</c:v>
                      </c:pt>
                      <c:pt idx="19">
                        <c:v>231.35</c:v>
                      </c:pt>
                      <c:pt idx="20">
                        <c:v>185.08</c:v>
                      </c:pt>
                      <c:pt idx="21">
                        <c:v>470.35</c:v>
                      </c:pt>
                      <c:pt idx="22">
                        <c:v>185.08</c:v>
                      </c:pt>
                      <c:pt idx="23">
                        <c:v>167.86</c:v>
                      </c:pt>
                      <c:pt idx="24">
                        <c:v>-972.38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545.76</c:v>
                      </c:pt>
                      <c:pt idx="29">
                        <c:v>163.80000000000001</c:v>
                      </c:pt>
                      <c:pt idx="30">
                        <c:v>131.04</c:v>
                      </c:pt>
                      <c:pt idx="31">
                        <c:v>163.80000000000001</c:v>
                      </c:pt>
                      <c:pt idx="32">
                        <c:v>131.04</c:v>
                      </c:pt>
                      <c:pt idx="33">
                        <c:v>163.80000000000001</c:v>
                      </c:pt>
                      <c:pt idx="34">
                        <c:v>1021.64</c:v>
                      </c:pt>
                      <c:pt idx="35">
                        <c:v>231.04</c:v>
                      </c:pt>
                      <c:pt idx="36">
                        <c:v>-969.89</c:v>
                      </c:pt>
                      <c:pt idx="37">
                        <c:v>98.28</c:v>
                      </c:pt>
                      <c:pt idx="38">
                        <c:v>163.80000000000001</c:v>
                      </c:pt>
                      <c:pt idx="39">
                        <c:v>98.28</c:v>
                      </c:pt>
                      <c:pt idx="40">
                        <c:v>503.58</c:v>
                      </c:pt>
                      <c:pt idx="41">
                        <c:v>102.3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244.9</c:v>
                      </c:pt>
                      <c:pt idx="46">
                        <c:v>162.28</c:v>
                      </c:pt>
                      <c:pt idx="47">
                        <c:v>131.04</c:v>
                      </c:pt>
                      <c:pt idx="48">
                        <c:v>130.94</c:v>
                      </c:pt>
                      <c:pt idx="49">
                        <c:v>163.80000000000001</c:v>
                      </c:pt>
                      <c:pt idx="50">
                        <c:v>646.21</c:v>
                      </c:pt>
                      <c:pt idx="51">
                        <c:v>202.77</c:v>
                      </c:pt>
                      <c:pt idx="52">
                        <c:v>131.04</c:v>
                      </c:pt>
                      <c:pt idx="53">
                        <c:v>405.5</c:v>
                      </c:pt>
                      <c:pt idx="54">
                        <c:v>300.41000000000003</c:v>
                      </c:pt>
                      <c:pt idx="55">
                        <c:v>131.04</c:v>
                      </c:pt>
                      <c:pt idx="56">
                        <c:v>192.19</c:v>
                      </c:pt>
                      <c:pt idx="57">
                        <c:v>163.80000000000001</c:v>
                      </c:pt>
                      <c:pt idx="58">
                        <c:v>518.53</c:v>
                      </c:pt>
                      <c:pt idx="59">
                        <c:v>131.04</c:v>
                      </c:pt>
                      <c:pt idx="60">
                        <c:v>657.02</c:v>
                      </c:pt>
                      <c:pt idx="61">
                        <c:v>293.54000000000002</c:v>
                      </c:pt>
                      <c:pt idx="62">
                        <c:v>131.04</c:v>
                      </c:pt>
                      <c:pt idx="63">
                        <c:v>324.39</c:v>
                      </c:pt>
                      <c:pt idx="64">
                        <c:v>369.98</c:v>
                      </c:pt>
                      <c:pt idx="65">
                        <c:v>369.99</c:v>
                      </c:pt>
                      <c:pt idx="66">
                        <c:v>131.04</c:v>
                      </c:pt>
                      <c:pt idx="67">
                        <c:v>163.80000000000001</c:v>
                      </c:pt>
                      <c:pt idx="68">
                        <c:v>131.02000000000001</c:v>
                      </c:pt>
                      <c:pt idx="69">
                        <c:v>131.04</c:v>
                      </c:pt>
                      <c:pt idx="70">
                        <c:v>297.44</c:v>
                      </c:pt>
                      <c:pt idx="71">
                        <c:v>98.28</c:v>
                      </c:pt>
                      <c:pt idx="72">
                        <c:v>268.3</c:v>
                      </c:pt>
                      <c:pt idx="73">
                        <c:v>98.28</c:v>
                      </c:pt>
                      <c:pt idx="74">
                        <c:v>163.80000000000001</c:v>
                      </c:pt>
                      <c:pt idx="75">
                        <c:v>131.04</c:v>
                      </c:pt>
                      <c:pt idx="76">
                        <c:v>131.04</c:v>
                      </c:pt>
                      <c:pt idx="77">
                        <c:v>163.80000000000001</c:v>
                      </c:pt>
                      <c:pt idx="78">
                        <c:v>131.04</c:v>
                      </c:pt>
                      <c:pt idx="79">
                        <c:v>163.80000000000001</c:v>
                      </c:pt>
                      <c:pt idx="80">
                        <c:v>131.04</c:v>
                      </c:pt>
                      <c:pt idx="81">
                        <c:v>131.04</c:v>
                      </c:pt>
                      <c:pt idx="82">
                        <c:v>131.04</c:v>
                      </c:pt>
                      <c:pt idx="83">
                        <c:v>131.04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3934-4E9A-AFCB-1CC6D4A2F478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Data!$CK$4</c15:sqref>
                        </c15:formulaRef>
                      </c:ext>
                    </c:extLst>
                    <c:strCache>
                      <c:ptCount val="1"/>
                      <c:pt idx="0">
                        <c:v>Poker Machine Tax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Data!$CK$5:$CK$88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34405.9</c:v>
                      </c:pt>
                      <c:pt idx="1">
                        <c:v>28584.240000000002</c:v>
                      </c:pt>
                      <c:pt idx="2">
                        <c:v>29921.45</c:v>
                      </c:pt>
                      <c:pt idx="3">
                        <c:v>26850.05</c:v>
                      </c:pt>
                      <c:pt idx="4">
                        <c:v>20640.93</c:v>
                      </c:pt>
                      <c:pt idx="5">
                        <c:v>27008.13</c:v>
                      </c:pt>
                      <c:pt idx="6">
                        <c:v>27076.67</c:v>
                      </c:pt>
                      <c:pt idx="7">
                        <c:v>27656.35</c:v>
                      </c:pt>
                      <c:pt idx="8">
                        <c:v>29323.55</c:v>
                      </c:pt>
                      <c:pt idx="9">
                        <c:v>27072.27</c:v>
                      </c:pt>
                      <c:pt idx="10">
                        <c:v>20285.080000000002</c:v>
                      </c:pt>
                      <c:pt idx="11">
                        <c:v>21257.26</c:v>
                      </c:pt>
                      <c:pt idx="12">
                        <c:v>22641.200000000001</c:v>
                      </c:pt>
                      <c:pt idx="13">
                        <c:v>22803.32</c:v>
                      </c:pt>
                      <c:pt idx="14">
                        <c:v>31066.19</c:v>
                      </c:pt>
                      <c:pt idx="15">
                        <c:v>28073.360000000001</c:v>
                      </c:pt>
                      <c:pt idx="16">
                        <c:v>26080.83</c:v>
                      </c:pt>
                      <c:pt idx="17">
                        <c:v>26024.53</c:v>
                      </c:pt>
                      <c:pt idx="18">
                        <c:v>23552.720000000001</c:v>
                      </c:pt>
                      <c:pt idx="19">
                        <c:v>22870.3</c:v>
                      </c:pt>
                      <c:pt idx="20">
                        <c:v>26899</c:v>
                      </c:pt>
                      <c:pt idx="21">
                        <c:v>24815.79</c:v>
                      </c:pt>
                      <c:pt idx="22">
                        <c:v>12804.94</c:v>
                      </c:pt>
                      <c:pt idx="23">
                        <c:v>11115.39</c:v>
                      </c:pt>
                      <c:pt idx="24">
                        <c:v>3700.26</c:v>
                      </c:pt>
                      <c:pt idx="25">
                        <c:v>7576.14</c:v>
                      </c:pt>
                      <c:pt idx="26">
                        <c:v>13594.47</c:v>
                      </c:pt>
                      <c:pt idx="27">
                        <c:v>9549.59</c:v>
                      </c:pt>
                      <c:pt idx="28">
                        <c:v>9088.25</c:v>
                      </c:pt>
                      <c:pt idx="29">
                        <c:v>33342.46</c:v>
                      </c:pt>
                      <c:pt idx="30">
                        <c:v>28513.08</c:v>
                      </c:pt>
                      <c:pt idx="31">
                        <c:v>33642.83</c:v>
                      </c:pt>
                      <c:pt idx="32">
                        <c:v>29666.92</c:v>
                      </c:pt>
                      <c:pt idx="33">
                        <c:v>30254.6</c:v>
                      </c:pt>
                      <c:pt idx="34">
                        <c:v>26983.87</c:v>
                      </c:pt>
                      <c:pt idx="35">
                        <c:v>20211.72</c:v>
                      </c:pt>
                      <c:pt idx="36">
                        <c:v>19743.59</c:v>
                      </c:pt>
                      <c:pt idx="37">
                        <c:v>21777.4</c:v>
                      </c:pt>
                      <c:pt idx="38">
                        <c:v>23440.62</c:v>
                      </c:pt>
                      <c:pt idx="39">
                        <c:v>26754.12</c:v>
                      </c:pt>
                      <c:pt idx="40">
                        <c:v>28817.439999999999</c:v>
                      </c:pt>
                      <c:pt idx="41">
                        <c:v>35287.42</c:v>
                      </c:pt>
                      <c:pt idx="42">
                        <c:v>18391.93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14549.95</c:v>
                      </c:pt>
                      <c:pt idx="46">
                        <c:v>29114.43</c:v>
                      </c:pt>
                      <c:pt idx="47">
                        <c:v>27074.91</c:v>
                      </c:pt>
                      <c:pt idx="48">
                        <c:v>30176.47</c:v>
                      </c:pt>
                      <c:pt idx="49">
                        <c:v>35205.17</c:v>
                      </c:pt>
                      <c:pt idx="50">
                        <c:v>19898.89</c:v>
                      </c:pt>
                      <c:pt idx="51">
                        <c:v>25161.23</c:v>
                      </c:pt>
                      <c:pt idx="52">
                        <c:v>38670.160000000003</c:v>
                      </c:pt>
                      <c:pt idx="53">
                        <c:v>37029.42</c:v>
                      </c:pt>
                      <c:pt idx="54">
                        <c:v>25034.240000000002</c:v>
                      </c:pt>
                      <c:pt idx="55">
                        <c:v>25894.55</c:v>
                      </c:pt>
                      <c:pt idx="56">
                        <c:v>29094.41</c:v>
                      </c:pt>
                      <c:pt idx="57">
                        <c:v>30929.53</c:v>
                      </c:pt>
                      <c:pt idx="58">
                        <c:v>26314.41</c:v>
                      </c:pt>
                      <c:pt idx="59">
                        <c:v>29715.84</c:v>
                      </c:pt>
                      <c:pt idx="60">
                        <c:v>36305.089999999997</c:v>
                      </c:pt>
                      <c:pt idx="61">
                        <c:v>26908.14</c:v>
                      </c:pt>
                      <c:pt idx="62">
                        <c:v>25597.27</c:v>
                      </c:pt>
                      <c:pt idx="63">
                        <c:v>25046.35</c:v>
                      </c:pt>
                      <c:pt idx="64">
                        <c:v>28659.03</c:v>
                      </c:pt>
                      <c:pt idx="65">
                        <c:v>36844.65</c:v>
                      </c:pt>
                      <c:pt idx="66">
                        <c:v>31168.81</c:v>
                      </c:pt>
                      <c:pt idx="67">
                        <c:v>26761.18</c:v>
                      </c:pt>
                      <c:pt idx="68">
                        <c:v>25750.080000000002</c:v>
                      </c:pt>
                      <c:pt idx="69">
                        <c:v>35511.629999999997</c:v>
                      </c:pt>
                      <c:pt idx="70">
                        <c:v>30918.22</c:v>
                      </c:pt>
                      <c:pt idx="71">
                        <c:v>23193.69</c:v>
                      </c:pt>
                      <c:pt idx="72">
                        <c:v>32295.75</c:v>
                      </c:pt>
                      <c:pt idx="73">
                        <c:v>34480.720000000001</c:v>
                      </c:pt>
                      <c:pt idx="74">
                        <c:v>28423.66</c:v>
                      </c:pt>
                      <c:pt idx="75">
                        <c:v>31901.78</c:v>
                      </c:pt>
                      <c:pt idx="76">
                        <c:v>41927.11</c:v>
                      </c:pt>
                      <c:pt idx="77">
                        <c:v>39000.32</c:v>
                      </c:pt>
                      <c:pt idx="78">
                        <c:v>28269.439999999999</c:v>
                      </c:pt>
                      <c:pt idx="79">
                        <c:v>24636.11</c:v>
                      </c:pt>
                      <c:pt idx="80">
                        <c:v>27430.32</c:v>
                      </c:pt>
                      <c:pt idx="81">
                        <c:v>31031.29</c:v>
                      </c:pt>
                      <c:pt idx="82">
                        <c:v>27456.21</c:v>
                      </c:pt>
                      <c:pt idx="83">
                        <c:v>29212.880000000001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3934-4E9A-AFCB-1CC6D4A2F478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Data!$CL$4</c15:sqref>
                        </c15:formulaRef>
                      </c:ext>
                    </c:extLst>
                    <c:strCache>
                      <c:ptCount val="1"/>
                      <c:pt idx="0">
                        <c:v>TAB Expenses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Data!$CL$5:$CL$88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-7055.19</c:v>
                      </c:pt>
                      <c:pt idx="1">
                        <c:v>418</c:v>
                      </c:pt>
                      <c:pt idx="2">
                        <c:v>648.52</c:v>
                      </c:pt>
                      <c:pt idx="3">
                        <c:v>544.02</c:v>
                      </c:pt>
                      <c:pt idx="4">
                        <c:v>418</c:v>
                      </c:pt>
                      <c:pt idx="5">
                        <c:v>522.5</c:v>
                      </c:pt>
                      <c:pt idx="6">
                        <c:v>418</c:v>
                      </c:pt>
                      <c:pt idx="7">
                        <c:v>522.5</c:v>
                      </c:pt>
                      <c:pt idx="8">
                        <c:v>209</c:v>
                      </c:pt>
                      <c:pt idx="9">
                        <c:v>209</c:v>
                      </c:pt>
                      <c:pt idx="10">
                        <c:v>418</c:v>
                      </c:pt>
                      <c:pt idx="11">
                        <c:v>522.5</c:v>
                      </c:pt>
                      <c:pt idx="12">
                        <c:v>209</c:v>
                      </c:pt>
                      <c:pt idx="13">
                        <c:v>464.72</c:v>
                      </c:pt>
                      <c:pt idx="14">
                        <c:v>360.22</c:v>
                      </c:pt>
                      <c:pt idx="15">
                        <c:v>255.72</c:v>
                      </c:pt>
                      <c:pt idx="16">
                        <c:v>522.5</c:v>
                      </c:pt>
                      <c:pt idx="17">
                        <c:v>418</c:v>
                      </c:pt>
                      <c:pt idx="18">
                        <c:v>209</c:v>
                      </c:pt>
                      <c:pt idx="19">
                        <c:v>388.84</c:v>
                      </c:pt>
                      <c:pt idx="20">
                        <c:v>493.34</c:v>
                      </c:pt>
                      <c:pt idx="21">
                        <c:v>566.05999999999995</c:v>
                      </c:pt>
                      <c:pt idx="22">
                        <c:v>313.5</c:v>
                      </c:pt>
                      <c:pt idx="23">
                        <c:v>522.5</c:v>
                      </c:pt>
                      <c:pt idx="24">
                        <c:v>3101.29</c:v>
                      </c:pt>
                      <c:pt idx="25">
                        <c:v>0</c:v>
                      </c:pt>
                      <c:pt idx="26">
                        <c:v>337.83</c:v>
                      </c:pt>
                      <c:pt idx="27">
                        <c:v>209</c:v>
                      </c:pt>
                      <c:pt idx="28">
                        <c:v>209</c:v>
                      </c:pt>
                      <c:pt idx="29">
                        <c:v>418</c:v>
                      </c:pt>
                      <c:pt idx="30">
                        <c:v>209</c:v>
                      </c:pt>
                      <c:pt idx="31">
                        <c:v>522.5</c:v>
                      </c:pt>
                      <c:pt idx="32">
                        <c:v>418</c:v>
                      </c:pt>
                      <c:pt idx="33">
                        <c:v>522.5</c:v>
                      </c:pt>
                      <c:pt idx="34">
                        <c:v>-931.12</c:v>
                      </c:pt>
                      <c:pt idx="35">
                        <c:v>418</c:v>
                      </c:pt>
                      <c:pt idx="36">
                        <c:v>469.4</c:v>
                      </c:pt>
                      <c:pt idx="37">
                        <c:v>555.26</c:v>
                      </c:pt>
                      <c:pt idx="38">
                        <c:v>424.6</c:v>
                      </c:pt>
                      <c:pt idx="39">
                        <c:v>957.5</c:v>
                      </c:pt>
                      <c:pt idx="40">
                        <c:v>182.87</c:v>
                      </c:pt>
                      <c:pt idx="41">
                        <c:v>34.04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313.5</c:v>
                      </c:pt>
                      <c:pt idx="46">
                        <c:v>553.6</c:v>
                      </c:pt>
                      <c:pt idx="47">
                        <c:v>418</c:v>
                      </c:pt>
                      <c:pt idx="48">
                        <c:v>522.5</c:v>
                      </c:pt>
                      <c:pt idx="49">
                        <c:v>313.5</c:v>
                      </c:pt>
                      <c:pt idx="50">
                        <c:v>466.97</c:v>
                      </c:pt>
                      <c:pt idx="51">
                        <c:v>418</c:v>
                      </c:pt>
                      <c:pt idx="52">
                        <c:v>466.97</c:v>
                      </c:pt>
                      <c:pt idx="53">
                        <c:v>313.5</c:v>
                      </c:pt>
                      <c:pt idx="54">
                        <c:v>861.42</c:v>
                      </c:pt>
                      <c:pt idx="55">
                        <c:v>476.93</c:v>
                      </c:pt>
                      <c:pt idx="56">
                        <c:v>418.2</c:v>
                      </c:pt>
                      <c:pt idx="57">
                        <c:v>522.5</c:v>
                      </c:pt>
                      <c:pt idx="58">
                        <c:v>1108</c:v>
                      </c:pt>
                      <c:pt idx="59">
                        <c:v>418</c:v>
                      </c:pt>
                      <c:pt idx="60">
                        <c:v>450.77</c:v>
                      </c:pt>
                      <c:pt idx="61">
                        <c:v>418</c:v>
                      </c:pt>
                      <c:pt idx="62">
                        <c:v>522.5</c:v>
                      </c:pt>
                      <c:pt idx="63">
                        <c:v>104.5</c:v>
                      </c:pt>
                      <c:pt idx="64">
                        <c:v>548.54999999999995</c:v>
                      </c:pt>
                      <c:pt idx="65">
                        <c:v>522.5</c:v>
                      </c:pt>
                      <c:pt idx="66">
                        <c:v>500</c:v>
                      </c:pt>
                      <c:pt idx="67">
                        <c:v>14542.1</c:v>
                      </c:pt>
                      <c:pt idx="68">
                        <c:v>522.5</c:v>
                      </c:pt>
                      <c:pt idx="69">
                        <c:v>418</c:v>
                      </c:pt>
                      <c:pt idx="70">
                        <c:v>449.7</c:v>
                      </c:pt>
                      <c:pt idx="71">
                        <c:v>449.7</c:v>
                      </c:pt>
                      <c:pt idx="72">
                        <c:v>438.5</c:v>
                      </c:pt>
                      <c:pt idx="73">
                        <c:v>500</c:v>
                      </c:pt>
                      <c:pt idx="74">
                        <c:v>625</c:v>
                      </c:pt>
                      <c:pt idx="75">
                        <c:v>500</c:v>
                      </c:pt>
                      <c:pt idx="76">
                        <c:v>500</c:v>
                      </c:pt>
                      <c:pt idx="77">
                        <c:v>625</c:v>
                      </c:pt>
                      <c:pt idx="78">
                        <c:v>500</c:v>
                      </c:pt>
                      <c:pt idx="79">
                        <c:v>985</c:v>
                      </c:pt>
                      <c:pt idx="80">
                        <c:v>500</c:v>
                      </c:pt>
                      <c:pt idx="81">
                        <c:v>500</c:v>
                      </c:pt>
                      <c:pt idx="82">
                        <c:v>500</c:v>
                      </c:pt>
                      <c:pt idx="83">
                        <c:v>974.25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3934-4E9A-AFCB-1CC6D4A2F478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Data!$CM$4</c15:sqref>
                        </c15:formulaRef>
                      </c:ext>
                    </c:extLst>
                    <c:strCache>
                      <c:ptCount val="1"/>
                      <c:pt idx="0">
                        <c:v>Repairs &amp; Maint - Gaming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Data!$CM$5:$CM$88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2880</c:v>
                      </c:pt>
                      <c:pt idx="1">
                        <c:v>3595</c:v>
                      </c:pt>
                      <c:pt idx="2">
                        <c:v>2750.67</c:v>
                      </c:pt>
                      <c:pt idx="3">
                        <c:v>2680</c:v>
                      </c:pt>
                      <c:pt idx="4">
                        <c:v>2680</c:v>
                      </c:pt>
                      <c:pt idx="5">
                        <c:v>2790.66</c:v>
                      </c:pt>
                      <c:pt idx="6">
                        <c:v>2840</c:v>
                      </c:pt>
                      <c:pt idx="7">
                        <c:v>2840</c:v>
                      </c:pt>
                      <c:pt idx="8">
                        <c:v>2840</c:v>
                      </c:pt>
                      <c:pt idx="9">
                        <c:v>2840</c:v>
                      </c:pt>
                      <c:pt idx="10">
                        <c:v>2840</c:v>
                      </c:pt>
                      <c:pt idx="11">
                        <c:v>2840</c:v>
                      </c:pt>
                      <c:pt idx="12">
                        <c:v>2769</c:v>
                      </c:pt>
                      <c:pt idx="13">
                        <c:v>2743.85</c:v>
                      </c:pt>
                      <c:pt idx="14">
                        <c:v>2574</c:v>
                      </c:pt>
                      <c:pt idx="15">
                        <c:v>8565</c:v>
                      </c:pt>
                      <c:pt idx="16">
                        <c:v>2599.16</c:v>
                      </c:pt>
                      <c:pt idx="17">
                        <c:v>2730</c:v>
                      </c:pt>
                      <c:pt idx="18">
                        <c:v>2730</c:v>
                      </c:pt>
                      <c:pt idx="19">
                        <c:v>2730</c:v>
                      </c:pt>
                      <c:pt idx="20">
                        <c:v>4990.3599999999997</c:v>
                      </c:pt>
                      <c:pt idx="21">
                        <c:v>2613</c:v>
                      </c:pt>
                      <c:pt idx="22">
                        <c:v>2613</c:v>
                      </c:pt>
                      <c:pt idx="23">
                        <c:v>2613</c:v>
                      </c:pt>
                      <c:pt idx="24">
                        <c:v>2709</c:v>
                      </c:pt>
                      <c:pt idx="25">
                        <c:v>2709</c:v>
                      </c:pt>
                      <c:pt idx="26">
                        <c:v>1354.5</c:v>
                      </c:pt>
                      <c:pt idx="27">
                        <c:v>1355.14</c:v>
                      </c:pt>
                      <c:pt idx="28">
                        <c:v>2670.3</c:v>
                      </c:pt>
                      <c:pt idx="29">
                        <c:v>2670.3</c:v>
                      </c:pt>
                      <c:pt idx="30">
                        <c:v>2670.3</c:v>
                      </c:pt>
                      <c:pt idx="31">
                        <c:v>2670.3</c:v>
                      </c:pt>
                      <c:pt idx="32">
                        <c:v>2626.6</c:v>
                      </c:pt>
                      <c:pt idx="33">
                        <c:v>2476.8000000000002</c:v>
                      </c:pt>
                      <c:pt idx="34">
                        <c:v>2476.8000000000002</c:v>
                      </c:pt>
                      <c:pt idx="35">
                        <c:v>2503.02</c:v>
                      </c:pt>
                      <c:pt idx="36">
                        <c:v>2592.9</c:v>
                      </c:pt>
                      <c:pt idx="37">
                        <c:v>2592.9</c:v>
                      </c:pt>
                      <c:pt idx="38">
                        <c:v>2592.9</c:v>
                      </c:pt>
                      <c:pt idx="39">
                        <c:v>193.5</c:v>
                      </c:pt>
                      <c:pt idx="40">
                        <c:v>2702.71</c:v>
                      </c:pt>
                      <c:pt idx="41">
                        <c:v>4451.05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2592.9</c:v>
                      </c:pt>
                      <c:pt idx="47">
                        <c:v>2626.61</c:v>
                      </c:pt>
                      <c:pt idx="48">
                        <c:v>2481.9699999999998</c:v>
                      </c:pt>
                      <c:pt idx="49">
                        <c:v>3291.8</c:v>
                      </c:pt>
                      <c:pt idx="50">
                        <c:v>2476.8000000000002</c:v>
                      </c:pt>
                      <c:pt idx="51">
                        <c:v>2476.8000000000002</c:v>
                      </c:pt>
                      <c:pt idx="52">
                        <c:v>2554.1999999999998</c:v>
                      </c:pt>
                      <c:pt idx="53">
                        <c:v>2554.1999999999998</c:v>
                      </c:pt>
                      <c:pt idx="54">
                        <c:v>2554.1999999999998</c:v>
                      </c:pt>
                      <c:pt idx="55">
                        <c:v>2554.1999999999998</c:v>
                      </c:pt>
                      <c:pt idx="56">
                        <c:v>2539.2199999999998</c:v>
                      </c:pt>
                      <c:pt idx="57">
                        <c:v>0</c:v>
                      </c:pt>
                      <c:pt idx="58">
                        <c:v>2438.1</c:v>
                      </c:pt>
                      <c:pt idx="59">
                        <c:v>2389.6999999999998</c:v>
                      </c:pt>
                      <c:pt idx="60">
                        <c:v>4688.8</c:v>
                      </c:pt>
                      <c:pt idx="61">
                        <c:v>2524.69</c:v>
                      </c:pt>
                      <c:pt idx="62">
                        <c:v>2488.1999999999998</c:v>
                      </c:pt>
                      <c:pt idx="63">
                        <c:v>2495.5</c:v>
                      </c:pt>
                      <c:pt idx="64">
                        <c:v>2529.56</c:v>
                      </c:pt>
                      <c:pt idx="65">
                        <c:v>2458.04</c:v>
                      </c:pt>
                      <c:pt idx="66">
                        <c:v>2450.5</c:v>
                      </c:pt>
                      <c:pt idx="67">
                        <c:v>2430.39</c:v>
                      </c:pt>
                      <c:pt idx="68">
                        <c:v>2485.77</c:v>
                      </c:pt>
                      <c:pt idx="69">
                        <c:v>3248.15</c:v>
                      </c:pt>
                      <c:pt idx="70">
                        <c:v>0</c:v>
                      </c:pt>
                      <c:pt idx="71">
                        <c:v>2224.3000000000002</c:v>
                      </c:pt>
                      <c:pt idx="72">
                        <c:v>2183</c:v>
                      </c:pt>
                      <c:pt idx="73">
                        <c:v>4696.53</c:v>
                      </c:pt>
                      <c:pt idx="74">
                        <c:v>2442</c:v>
                      </c:pt>
                      <c:pt idx="75">
                        <c:v>2442</c:v>
                      </c:pt>
                      <c:pt idx="76">
                        <c:v>2442</c:v>
                      </c:pt>
                      <c:pt idx="77">
                        <c:v>2442</c:v>
                      </c:pt>
                      <c:pt idx="78">
                        <c:v>2442</c:v>
                      </c:pt>
                      <c:pt idx="79">
                        <c:v>2442</c:v>
                      </c:pt>
                      <c:pt idx="80">
                        <c:v>0</c:v>
                      </c:pt>
                      <c:pt idx="81">
                        <c:v>4857.74</c:v>
                      </c:pt>
                      <c:pt idx="82">
                        <c:v>2399.6</c:v>
                      </c:pt>
                      <c:pt idx="83">
                        <c:v>2331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3934-4E9A-AFCB-1CC6D4A2F478}"/>
                  </c:ext>
                </c:extLst>
              </c15:ser>
            </c15:filteredBarSeries>
            <c15:filteredBarSeries>
              <c15:ser>
                <c:idx val="90"/>
                <c:order val="9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Data!$CN$4</c15:sqref>
                        </c15:formulaRef>
                      </c:ext>
                    </c:extLst>
                    <c:strCache>
                      <c:ptCount val="1"/>
                      <c:pt idx="0">
                        <c:v>Sky Racing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Data!$CN$5:$CN$88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978.42</c:v>
                      </c:pt>
                      <c:pt idx="1">
                        <c:v>978.42</c:v>
                      </c:pt>
                      <c:pt idx="2">
                        <c:v>978.42</c:v>
                      </c:pt>
                      <c:pt idx="3">
                        <c:v>978.42</c:v>
                      </c:pt>
                      <c:pt idx="4">
                        <c:v>978.42</c:v>
                      </c:pt>
                      <c:pt idx="5">
                        <c:v>978.42</c:v>
                      </c:pt>
                      <c:pt idx="6">
                        <c:v>978.42</c:v>
                      </c:pt>
                      <c:pt idx="7">
                        <c:v>978.42</c:v>
                      </c:pt>
                      <c:pt idx="8">
                        <c:v>978.42</c:v>
                      </c:pt>
                      <c:pt idx="9">
                        <c:v>978.42</c:v>
                      </c:pt>
                      <c:pt idx="10">
                        <c:v>978.42</c:v>
                      </c:pt>
                      <c:pt idx="11">
                        <c:v>978.42</c:v>
                      </c:pt>
                      <c:pt idx="12">
                        <c:v>978.42</c:v>
                      </c:pt>
                      <c:pt idx="13">
                        <c:v>978.42</c:v>
                      </c:pt>
                      <c:pt idx="14">
                        <c:v>978.42</c:v>
                      </c:pt>
                      <c:pt idx="15">
                        <c:v>978.42</c:v>
                      </c:pt>
                      <c:pt idx="16">
                        <c:v>978.42</c:v>
                      </c:pt>
                      <c:pt idx="17">
                        <c:v>978.42</c:v>
                      </c:pt>
                      <c:pt idx="18">
                        <c:v>978.42</c:v>
                      </c:pt>
                      <c:pt idx="19">
                        <c:v>978.42</c:v>
                      </c:pt>
                      <c:pt idx="20">
                        <c:v>753.88</c:v>
                      </c:pt>
                      <c:pt idx="21">
                        <c:v>978.42</c:v>
                      </c:pt>
                      <c:pt idx="22">
                        <c:v>978.42</c:v>
                      </c:pt>
                      <c:pt idx="23">
                        <c:v>160.1</c:v>
                      </c:pt>
                      <c:pt idx="24">
                        <c:v>2.73</c:v>
                      </c:pt>
                      <c:pt idx="25">
                        <c:v>2.73</c:v>
                      </c:pt>
                      <c:pt idx="26">
                        <c:v>2.73</c:v>
                      </c:pt>
                      <c:pt idx="27">
                        <c:v>39.619999999999997</c:v>
                      </c:pt>
                      <c:pt idx="28">
                        <c:v>1122.06</c:v>
                      </c:pt>
                      <c:pt idx="29">
                        <c:v>1122.06</c:v>
                      </c:pt>
                      <c:pt idx="30">
                        <c:v>1122.06</c:v>
                      </c:pt>
                      <c:pt idx="31">
                        <c:v>1122.06</c:v>
                      </c:pt>
                      <c:pt idx="32">
                        <c:v>1122.06</c:v>
                      </c:pt>
                      <c:pt idx="33">
                        <c:v>1122.06</c:v>
                      </c:pt>
                      <c:pt idx="34">
                        <c:v>1122.06</c:v>
                      </c:pt>
                      <c:pt idx="35">
                        <c:v>1122.06</c:v>
                      </c:pt>
                      <c:pt idx="36">
                        <c:v>1262.04</c:v>
                      </c:pt>
                      <c:pt idx="37">
                        <c:v>1262.04</c:v>
                      </c:pt>
                      <c:pt idx="38">
                        <c:v>1039.81</c:v>
                      </c:pt>
                      <c:pt idx="39">
                        <c:v>1484.26</c:v>
                      </c:pt>
                      <c:pt idx="40">
                        <c:v>680.96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1484.26</c:v>
                      </c:pt>
                      <c:pt idx="46">
                        <c:v>1484.26</c:v>
                      </c:pt>
                      <c:pt idx="47">
                        <c:v>1484.26</c:v>
                      </c:pt>
                      <c:pt idx="48">
                        <c:v>1484.27</c:v>
                      </c:pt>
                      <c:pt idx="49">
                        <c:v>1577.34</c:v>
                      </c:pt>
                      <c:pt idx="50">
                        <c:v>1577.34</c:v>
                      </c:pt>
                      <c:pt idx="51">
                        <c:v>1577.34</c:v>
                      </c:pt>
                      <c:pt idx="52">
                        <c:v>1577.34</c:v>
                      </c:pt>
                      <c:pt idx="53">
                        <c:v>1577.34</c:v>
                      </c:pt>
                      <c:pt idx="54">
                        <c:v>1577.34</c:v>
                      </c:pt>
                      <c:pt idx="55">
                        <c:v>1577.34</c:v>
                      </c:pt>
                      <c:pt idx="56">
                        <c:v>1577.34</c:v>
                      </c:pt>
                      <c:pt idx="57">
                        <c:v>1577.34</c:v>
                      </c:pt>
                      <c:pt idx="58">
                        <c:v>1577.34</c:v>
                      </c:pt>
                      <c:pt idx="59">
                        <c:v>1577.34</c:v>
                      </c:pt>
                      <c:pt idx="60">
                        <c:v>1577.34</c:v>
                      </c:pt>
                      <c:pt idx="61">
                        <c:v>1577.34</c:v>
                      </c:pt>
                      <c:pt idx="62">
                        <c:v>1577.34</c:v>
                      </c:pt>
                      <c:pt idx="63">
                        <c:v>1577.34</c:v>
                      </c:pt>
                      <c:pt idx="64">
                        <c:v>1577.34</c:v>
                      </c:pt>
                      <c:pt idx="65">
                        <c:v>1577.34</c:v>
                      </c:pt>
                      <c:pt idx="66">
                        <c:v>1577.34</c:v>
                      </c:pt>
                      <c:pt idx="67">
                        <c:v>1577.34</c:v>
                      </c:pt>
                      <c:pt idx="68">
                        <c:v>1577.34</c:v>
                      </c:pt>
                      <c:pt idx="69">
                        <c:v>1577.34</c:v>
                      </c:pt>
                      <c:pt idx="70">
                        <c:v>1577.34</c:v>
                      </c:pt>
                      <c:pt idx="71">
                        <c:v>1577.34</c:v>
                      </c:pt>
                      <c:pt idx="72">
                        <c:v>3139.62</c:v>
                      </c:pt>
                      <c:pt idx="73">
                        <c:v>1577.34</c:v>
                      </c:pt>
                      <c:pt idx="74">
                        <c:v>1577.34</c:v>
                      </c:pt>
                      <c:pt idx="75">
                        <c:v>1577.34</c:v>
                      </c:pt>
                      <c:pt idx="76">
                        <c:v>1577.34</c:v>
                      </c:pt>
                      <c:pt idx="77">
                        <c:v>1562.28</c:v>
                      </c:pt>
                      <c:pt idx="78">
                        <c:v>1562.28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3124.56</c:v>
                      </c:pt>
                      <c:pt idx="82">
                        <c:v>1562.28</c:v>
                      </c:pt>
                      <c:pt idx="83">
                        <c:v>1562.28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3934-4E9A-AFCB-1CC6D4A2F478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Data!$CO$4</c15:sqref>
                        </c15:formulaRef>
                      </c:ext>
                    </c:extLst>
                    <c:strCache>
                      <c:ptCount val="1"/>
                      <c:pt idx="0">
                        <c:v>Superstation Subscription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Data!$CO$5:$CO$88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2150.73</c:v>
                      </c:pt>
                      <c:pt idx="73">
                        <c:v>2150.73</c:v>
                      </c:pt>
                      <c:pt idx="74">
                        <c:v>2150.73</c:v>
                      </c:pt>
                      <c:pt idx="75">
                        <c:v>2150.73</c:v>
                      </c:pt>
                      <c:pt idx="76">
                        <c:v>2150.73</c:v>
                      </c:pt>
                      <c:pt idx="77">
                        <c:v>2150.73</c:v>
                      </c:pt>
                      <c:pt idx="78">
                        <c:v>2150.73</c:v>
                      </c:pt>
                      <c:pt idx="79">
                        <c:v>2150.73</c:v>
                      </c:pt>
                      <c:pt idx="80">
                        <c:v>2150.73</c:v>
                      </c:pt>
                      <c:pt idx="81">
                        <c:v>2150.7399999999998</c:v>
                      </c:pt>
                      <c:pt idx="82">
                        <c:v>2106.5</c:v>
                      </c:pt>
                      <c:pt idx="83">
                        <c:v>2106.5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3934-4E9A-AFCB-1CC6D4A2F478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Data!$CP$4</c15:sqref>
                        </c15:formulaRef>
                      </c:ext>
                    </c:extLst>
                    <c:strCache>
                      <c:ptCount val="1"/>
                      <c:pt idx="0">
                        <c:v>Bands &amp; Artists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Data!$CP$5:$CP$88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3050</c:v>
                      </c:pt>
                      <c:pt idx="1">
                        <c:v>4295.45</c:v>
                      </c:pt>
                      <c:pt idx="2">
                        <c:v>600</c:v>
                      </c:pt>
                      <c:pt idx="3">
                        <c:v>1565</c:v>
                      </c:pt>
                      <c:pt idx="4">
                        <c:v>2525</c:v>
                      </c:pt>
                      <c:pt idx="5">
                        <c:v>2075</c:v>
                      </c:pt>
                      <c:pt idx="6">
                        <c:v>1600</c:v>
                      </c:pt>
                      <c:pt idx="7">
                        <c:v>4763.6400000000003</c:v>
                      </c:pt>
                      <c:pt idx="8">
                        <c:v>2165</c:v>
                      </c:pt>
                      <c:pt idx="9">
                        <c:v>2400</c:v>
                      </c:pt>
                      <c:pt idx="10">
                        <c:v>1671.82</c:v>
                      </c:pt>
                      <c:pt idx="11">
                        <c:v>1275</c:v>
                      </c:pt>
                      <c:pt idx="12">
                        <c:v>2090</c:v>
                      </c:pt>
                      <c:pt idx="13">
                        <c:v>1700</c:v>
                      </c:pt>
                      <c:pt idx="14">
                        <c:v>2190</c:v>
                      </c:pt>
                      <c:pt idx="15">
                        <c:v>1950</c:v>
                      </c:pt>
                      <c:pt idx="16">
                        <c:v>2600</c:v>
                      </c:pt>
                      <c:pt idx="17">
                        <c:v>1175</c:v>
                      </c:pt>
                      <c:pt idx="18">
                        <c:v>1500</c:v>
                      </c:pt>
                      <c:pt idx="19">
                        <c:v>2250</c:v>
                      </c:pt>
                      <c:pt idx="20">
                        <c:v>1775</c:v>
                      </c:pt>
                      <c:pt idx="21">
                        <c:v>2675</c:v>
                      </c:pt>
                      <c:pt idx="22">
                        <c:v>0</c:v>
                      </c:pt>
                      <c:pt idx="23">
                        <c:v>400</c:v>
                      </c:pt>
                      <c:pt idx="24">
                        <c:v>2109.09</c:v>
                      </c:pt>
                      <c:pt idx="25">
                        <c:v>2925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2325</c:v>
                      </c:pt>
                      <c:pt idx="31">
                        <c:v>3450</c:v>
                      </c:pt>
                      <c:pt idx="32">
                        <c:v>3600</c:v>
                      </c:pt>
                      <c:pt idx="33">
                        <c:v>2925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2700</c:v>
                      </c:pt>
                      <c:pt idx="46">
                        <c:v>6125</c:v>
                      </c:pt>
                      <c:pt idx="47">
                        <c:v>3525</c:v>
                      </c:pt>
                      <c:pt idx="48">
                        <c:v>7465.91</c:v>
                      </c:pt>
                      <c:pt idx="49">
                        <c:v>6465.2</c:v>
                      </c:pt>
                      <c:pt idx="50">
                        <c:v>4990</c:v>
                      </c:pt>
                      <c:pt idx="51">
                        <c:v>6025</c:v>
                      </c:pt>
                      <c:pt idx="52">
                        <c:v>8247.73</c:v>
                      </c:pt>
                      <c:pt idx="53">
                        <c:v>5475</c:v>
                      </c:pt>
                      <c:pt idx="54">
                        <c:v>6095.45</c:v>
                      </c:pt>
                      <c:pt idx="55">
                        <c:v>7600</c:v>
                      </c:pt>
                      <c:pt idx="56">
                        <c:v>4500</c:v>
                      </c:pt>
                      <c:pt idx="57">
                        <c:v>5145.45</c:v>
                      </c:pt>
                      <c:pt idx="58">
                        <c:v>6200</c:v>
                      </c:pt>
                      <c:pt idx="59">
                        <c:v>5455.45</c:v>
                      </c:pt>
                      <c:pt idx="60">
                        <c:v>6790.9</c:v>
                      </c:pt>
                      <c:pt idx="61">
                        <c:v>7804.55</c:v>
                      </c:pt>
                      <c:pt idx="62">
                        <c:v>5768.18</c:v>
                      </c:pt>
                      <c:pt idx="63">
                        <c:v>5881.82</c:v>
                      </c:pt>
                      <c:pt idx="64">
                        <c:v>5350</c:v>
                      </c:pt>
                      <c:pt idx="65">
                        <c:v>5850</c:v>
                      </c:pt>
                      <c:pt idx="66">
                        <c:v>5750</c:v>
                      </c:pt>
                      <c:pt idx="67">
                        <c:v>6364</c:v>
                      </c:pt>
                      <c:pt idx="68">
                        <c:v>5700</c:v>
                      </c:pt>
                      <c:pt idx="69">
                        <c:v>5500</c:v>
                      </c:pt>
                      <c:pt idx="70">
                        <c:v>5550</c:v>
                      </c:pt>
                      <c:pt idx="71">
                        <c:v>3850</c:v>
                      </c:pt>
                      <c:pt idx="72">
                        <c:v>5830</c:v>
                      </c:pt>
                      <c:pt idx="73">
                        <c:v>4750</c:v>
                      </c:pt>
                      <c:pt idx="74">
                        <c:v>6200</c:v>
                      </c:pt>
                      <c:pt idx="75">
                        <c:v>7068.18</c:v>
                      </c:pt>
                      <c:pt idx="76">
                        <c:v>5600</c:v>
                      </c:pt>
                      <c:pt idx="77">
                        <c:v>7229.09</c:v>
                      </c:pt>
                      <c:pt idx="78">
                        <c:v>7100</c:v>
                      </c:pt>
                      <c:pt idx="79">
                        <c:v>14972.73</c:v>
                      </c:pt>
                      <c:pt idx="80">
                        <c:v>5400</c:v>
                      </c:pt>
                      <c:pt idx="81">
                        <c:v>9619.09</c:v>
                      </c:pt>
                      <c:pt idx="82">
                        <c:v>14482.73</c:v>
                      </c:pt>
                      <c:pt idx="83">
                        <c:v>17291.82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3934-4E9A-AFCB-1CC6D4A2F478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Data!$CQ$4</c15:sqref>
                        </c15:formulaRef>
                      </c:ext>
                    </c:extLst>
                    <c:strCache>
                      <c:ptCount val="1"/>
                      <c:pt idx="0">
                        <c:v>Bingo Expenses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Data!$CQ$5:$CQ$88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3104.33</c:v>
                      </c:pt>
                      <c:pt idx="1">
                        <c:v>2517.14</c:v>
                      </c:pt>
                      <c:pt idx="2">
                        <c:v>3153.49</c:v>
                      </c:pt>
                      <c:pt idx="3">
                        <c:v>2651.98</c:v>
                      </c:pt>
                      <c:pt idx="4">
                        <c:v>2130.46</c:v>
                      </c:pt>
                      <c:pt idx="5">
                        <c:v>2282.34</c:v>
                      </c:pt>
                      <c:pt idx="6">
                        <c:v>3049.15</c:v>
                      </c:pt>
                      <c:pt idx="7">
                        <c:v>2573.1799999999998</c:v>
                      </c:pt>
                      <c:pt idx="8">
                        <c:v>2069.54</c:v>
                      </c:pt>
                      <c:pt idx="9">
                        <c:v>2900.91</c:v>
                      </c:pt>
                      <c:pt idx="10">
                        <c:v>2943.82</c:v>
                      </c:pt>
                      <c:pt idx="11">
                        <c:v>519.6</c:v>
                      </c:pt>
                      <c:pt idx="12">
                        <c:v>1784.31</c:v>
                      </c:pt>
                      <c:pt idx="13">
                        <c:v>3054.76</c:v>
                      </c:pt>
                      <c:pt idx="14">
                        <c:v>1608</c:v>
                      </c:pt>
                      <c:pt idx="15">
                        <c:v>2479.5500000000002</c:v>
                      </c:pt>
                      <c:pt idx="16">
                        <c:v>3108.72</c:v>
                      </c:pt>
                      <c:pt idx="17">
                        <c:v>2040.99</c:v>
                      </c:pt>
                      <c:pt idx="18">
                        <c:v>3063</c:v>
                      </c:pt>
                      <c:pt idx="19">
                        <c:v>2427.0300000000002</c:v>
                      </c:pt>
                      <c:pt idx="20">
                        <c:v>2525.3000000000002</c:v>
                      </c:pt>
                      <c:pt idx="21">
                        <c:v>3270.42</c:v>
                      </c:pt>
                      <c:pt idx="22">
                        <c:v>2615.8000000000002</c:v>
                      </c:pt>
                      <c:pt idx="23">
                        <c:v>1565</c:v>
                      </c:pt>
                      <c:pt idx="24">
                        <c:v>2362.17</c:v>
                      </c:pt>
                      <c:pt idx="25">
                        <c:v>2873.47</c:v>
                      </c:pt>
                      <c:pt idx="26">
                        <c:v>2600</c:v>
                      </c:pt>
                      <c:pt idx="27">
                        <c:v>1283.9000000000001</c:v>
                      </c:pt>
                      <c:pt idx="28">
                        <c:v>890</c:v>
                      </c:pt>
                      <c:pt idx="29">
                        <c:v>2688.72</c:v>
                      </c:pt>
                      <c:pt idx="30">
                        <c:v>2296</c:v>
                      </c:pt>
                      <c:pt idx="31">
                        <c:v>1802.82</c:v>
                      </c:pt>
                      <c:pt idx="32">
                        <c:v>2159.1999999999998</c:v>
                      </c:pt>
                      <c:pt idx="33">
                        <c:v>2706.4</c:v>
                      </c:pt>
                      <c:pt idx="34">
                        <c:v>2441.41</c:v>
                      </c:pt>
                      <c:pt idx="35">
                        <c:v>0</c:v>
                      </c:pt>
                      <c:pt idx="36">
                        <c:v>1542.45</c:v>
                      </c:pt>
                      <c:pt idx="37">
                        <c:v>2417.64</c:v>
                      </c:pt>
                      <c:pt idx="38">
                        <c:v>2021.45</c:v>
                      </c:pt>
                      <c:pt idx="39">
                        <c:v>2433.9</c:v>
                      </c:pt>
                      <c:pt idx="40">
                        <c:v>1819.95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3665</c:v>
                      </c:pt>
                      <c:pt idx="46">
                        <c:v>5594.4</c:v>
                      </c:pt>
                      <c:pt idx="47">
                        <c:v>3340</c:v>
                      </c:pt>
                      <c:pt idx="48">
                        <c:v>77093.179999999993</c:v>
                      </c:pt>
                      <c:pt idx="49">
                        <c:v>4800</c:v>
                      </c:pt>
                      <c:pt idx="50">
                        <c:v>3614.34</c:v>
                      </c:pt>
                      <c:pt idx="51">
                        <c:v>4265</c:v>
                      </c:pt>
                      <c:pt idx="52">
                        <c:v>4524.49</c:v>
                      </c:pt>
                      <c:pt idx="53">
                        <c:v>3520</c:v>
                      </c:pt>
                      <c:pt idx="54">
                        <c:v>1120</c:v>
                      </c:pt>
                      <c:pt idx="55">
                        <c:v>2004.82</c:v>
                      </c:pt>
                      <c:pt idx="56">
                        <c:v>2025</c:v>
                      </c:pt>
                      <c:pt idx="57">
                        <c:v>4265</c:v>
                      </c:pt>
                      <c:pt idx="58">
                        <c:v>5565.83</c:v>
                      </c:pt>
                      <c:pt idx="59">
                        <c:v>3671.82</c:v>
                      </c:pt>
                      <c:pt idx="60">
                        <c:v>3848.71</c:v>
                      </c:pt>
                      <c:pt idx="61">
                        <c:v>3960</c:v>
                      </c:pt>
                      <c:pt idx="62">
                        <c:v>4095</c:v>
                      </c:pt>
                      <c:pt idx="63">
                        <c:v>5458.22</c:v>
                      </c:pt>
                      <c:pt idx="64">
                        <c:v>5793.66</c:v>
                      </c:pt>
                      <c:pt idx="65">
                        <c:v>5581.91</c:v>
                      </c:pt>
                      <c:pt idx="66">
                        <c:v>4078.52</c:v>
                      </c:pt>
                      <c:pt idx="67">
                        <c:v>4532.3</c:v>
                      </c:pt>
                      <c:pt idx="68">
                        <c:v>5360.5</c:v>
                      </c:pt>
                      <c:pt idx="69">
                        <c:v>2906.25</c:v>
                      </c:pt>
                      <c:pt idx="70">
                        <c:v>4450.91</c:v>
                      </c:pt>
                      <c:pt idx="71">
                        <c:v>6289.91</c:v>
                      </c:pt>
                      <c:pt idx="72">
                        <c:v>3532</c:v>
                      </c:pt>
                      <c:pt idx="73">
                        <c:v>7996.73</c:v>
                      </c:pt>
                      <c:pt idx="74">
                        <c:v>8081.77</c:v>
                      </c:pt>
                      <c:pt idx="75">
                        <c:v>11982.12</c:v>
                      </c:pt>
                      <c:pt idx="76">
                        <c:v>11096.49</c:v>
                      </c:pt>
                      <c:pt idx="77">
                        <c:v>13118.81</c:v>
                      </c:pt>
                      <c:pt idx="78">
                        <c:v>10990.98</c:v>
                      </c:pt>
                      <c:pt idx="79">
                        <c:v>16084.27</c:v>
                      </c:pt>
                      <c:pt idx="80">
                        <c:v>4318.5600000000004</c:v>
                      </c:pt>
                      <c:pt idx="81">
                        <c:v>12049.91</c:v>
                      </c:pt>
                      <c:pt idx="82">
                        <c:v>12128.74</c:v>
                      </c:pt>
                      <c:pt idx="83">
                        <c:v>12590.49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3934-4E9A-AFCB-1CC6D4A2F478}"/>
                  </c:ext>
                </c:extLst>
              </c15:ser>
            </c15:filteredBarSeries>
            <c15:filteredBarSeries>
              <c15:ser>
                <c:idx val="94"/>
                <c:order val="9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Data!$CR$4</c15:sqref>
                        </c15:formulaRef>
                      </c:ext>
                    </c:extLst>
                    <c:strCache>
                      <c:ptCount val="1"/>
                      <c:pt idx="0">
                        <c:v>Entertainment &amp; Refreshments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Data!$CR$5:$CR$88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206.89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752.42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6113.64</c:v>
                      </c:pt>
                      <c:pt idx="34">
                        <c:v>740.91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176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43.2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600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882.5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767.54</c:v>
                      </c:pt>
                      <c:pt idx="82">
                        <c:v>725.2</c:v>
                      </c:pt>
                      <c:pt idx="83">
                        <c:v>440.3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3934-4E9A-AFCB-1CC6D4A2F478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Data!$CS$4</c15:sqref>
                        </c15:formulaRef>
                      </c:ext>
                    </c:extLst>
                    <c:strCache>
                      <c:ptCount val="1"/>
                      <c:pt idx="0">
                        <c:v>Members Amenities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Data!$CS$5:$CS$88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468.39</c:v>
                      </c:pt>
                      <c:pt idx="1">
                        <c:v>70</c:v>
                      </c:pt>
                      <c:pt idx="2">
                        <c:v>195.35</c:v>
                      </c:pt>
                      <c:pt idx="3">
                        <c:v>0</c:v>
                      </c:pt>
                      <c:pt idx="4">
                        <c:v>118.7</c:v>
                      </c:pt>
                      <c:pt idx="5">
                        <c:v>12</c:v>
                      </c:pt>
                      <c:pt idx="6">
                        <c:v>104.55</c:v>
                      </c:pt>
                      <c:pt idx="7">
                        <c:v>531.70000000000005</c:v>
                      </c:pt>
                      <c:pt idx="8">
                        <c:v>21.3</c:v>
                      </c:pt>
                      <c:pt idx="9">
                        <c:v>64.400000000000006</c:v>
                      </c:pt>
                      <c:pt idx="10">
                        <c:v>132</c:v>
                      </c:pt>
                      <c:pt idx="11">
                        <c:v>46.8</c:v>
                      </c:pt>
                      <c:pt idx="12">
                        <c:v>3399.07</c:v>
                      </c:pt>
                      <c:pt idx="13">
                        <c:v>2253.38</c:v>
                      </c:pt>
                      <c:pt idx="14">
                        <c:v>1705.3</c:v>
                      </c:pt>
                      <c:pt idx="15">
                        <c:v>158.6</c:v>
                      </c:pt>
                      <c:pt idx="16">
                        <c:v>105.3</c:v>
                      </c:pt>
                      <c:pt idx="17">
                        <c:v>97.9</c:v>
                      </c:pt>
                      <c:pt idx="18">
                        <c:v>105.7</c:v>
                      </c:pt>
                      <c:pt idx="19">
                        <c:v>1040.8499999999999</c:v>
                      </c:pt>
                      <c:pt idx="20">
                        <c:v>570.72</c:v>
                      </c:pt>
                      <c:pt idx="21">
                        <c:v>82.7</c:v>
                      </c:pt>
                      <c:pt idx="22">
                        <c:v>50</c:v>
                      </c:pt>
                      <c:pt idx="23">
                        <c:v>725.2</c:v>
                      </c:pt>
                      <c:pt idx="24">
                        <c:v>243.75</c:v>
                      </c:pt>
                      <c:pt idx="25">
                        <c:v>2029.46</c:v>
                      </c:pt>
                      <c:pt idx="26">
                        <c:v>245.9</c:v>
                      </c:pt>
                      <c:pt idx="27">
                        <c:v>213.6</c:v>
                      </c:pt>
                      <c:pt idx="28">
                        <c:v>412.86</c:v>
                      </c:pt>
                      <c:pt idx="29">
                        <c:v>470.55</c:v>
                      </c:pt>
                      <c:pt idx="30">
                        <c:v>675.6</c:v>
                      </c:pt>
                      <c:pt idx="31">
                        <c:v>1474.4</c:v>
                      </c:pt>
                      <c:pt idx="32">
                        <c:v>450.7</c:v>
                      </c:pt>
                      <c:pt idx="33">
                        <c:v>911.39</c:v>
                      </c:pt>
                      <c:pt idx="34">
                        <c:v>712.05</c:v>
                      </c:pt>
                      <c:pt idx="35">
                        <c:v>280.2</c:v>
                      </c:pt>
                      <c:pt idx="36">
                        <c:v>799.5</c:v>
                      </c:pt>
                      <c:pt idx="37">
                        <c:v>342.42</c:v>
                      </c:pt>
                      <c:pt idx="38">
                        <c:v>650.76</c:v>
                      </c:pt>
                      <c:pt idx="39">
                        <c:v>639.36</c:v>
                      </c:pt>
                      <c:pt idx="40">
                        <c:v>1730.75</c:v>
                      </c:pt>
                      <c:pt idx="41">
                        <c:v>628.54999999999995</c:v>
                      </c:pt>
                      <c:pt idx="42">
                        <c:v>878.18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5539.19</c:v>
                      </c:pt>
                      <c:pt idx="46">
                        <c:v>6624.65</c:v>
                      </c:pt>
                      <c:pt idx="47">
                        <c:v>5947.45</c:v>
                      </c:pt>
                      <c:pt idx="48">
                        <c:v>5895.59</c:v>
                      </c:pt>
                      <c:pt idx="49">
                        <c:v>11027.79</c:v>
                      </c:pt>
                      <c:pt idx="50">
                        <c:v>7150</c:v>
                      </c:pt>
                      <c:pt idx="51">
                        <c:v>8863.9</c:v>
                      </c:pt>
                      <c:pt idx="52">
                        <c:v>9793.7000000000007</c:v>
                      </c:pt>
                      <c:pt idx="53">
                        <c:v>9958.9500000000007</c:v>
                      </c:pt>
                      <c:pt idx="54">
                        <c:v>15719.52</c:v>
                      </c:pt>
                      <c:pt idx="55">
                        <c:v>11179.42</c:v>
                      </c:pt>
                      <c:pt idx="56">
                        <c:v>7901.82</c:v>
                      </c:pt>
                      <c:pt idx="57">
                        <c:v>8786.31</c:v>
                      </c:pt>
                      <c:pt idx="58">
                        <c:v>6818.16</c:v>
                      </c:pt>
                      <c:pt idx="59">
                        <c:v>7901.35</c:v>
                      </c:pt>
                      <c:pt idx="60">
                        <c:v>9867.73</c:v>
                      </c:pt>
                      <c:pt idx="61">
                        <c:v>8225.7099999999991</c:v>
                      </c:pt>
                      <c:pt idx="62">
                        <c:v>9148.67</c:v>
                      </c:pt>
                      <c:pt idx="63">
                        <c:v>7709.85</c:v>
                      </c:pt>
                      <c:pt idx="64">
                        <c:v>7095</c:v>
                      </c:pt>
                      <c:pt idx="65">
                        <c:v>6639.77</c:v>
                      </c:pt>
                      <c:pt idx="66">
                        <c:v>7178.13</c:v>
                      </c:pt>
                      <c:pt idx="67">
                        <c:v>8935.41</c:v>
                      </c:pt>
                      <c:pt idx="68">
                        <c:v>7747.71</c:v>
                      </c:pt>
                      <c:pt idx="69">
                        <c:v>9839.06</c:v>
                      </c:pt>
                      <c:pt idx="70">
                        <c:v>5755.63</c:v>
                      </c:pt>
                      <c:pt idx="71">
                        <c:v>5067.7299999999996</c:v>
                      </c:pt>
                      <c:pt idx="72">
                        <c:v>8980.51</c:v>
                      </c:pt>
                      <c:pt idx="73">
                        <c:v>8840</c:v>
                      </c:pt>
                      <c:pt idx="74">
                        <c:v>4260</c:v>
                      </c:pt>
                      <c:pt idx="75">
                        <c:v>3095.82</c:v>
                      </c:pt>
                      <c:pt idx="76">
                        <c:v>5842.49</c:v>
                      </c:pt>
                      <c:pt idx="77">
                        <c:v>1526.82</c:v>
                      </c:pt>
                      <c:pt idx="78">
                        <c:v>3289.79</c:v>
                      </c:pt>
                      <c:pt idx="79">
                        <c:v>6990.88</c:v>
                      </c:pt>
                      <c:pt idx="80">
                        <c:v>5978.6</c:v>
                      </c:pt>
                      <c:pt idx="81">
                        <c:v>102.4</c:v>
                      </c:pt>
                      <c:pt idx="82">
                        <c:v>149.4</c:v>
                      </c:pt>
                      <c:pt idx="83">
                        <c:v>283.55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3934-4E9A-AFCB-1CC6D4A2F478}"/>
                  </c:ext>
                </c:extLst>
              </c15:ser>
            </c15:filteredBarSeries>
            <c15:filteredBarSeries>
              <c15:ser>
                <c:idx val="96"/>
                <c:order val="9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Data!$CT$4</c15:sqref>
                        </c15:formulaRef>
                      </c:ext>
                    </c:extLst>
                    <c:strCache>
                      <c:ptCount val="1"/>
                      <c:pt idx="0">
                        <c:v>Poker League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Data!$CT$5:$CT$88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344</c:v>
                      </c:pt>
                      <c:pt idx="45">
                        <c:v>0</c:v>
                      </c:pt>
                      <c:pt idx="46">
                        <c:v>696</c:v>
                      </c:pt>
                      <c:pt idx="47">
                        <c:v>0</c:v>
                      </c:pt>
                      <c:pt idx="48">
                        <c:v>520</c:v>
                      </c:pt>
                      <c:pt idx="49">
                        <c:v>1920</c:v>
                      </c:pt>
                      <c:pt idx="50">
                        <c:v>0</c:v>
                      </c:pt>
                      <c:pt idx="51">
                        <c:v>720</c:v>
                      </c:pt>
                      <c:pt idx="52">
                        <c:v>728</c:v>
                      </c:pt>
                      <c:pt idx="53">
                        <c:v>864</c:v>
                      </c:pt>
                      <c:pt idx="54">
                        <c:v>664</c:v>
                      </c:pt>
                      <c:pt idx="55">
                        <c:v>944</c:v>
                      </c:pt>
                      <c:pt idx="56">
                        <c:v>736</c:v>
                      </c:pt>
                      <c:pt idx="57">
                        <c:v>760</c:v>
                      </c:pt>
                      <c:pt idx="58">
                        <c:v>728</c:v>
                      </c:pt>
                      <c:pt idx="59">
                        <c:v>1064</c:v>
                      </c:pt>
                      <c:pt idx="60">
                        <c:v>0</c:v>
                      </c:pt>
                      <c:pt idx="61">
                        <c:v>1528</c:v>
                      </c:pt>
                      <c:pt idx="62">
                        <c:v>0</c:v>
                      </c:pt>
                      <c:pt idx="63">
                        <c:v>584</c:v>
                      </c:pt>
                      <c:pt idx="64">
                        <c:v>808</c:v>
                      </c:pt>
                      <c:pt idx="65">
                        <c:v>1512</c:v>
                      </c:pt>
                      <c:pt idx="66">
                        <c:v>0</c:v>
                      </c:pt>
                      <c:pt idx="67">
                        <c:v>800</c:v>
                      </c:pt>
                      <c:pt idx="68">
                        <c:v>0</c:v>
                      </c:pt>
                      <c:pt idx="69">
                        <c:v>656</c:v>
                      </c:pt>
                      <c:pt idx="70">
                        <c:v>688</c:v>
                      </c:pt>
                      <c:pt idx="71">
                        <c:v>1085</c:v>
                      </c:pt>
                      <c:pt idx="72">
                        <c:v>672</c:v>
                      </c:pt>
                      <c:pt idx="73">
                        <c:v>728</c:v>
                      </c:pt>
                      <c:pt idx="74">
                        <c:v>688</c:v>
                      </c:pt>
                      <c:pt idx="75">
                        <c:v>1520</c:v>
                      </c:pt>
                      <c:pt idx="76">
                        <c:v>0</c:v>
                      </c:pt>
                      <c:pt idx="77">
                        <c:v>680</c:v>
                      </c:pt>
                      <c:pt idx="78">
                        <c:v>752</c:v>
                      </c:pt>
                      <c:pt idx="79">
                        <c:v>864</c:v>
                      </c:pt>
                      <c:pt idx="80">
                        <c:v>784</c:v>
                      </c:pt>
                      <c:pt idx="81">
                        <c:v>864</c:v>
                      </c:pt>
                      <c:pt idx="82">
                        <c:v>624</c:v>
                      </c:pt>
                      <c:pt idx="83">
                        <c:v>624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3934-4E9A-AFCB-1CC6D4A2F478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Data!$CU$4</c15:sqref>
                        </c15:formulaRef>
                      </c:ext>
                    </c:extLst>
                    <c:strCache>
                      <c:ptCount val="1"/>
                      <c:pt idx="0">
                        <c:v>Promotions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Data!$CU$5:$CU$88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400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928.4</c:v>
                      </c:pt>
                      <c:pt idx="36">
                        <c:v>0</c:v>
                      </c:pt>
                      <c:pt idx="37">
                        <c:v>1069.3499999999999</c:v>
                      </c:pt>
                      <c:pt idx="38">
                        <c:v>1121.82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18636.36</c:v>
                      </c:pt>
                      <c:pt idx="46">
                        <c:v>0</c:v>
                      </c:pt>
                      <c:pt idx="47">
                        <c:v>500</c:v>
                      </c:pt>
                      <c:pt idx="48">
                        <c:v>440</c:v>
                      </c:pt>
                      <c:pt idx="49">
                        <c:v>293.91000000000003</c:v>
                      </c:pt>
                      <c:pt idx="50">
                        <c:v>1855.43</c:v>
                      </c:pt>
                      <c:pt idx="51">
                        <c:v>999.09</c:v>
                      </c:pt>
                      <c:pt idx="52">
                        <c:v>0</c:v>
                      </c:pt>
                      <c:pt idx="53">
                        <c:v>1158.49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500</c:v>
                      </c:pt>
                      <c:pt idx="60">
                        <c:v>2245</c:v>
                      </c:pt>
                      <c:pt idx="61">
                        <c:v>1056.3599999999999</c:v>
                      </c:pt>
                      <c:pt idx="62">
                        <c:v>620.54999999999995</c:v>
                      </c:pt>
                      <c:pt idx="63">
                        <c:v>530</c:v>
                      </c:pt>
                      <c:pt idx="64">
                        <c:v>1392.53</c:v>
                      </c:pt>
                      <c:pt idx="65">
                        <c:v>0</c:v>
                      </c:pt>
                      <c:pt idx="66">
                        <c:v>86.36</c:v>
                      </c:pt>
                      <c:pt idx="67">
                        <c:v>165.23</c:v>
                      </c:pt>
                      <c:pt idx="68">
                        <c:v>720</c:v>
                      </c:pt>
                      <c:pt idx="69">
                        <c:v>2381.8200000000002</c:v>
                      </c:pt>
                      <c:pt idx="70">
                        <c:v>5621.39</c:v>
                      </c:pt>
                      <c:pt idx="71">
                        <c:v>460</c:v>
                      </c:pt>
                      <c:pt idx="72">
                        <c:v>884.55</c:v>
                      </c:pt>
                      <c:pt idx="73">
                        <c:v>1531.82</c:v>
                      </c:pt>
                      <c:pt idx="74">
                        <c:v>3970.79</c:v>
                      </c:pt>
                      <c:pt idx="75">
                        <c:v>3281.82</c:v>
                      </c:pt>
                      <c:pt idx="76">
                        <c:v>1260</c:v>
                      </c:pt>
                      <c:pt idx="77">
                        <c:v>90.91</c:v>
                      </c:pt>
                      <c:pt idx="78">
                        <c:v>1269</c:v>
                      </c:pt>
                      <c:pt idx="79">
                        <c:v>1300</c:v>
                      </c:pt>
                      <c:pt idx="80">
                        <c:v>1314.97</c:v>
                      </c:pt>
                      <c:pt idx="81">
                        <c:v>2208.16</c:v>
                      </c:pt>
                      <c:pt idx="82">
                        <c:v>7170</c:v>
                      </c:pt>
                      <c:pt idx="83">
                        <c:v>9926.84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3934-4E9A-AFCB-1CC6D4A2F478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Data!$CV$4</c15:sqref>
                        </c15:formulaRef>
                      </c:ext>
                    </c:extLst>
                    <c:strCache>
                      <c:ptCount val="1"/>
                      <c:pt idx="0">
                        <c:v>Promotions - Poker Machines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Data!$CV$5:$CV$88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78.2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55</c:v>
                      </c:pt>
                      <c:pt idx="60">
                        <c:v>0</c:v>
                      </c:pt>
                      <c:pt idx="61">
                        <c:v>35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85</c:v>
                      </c:pt>
                      <c:pt idx="66">
                        <c:v>173.25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15</c:v>
                      </c:pt>
                      <c:pt idx="75">
                        <c:v>180</c:v>
                      </c:pt>
                      <c:pt idx="76">
                        <c:v>385</c:v>
                      </c:pt>
                      <c:pt idx="77">
                        <c:v>690</c:v>
                      </c:pt>
                      <c:pt idx="78">
                        <c:v>417.27</c:v>
                      </c:pt>
                      <c:pt idx="79">
                        <c:v>268.63</c:v>
                      </c:pt>
                      <c:pt idx="80">
                        <c:v>0</c:v>
                      </c:pt>
                      <c:pt idx="81">
                        <c:v>18.18</c:v>
                      </c:pt>
                      <c:pt idx="82">
                        <c:v>23.64</c:v>
                      </c:pt>
                      <c:pt idx="83">
                        <c:v>50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3934-4E9A-AFCB-1CC6D4A2F478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Data!$CW$4</c15:sqref>
                        </c15:formulaRef>
                      </c:ext>
                    </c:extLst>
                    <c:strCache>
                      <c:ptCount val="1"/>
                      <c:pt idx="0">
                        <c:v>Major Monthly Prizes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Data!$CW$5:$CW$88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6818.18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3500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15000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5000</c:v>
                      </c:pt>
                      <c:pt idx="52">
                        <c:v>0</c:v>
                      </c:pt>
                      <c:pt idx="53">
                        <c:v>4000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16727.27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18000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5000</c:v>
                      </c:pt>
                      <c:pt idx="65">
                        <c:v>181.82</c:v>
                      </c:pt>
                      <c:pt idx="66">
                        <c:v>4090.91</c:v>
                      </c:pt>
                      <c:pt idx="67">
                        <c:v>0</c:v>
                      </c:pt>
                      <c:pt idx="68">
                        <c:v>5500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22863.64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1000</c:v>
                      </c:pt>
                      <c:pt idx="76">
                        <c:v>0</c:v>
                      </c:pt>
                      <c:pt idx="77">
                        <c:v>6045.45</c:v>
                      </c:pt>
                      <c:pt idx="78">
                        <c:v>0</c:v>
                      </c:pt>
                      <c:pt idx="79">
                        <c:v>5000</c:v>
                      </c:pt>
                      <c:pt idx="80">
                        <c:v>0</c:v>
                      </c:pt>
                      <c:pt idx="81">
                        <c:v>27.27</c:v>
                      </c:pt>
                      <c:pt idx="82">
                        <c:v>4604.54</c:v>
                      </c:pt>
                      <c:pt idx="83">
                        <c:v>3968.64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3934-4E9A-AFCB-1CC6D4A2F478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Data!$CX$4</c15:sqref>
                        </c15:formulaRef>
                      </c:ext>
                    </c:extLst>
                    <c:strCache>
                      <c:ptCount val="1"/>
                      <c:pt idx="0">
                        <c:v>Members Draw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Data!$CX$5:$CX$88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4545.46</c:v>
                      </c:pt>
                      <c:pt idx="1">
                        <c:v>0</c:v>
                      </c:pt>
                      <c:pt idx="2">
                        <c:v>1454.55</c:v>
                      </c:pt>
                      <c:pt idx="3">
                        <c:v>800</c:v>
                      </c:pt>
                      <c:pt idx="4">
                        <c:v>3950.9</c:v>
                      </c:pt>
                      <c:pt idx="5">
                        <c:v>3136.36</c:v>
                      </c:pt>
                      <c:pt idx="6">
                        <c:v>800</c:v>
                      </c:pt>
                      <c:pt idx="7">
                        <c:v>3500</c:v>
                      </c:pt>
                      <c:pt idx="8">
                        <c:v>2772.72</c:v>
                      </c:pt>
                      <c:pt idx="9">
                        <c:v>4136.3599999999997</c:v>
                      </c:pt>
                      <c:pt idx="10">
                        <c:v>2800</c:v>
                      </c:pt>
                      <c:pt idx="11">
                        <c:v>3818.18</c:v>
                      </c:pt>
                      <c:pt idx="12">
                        <c:v>0</c:v>
                      </c:pt>
                      <c:pt idx="13">
                        <c:v>1454.54</c:v>
                      </c:pt>
                      <c:pt idx="14">
                        <c:v>5272.73</c:v>
                      </c:pt>
                      <c:pt idx="15">
                        <c:v>727.27</c:v>
                      </c:pt>
                      <c:pt idx="16">
                        <c:v>1600</c:v>
                      </c:pt>
                      <c:pt idx="17">
                        <c:v>1300</c:v>
                      </c:pt>
                      <c:pt idx="18">
                        <c:v>4000</c:v>
                      </c:pt>
                      <c:pt idx="19">
                        <c:v>4827.2700000000004</c:v>
                      </c:pt>
                      <c:pt idx="20">
                        <c:v>0</c:v>
                      </c:pt>
                      <c:pt idx="21">
                        <c:v>3136.36</c:v>
                      </c:pt>
                      <c:pt idx="22">
                        <c:v>1950</c:v>
                      </c:pt>
                      <c:pt idx="23">
                        <c:v>2663.64</c:v>
                      </c:pt>
                      <c:pt idx="24">
                        <c:v>7500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6000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3750</c:v>
                      </c:pt>
                      <c:pt idx="31">
                        <c:v>3863.64</c:v>
                      </c:pt>
                      <c:pt idx="32">
                        <c:v>0</c:v>
                      </c:pt>
                      <c:pt idx="33">
                        <c:v>3000</c:v>
                      </c:pt>
                      <c:pt idx="34">
                        <c:v>4250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4227.2700000000004</c:v>
                      </c:pt>
                      <c:pt idx="47">
                        <c:v>6477.28</c:v>
                      </c:pt>
                      <c:pt idx="48">
                        <c:v>4227.28</c:v>
                      </c:pt>
                      <c:pt idx="49">
                        <c:v>9500</c:v>
                      </c:pt>
                      <c:pt idx="50">
                        <c:v>0</c:v>
                      </c:pt>
                      <c:pt idx="51">
                        <c:v>6500</c:v>
                      </c:pt>
                      <c:pt idx="52">
                        <c:v>0</c:v>
                      </c:pt>
                      <c:pt idx="53">
                        <c:v>4886.37</c:v>
                      </c:pt>
                      <c:pt idx="54">
                        <c:v>6000</c:v>
                      </c:pt>
                      <c:pt idx="55">
                        <c:v>4500</c:v>
                      </c:pt>
                      <c:pt idx="56">
                        <c:v>5250</c:v>
                      </c:pt>
                      <c:pt idx="57">
                        <c:v>5500</c:v>
                      </c:pt>
                      <c:pt idx="58">
                        <c:v>0</c:v>
                      </c:pt>
                      <c:pt idx="59">
                        <c:v>3136.36</c:v>
                      </c:pt>
                      <c:pt idx="60">
                        <c:v>13000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6250</c:v>
                      </c:pt>
                      <c:pt idx="64">
                        <c:v>4250</c:v>
                      </c:pt>
                      <c:pt idx="65">
                        <c:v>2750</c:v>
                      </c:pt>
                      <c:pt idx="66">
                        <c:v>4500</c:v>
                      </c:pt>
                      <c:pt idx="67">
                        <c:v>5659.09</c:v>
                      </c:pt>
                      <c:pt idx="68">
                        <c:v>5000</c:v>
                      </c:pt>
                      <c:pt idx="69">
                        <c:v>0</c:v>
                      </c:pt>
                      <c:pt idx="70">
                        <c:v>6659.09</c:v>
                      </c:pt>
                      <c:pt idx="71">
                        <c:v>0</c:v>
                      </c:pt>
                      <c:pt idx="72">
                        <c:v>4795.45</c:v>
                      </c:pt>
                      <c:pt idx="73">
                        <c:v>4000</c:v>
                      </c:pt>
                      <c:pt idx="74">
                        <c:v>5500</c:v>
                      </c:pt>
                      <c:pt idx="75">
                        <c:v>3736.37</c:v>
                      </c:pt>
                      <c:pt idx="76">
                        <c:v>3390.45</c:v>
                      </c:pt>
                      <c:pt idx="77">
                        <c:v>7507.28</c:v>
                      </c:pt>
                      <c:pt idx="78">
                        <c:v>820</c:v>
                      </c:pt>
                      <c:pt idx="79">
                        <c:v>4570</c:v>
                      </c:pt>
                      <c:pt idx="80">
                        <c:v>2160</c:v>
                      </c:pt>
                      <c:pt idx="81">
                        <c:v>3690.92</c:v>
                      </c:pt>
                      <c:pt idx="82">
                        <c:v>10977.26</c:v>
                      </c:pt>
                      <c:pt idx="83">
                        <c:v>7330.91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3934-4E9A-AFCB-1CC6D4A2F478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Data!$CY$4</c15:sqref>
                        </c15:formulaRef>
                      </c:ext>
                    </c:extLst>
                    <c:strCache>
                      <c:ptCount val="1"/>
                      <c:pt idx="0">
                        <c:v>Raffle Expense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Data!$CY$5:$CY$88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20682.48</c:v>
                      </c:pt>
                      <c:pt idx="1">
                        <c:v>9623.83</c:v>
                      </c:pt>
                      <c:pt idx="2">
                        <c:v>9600</c:v>
                      </c:pt>
                      <c:pt idx="3">
                        <c:v>10018.18</c:v>
                      </c:pt>
                      <c:pt idx="4">
                        <c:v>7720</c:v>
                      </c:pt>
                      <c:pt idx="5">
                        <c:v>8979</c:v>
                      </c:pt>
                      <c:pt idx="6">
                        <c:v>9380</c:v>
                      </c:pt>
                      <c:pt idx="7">
                        <c:v>8260</c:v>
                      </c:pt>
                      <c:pt idx="8">
                        <c:v>8803.41</c:v>
                      </c:pt>
                      <c:pt idx="9">
                        <c:v>10080</c:v>
                      </c:pt>
                      <c:pt idx="10">
                        <c:v>8080</c:v>
                      </c:pt>
                      <c:pt idx="11">
                        <c:v>8080</c:v>
                      </c:pt>
                      <c:pt idx="12">
                        <c:v>10505.41</c:v>
                      </c:pt>
                      <c:pt idx="13">
                        <c:v>8826.26</c:v>
                      </c:pt>
                      <c:pt idx="14">
                        <c:v>8961.82</c:v>
                      </c:pt>
                      <c:pt idx="15">
                        <c:v>9760</c:v>
                      </c:pt>
                      <c:pt idx="16">
                        <c:v>8080</c:v>
                      </c:pt>
                      <c:pt idx="17">
                        <c:v>10470</c:v>
                      </c:pt>
                      <c:pt idx="18">
                        <c:v>7880</c:v>
                      </c:pt>
                      <c:pt idx="19">
                        <c:v>8501.27</c:v>
                      </c:pt>
                      <c:pt idx="20">
                        <c:v>11020</c:v>
                      </c:pt>
                      <c:pt idx="21">
                        <c:v>8080</c:v>
                      </c:pt>
                      <c:pt idx="22">
                        <c:v>8080</c:v>
                      </c:pt>
                      <c:pt idx="23">
                        <c:v>7800</c:v>
                      </c:pt>
                      <c:pt idx="24">
                        <c:v>14739.35</c:v>
                      </c:pt>
                      <c:pt idx="25">
                        <c:v>6960</c:v>
                      </c:pt>
                      <c:pt idx="26">
                        <c:v>10100</c:v>
                      </c:pt>
                      <c:pt idx="27">
                        <c:v>3320</c:v>
                      </c:pt>
                      <c:pt idx="28">
                        <c:v>3640</c:v>
                      </c:pt>
                      <c:pt idx="29">
                        <c:v>0</c:v>
                      </c:pt>
                      <c:pt idx="30">
                        <c:v>11460</c:v>
                      </c:pt>
                      <c:pt idx="31">
                        <c:v>12988.71</c:v>
                      </c:pt>
                      <c:pt idx="32">
                        <c:v>10940</c:v>
                      </c:pt>
                      <c:pt idx="33">
                        <c:v>12720</c:v>
                      </c:pt>
                      <c:pt idx="34">
                        <c:v>8800</c:v>
                      </c:pt>
                      <c:pt idx="35">
                        <c:v>7700</c:v>
                      </c:pt>
                      <c:pt idx="36">
                        <c:v>15011.47</c:v>
                      </c:pt>
                      <c:pt idx="37">
                        <c:v>9087.27</c:v>
                      </c:pt>
                      <c:pt idx="38">
                        <c:v>10380</c:v>
                      </c:pt>
                      <c:pt idx="39">
                        <c:v>7100</c:v>
                      </c:pt>
                      <c:pt idx="40">
                        <c:v>10800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9660</c:v>
                      </c:pt>
                      <c:pt idx="46">
                        <c:v>18720</c:v>
                      </c:pt>
                      <c:pt idx="47">
                        <c:v>19025.45</c:v>
                      </c:pt>
                      <c:pt idx="48">
                        <c:v>25055.5</c:v>
                      </c:pt>
                      <c:pt idx="49">
                        <c:v>19800</c:v>
                      </c:pt>
                      <c:pt idx="50">
                        <c:v>18120</c:v>
                      </c:pt>
                      <c:pt idx="51">
                        <c:v>17520</c:v>
                      </c:pt>
                      <c:pt idx="52">
                        <c:v>22400</c:v>
                      </c:pt>
                      <c:pt idx="53">
                        <c:v>18420</c:v>
                      </c:pt>
                      <c:pt idx="54">
                        <c:v>19440</c:v>
                      </c:pt>
                      <c:pt idx="55">
                        <c:v>19856.36</c:v>
                      </c:pt>
                      <c:pt idx="56">
                        <c:v>17060</c:v>
                      </c:pt>
                      <c:pt idx="57">
                        <c:v>21100</c:v>
                      </c:pt>
                      <c:pt idx="58">
                        <c:v>17520</c:v>
                      </c:pt>
                      <c:pt idx="59">
                        <c:v>16600</c:v>
                      </c:pt>
                      <c:pt idx="60">
                        <c:v>22613.37</c:v>
                      </c:pt>
                      <c:pt idx="61">
                        <c:v>17650.91</c:v>
                      </c:pt>
                      <c:pt idx="62">
                        <c:v>18638.18</c:v>
                      </c:pt>
                      <c:pt idx="63">
                        <c:v>19058.18</c:v>
                      </c:pt>
                      <c:pt idx="64">
                        <c:v>19680</c:v>
                      </c:pt>
                      <c:pt idx="65">
                        <c:v>17720</c:v>
                      </c:pt>
                      <c:pt idx="66">
                        <c:v>19800</c:v>
                      </c:pt>
                      <c:pt idx="67">
                        <c:v>18420</c:v>
                      </c:pt>
                      <c:pt idx="68">
                        <c:v>16720</c:v>
                      </c:pt>
                      <c:pt idx="69">
                        <c:v>19320</c:v>
                      </c:pt>
                      <c:pt idx="70">
                        <c:v>16520</c:v>
                      </c:pt>
                      <c:pt idx="71">
                        <c:v>17220</c:v>
                      </c:pt>
                      <c:pt idx="72">
                        <c:v>23918.12</c:v>
                      </c:pt>
                      <c:pt idx="73">
                        <c:v>18124.07</c:v>
                      </c:pt>
                      <c:pt idx="74">
                        <c:v>18530.8</c:v>
                      </c:pt>
                      <c:pt idx="75">
                        <c:v>21316.65</c:v>
                      </c:pt>
                      <c:pt idx="76">
                        <c:v>18125.68</c:v>
                      </c:pt>
                      <c:pt idx="77">
                        <c:v>18520</c:v>
                      </c:pt>
                      <c:pt idx="78">
                        <c:v>19580</c:v>
                      </c:pt>
                      <c:pt idx="79">
                        <c:v>18591.52</c:v>
                      </c:pt>
                      <c:pt idx="80">
                        <c:v>15055.82</c:v>
                      </c:pt>
                      <c:pt idx="81">
                        <c:v>20800</c:v>
                      </c:pt>
                      <c:pt idx="82">
                        <c:v>18840</c:v>
                      </c:pt>
                      <c:pt idx="83">
                        <c:v>17962.59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3934-4E9A-AFCB-1CC6D4A2F478}"/>
                  </c:ext>
                </c:extLst>
              </c15:ser>
            </c15:filteredBarSeries>
            <c15:filteredBarSeries>
              <c15:ser>
                <c:idx val="102"/>
                <c:order val="10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Data!$CZ$4</c15:sqref>
                        </c15:formulaRef>
                      </c:ext>
                    </c:extLst>
                    <c:strCache>
                      <c:ptCount val="1"/>
                      <c:pt idx="0">
                        <c:v>Trivia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Data!$CZ$5:$CZ$88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760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320</c:v>
                      </c:pt>
                      <c:pt idx="77">
                        <c:v>1521.82</c:v>
                      </c:pt>
                      <c:pt idx="78">
                        <c:v>1540</c:v>
                      </c:pt>
                      <c:pt idx="79">
                        <c:v>1500</c:v>
                      </c:pt>
                      <c:pt idx="80">
                        <c:v>1240</c:v>
                      </c:pt>
                      <c:pt idx="81">
                        <c:v>1680</c:v>
                      </c:pt>
                      <c:pt idx="82">
                        <c:v>2007.27</c:v>
                      </c:pt>
                      <c:pt idx="83">
                        <c:v>2050.91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3934-4E9A-AFCB-1CC6D4A2F478}"/>
                  </c:ext>
                </c:extLst>
              </c15:ser>
            </c15:filteredBarSeries>
            <c15:filteredBarSeries>
              <c15:ser>
                <c:idx val="103"/>
                <c:order val="10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Data!$DA$4</c15:sqref>
                        </c15:formulaRef>
                      </c:ext>
                    </c:extLst>
                    <c:strCache>
                      <c:ptCount val="1"/>
                      <c:pt idx="0">
                        <c:v>Multiscreen Super Draw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Data!$DA$5:$DA$88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925</c:v>
                      </c:pt>
                      <c:pt idx="62">
                        <c:v>740</c:v>
                      </c:pt>
                      <c:pt idx="63">
                        <c:v>555</c:v>
                      </c:pt>
                      <c:pt idx="64">
                        <c:v>740</c:v>
                      </c:pt>
                      <c:pt idx="65">
                        <c:v>925</c:v>
                      </c:pt>
                      <c:pt idx="66">
                        <c:v>925</c:v>
                      </c:pt>
                      <c:pt idx="67">
                        <c:v>740</c:v>
                      </c:pt>
                      <c:pt idx="68">
                        <c:v>740</c:v>
                      </c:pt>
                      <c:pt idx="69">
                        <c:v>1665</c:v>
                      </c:pt>
                      <c:pt idx="70">
                        <c:v>185</c:v>
                      </c:pt>
                      <c:pt idx="71">
                        <c:v>185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3934-4E9A-AFCB-1CC6D4A2F478}"/>
                  </c:ext>
                </c:extLst>
              </c15:ser>
            </c15:filteredBarSeries>
            <c15:filteredBarSeries>
              <c15:ser>
                <c:idx val="104"/>
                <c:order val="10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Data!$DB$4</c15:sqref>
                        </c15:formulaRef>
                      </c:ext>
                    </c:extLst>
                    <c:strCache>
                      <c:ptCount val="1"/>
                      <c:pt idx="0">
                        <c:v>Wages &amp; Salaries Expenses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Data!$DB$5:$DB$88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3575.57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2826.63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366.87</c:v>
                      </c:pt>
                      <c:pt idx="22">
                        <c:v>670.98</c:v>
                      </c:pt>
                      <c:pt idx="23">
                        <c:v>-1821.8</c:v>
                      </c:pt>
                      <c:pt idx="24">
                        <c:v>3488.61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54.3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-1376.09</c:v>
                      </c:pt>
                      <c:pt idx="36">
                        <c:v>1376.09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0.02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-9510.5499999999993</c:v>
                      </c:pt>
                      <c:pt idx="48">
                        <c:v>10874.37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-8891.14</c:v>
                      </c:pt>
                      <c:pt idx="60">
                        <c:v>8891.14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727.5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-10676.28</c:v>
                      </c:pt>
                      <c:pt idx="72">
                        <c:v>9924.42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3934-4E9A-AFCB-1CC6D4A2F478}"/>
                  </c:ext>
                </c:extLst>
              </c15:ser>
            </c15:filteredBarSeries>
            <c15:filteredBarSeries>
              <c15:ser>
                <c:idx val="105"/>
                <c:order val="10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Data!$DC$4</c15:sqref>
                        </c15:formulaRef>
                      </c:ext>
                    </c:extLst>
                    <c:strCache>
                      <c:ptCount val="1"/>
                      <c:pt idx="0">
                        <c:v>Wages - Bar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Data!$DC$5:$DC$88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18217.25</c:v>
                      </c:pt>
                      <c:pt idx="1">
                        <c:v>36831.67</c:v>
                      </c:pt>
                      <c:pt idx="2">
                        <c:v>15287.61</c:v>
                      </c:pt>
                      <c:pt idx="3">
                        <c:v>14584.08</c:v>
                      </c:pt>
                      <c:pt idx="4">
                        <c:v>17476.89</c:v>
                      </c:pt>
                      <c:pt idx="5">
                        <c:v>15481.47</c:v>
                      </c:pt>
                      <c:pt idx="6">
                        <c:v>18047.189999999999</c:v>
                      </c:pt>
                      <c:pt idx="7">
                        <c:v>14230.21</c:v>
                      </c:pt>
                      <c:pt idx="8">
                        <c:v>14929.45</c:v>
                      </c:pt>
                      <c:pt idx="9">
                        <c:v>16986.900000000001</c:v>
                      </c:pt>
                      <c:pt idx="10">
                        <c:v>13508.16</c:v>
                      </c:pt>
                      <c:pt idx="11">
                        <c:v>12730.33</c:v>
                      </c:pt>
                      <c:pt idx="12">
                        <c:v>16665.12</c:v>
                      </c:pt>
                      <c:pt idx="13">
                        <c:v>13039.67</c:v>
                      </c:pt>
                      <c:pt idx="14">
                        <c:v>12399.31</c:v>
                      </c:pt>
                      <c:pt idx="15">
                        <c:v>15765.19</c:v>
                      </c:pt>
                      <c:pt idx="16">
                        <c:v>13283.38</c:v>
                      </c:pt>
                      <c:pt idx="17">
                        <c:v>13065.2</c:v>
                      </c:pt>
                      <c:pt idx="18">
                        <c:v>18533.490000000002</c:v>
                      </c:pt>
                      <c:pt idx="19">
                        <c:v>14034.24</c:v>
                      </c:pt>
                      <c:pt idx="20">
                        <c:v>13691.69</c:v>
                      </c:pt>
                      <c:pt idx="21">
                        <c:v>13961.89</c:v>
                      </c:pt>
                      <c:pt idx="22">
                        <c:v>9418.64</c:v>
                      </c:pt>
                      <c:pt idx="23">
                        <c:v>9809.24</c:v>
                      </c:pt>
                      <c:pt idx="24">
                        <c:v>13924.53</c:v>
                      </c:pt>
                      <c:pt idx="25">
                        <c:v>13067.99</c:v>
                      </c:pt>
                      <c:pt idx="26">
                        <c:v>11509.59</c:v>
                      </c:pt>
                      <c:pt idx="27">
                        <c:v>7831.14</c:v>
                      </c:pt>
                      <c:pt idx="28">
                        <c:v>8741.31</c:v>
                      </c:pt>
                      <c:pt idx="29">
                        <c:v>13139.09</c:v>
                      </c:pt>
                      <c:pt idx="30">
                        <c:v>18722.759999999998</c:v>
                      </c:pt>
                      <c:pt idx="31">
                        <c:v>15887.88</c:v>
                      </c:pt>
                      <c:pt idx="32">
                        <c:v>20449.14</c:v>
                      </c:pt>
                      <c:pt idx="33">
                        <c:v>14120.42</c:v>
                      </c:pt>
                      <c:pt idx="34">
                        <c:v>11288.68</c:v>
                      </c:pt>
                      <c:pt idx="35">
                        <c:v>10152.5</c:v>
                      </c:pt>
                      <c:pt idx="36">
                        <c:v>22022.14</c:v>
                      </c:pt>
                      <c:pt idx="37">
                        <c:v>12575.48</c:v>
                      </c:pt>
                      <c:pt idx="38">
                        <c:v>16007.63</c:v>
                      </c:pt>
                      <c:pt idx="39">
                        <c:v>13571.12</c:v>
                      </c:pt>
                      <c:pt idx="40">
                        <c:v>13097.21</c:v>
                      </c:pt>
                      <c:pt idx="41">
                        <c:v>15844.86</c:v>
                      </c:pt>
                      <c:pt idx="42">
                        <c:v>12549.26</c:v>
                      </c:pt>
                      <c:pt idx="43">
                        <c:v>12000</c:v>
                      </c:pt>
                      <c:pt idx="44">
                        <c:v>15747.94</c:v>
                      </c:pt>
                      <c:pt idx="45">
                        <c:v>18778.97</c:v>
                      </c:pt>
                      <c:pt idx="46">
                        <c:v>20978.85</c:v>
                      </c:pt>
                      <c:pt idx="47">
                        <c:v>23420.67</c:v>
                      </c:pt>
                      <c:pt idx="48">
                        <c:v>17511.28</c:v>
                      </c:pt>
                      <c:pt idx="49">
                        <c:v>16891.830000000002</c:v>
                      </c:pt>
                      <c:pt idx="50">
                        <c:v>22880.32</c:v>
                      </c:pt>
                      <c:pt idx="51">
                        <c:v>19802.82</c:v>
                      </c:pt>
                      <c:pt idx="52">
                        <c:v>22353.45</c:v>
                      </c:pt>
                      <c:pt idx="53">
                        <c:v>17013.990000000002</c:v>
                      </c:pt>
                      <c:pt idx="54">
                        <c:v>16640.36</c:v>
                      </c:pt>
                      <c:pt idx="55">
                        <c:v>21823.43</c:v>
                      </c:pt>
                      <c:pt idx="56">
                        <c:v>21576.6</c:v>
                      </c:pt>
                      <c:pt idx="57">
                        <c:v>17750.72</c:v>
                      </c:pt>
                      <c:pt idx="58">
                        <c:v>18482.77</c:v>
                      </c:pt>
                      <c:pt idx="59">
                        <c:v>24626.28</c:v>
                      </c:pt>
                      <c:pt idx="60">
                        <c:v>18849.349999999999</c:v>
                      </c:pt>
                      <c:pt idx="61">
                        <c:v>18453.349999999999</c:v>
                      </c:pt>
                      <c:pt idx="62">
                        <c:v>24200.31</c:v>
                      </c:pt>
                      <c:pt idx="63">
                        <c:v>18920.150000000001</c:v>
                      </c:pt>
                      <c:pt idx="64">
                        <c:v>24572.57</c:v>
                      </c:pt>
                      <c:pt idx="65">
                        <c:v>21687.79</c:v>
                      </c:pt>
                      <c:pt idx="66">
                        <c:v>21387.41</c:v>
                      </c:pt>
                      <c:pt idx="67">
                        <c:v>32322.45</c:v>
                      </c:pt>
                      <c:pt idx="68">
                        <c:v>22535.79</c:v>
                      </c:pt>
                      <c:pt idx="69">
                        <c:v>25515.55</c:v>
                      </c:pt>
                      <c:pt idx="70">
                        <c:v>20809.95</c:v>
                      </c:pt>
                      <c:pt idx="71">
                        <c:v>21573.58</c:v>
                      </c:pt>
                      <c:pt idx="72">
                        <c:v>21317.49</c:v>
                      </c:pt>
                      <c:pt idx="73">
                        <c:v>29363.64</c:v>
                      </c:pt>
                      <c:pt idx="74">
                        <c:v>23112.84</c:v>
                      </c:pt>
                      <c:pt idx="75">
                        <c:v>22815.63</c:v>
                      </c:pt>
                      <c:pt idx="76">
                        <c:v>24848.22</c:v>
                      </c:pt>
                      <c:pt idx="77">
                        <c:v>20945</c:v>
                      </c:pt>
                      <c:pt idx="78">
                        <c:v>19036.080000000002</c:v>
                      </c:pt>
                      <c:pt idx="79">
                        <c:v>22273.51</c:v>
                      </c:pt>
                      <c:pt idx="80">
                        <c:v>16695.189999999999</c:v>
                      </c:pt>
                      <c:pt idx="81">
                        <c:v>18331.47</c:v>
                      </c:pt>
                      <c:pt idx="82">
                        <c:v>20036.650000000001</c:v>
                      </c:pt>
                      <c:pt idx="83">
                        <c:v>26206.97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3934-4E9A-AFCB-1CC6D4A2F478}"/>
                  </c:ext>
                </c:extLst>
              </c15:ser>
            </c15:filteredBarSeries>
            <c15:filteredBarSeries>
              <c15:ser>
                <c:idx val="106"/>
                <c:order val="10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Data!$DD$4</c15:sqref>
                        </c15:formulaRef>
                      </c:ext>
                    </c:extLst>
                    <c:strCache>
                      <c:ptCount val="1"/>
                      <c:pt idx="0">
                        <c:v>Wages - Admin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Data!$DD$5:$DD$88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5881.4</c:v>
                      </c:pt>
                      <c:pt idx="1">
                        <c:v>7218.66</c:v>
                      </c:pt>
                      <c:pt idx="2">
                        <c:v>5633.1</c:v>
                      </c:pt>
                      <c:pt idx="3">
                        <c:v>5648.4</c:v>
                      </c:pt>
                      <c:pt idx="4">
                        <c:v>7421.41</c:v>
                      </c:pt>
                      <c:pt idx="5">
                        <c:v>5691.39</c:v>
                      </c:pt>
                      <c:pt idx="6">
                        <c:v>6592.25</c:v>
                      </c:pt>
                      <c:pt idx="7">
                        <c:v>5273.8</c:v>
                      </c:pt>
                      <c:pt idx="8">
                        <c:v>5735.72</c:v>
                      </c:pt>
                      <c:pt idx="9">
                        <c:v>6706.89</c:v>
                      </c:pt>
                      <c:pt idx="10">
                        <c:v>5273.8</c:v>
                      </c:pt>
                      <c:pt idx="11">
                        <c:v>5398.11</c:v>
                      </c:pt>
                      <c:pt idx="12">
                        <c:v>6667.56</c:v>
                      </c:pt>
                      <c:pt idx="13">
                        <c:v>5171.22</c:v>
                      </c:pt>
                      <c:pt idx="14">
                        <c:v>5050.72</c:v>
                      </c:pt>
                      <c:pt idx="15">
                        <c:v>6313.4</c:v>
                      </c:pt>
                      <c:pt idx="16">
                        <c:v>5612.9</c:v>
                      </c:pt>
                      <c:pt idx="17">
                        <c:v>5308.93</c:v>
                      </c:pt>
                      <c:pt idx="18">
                        <c:v>6313.4</c:v>
                      </c:pt>
                      <c:pt idx="19">
                        <c:v>5063.72</c:v>
                      </c:pt>
                      <c:pt idx="20">
                        <c:v>5248.51</c:v>
                      </c:pt>
                      <c:pt idx="21">
                        <c:v>5745.78</c:v>
                      </c:pt>
                      <c:pt idx="22">
                        <c:v>5024.72</c:v>
                      </c:pt>
                      <c:pt idx="23">
                        <c:v>5357.45</c:v>
                      </c:pt>
                      <c:pt idx="24">
                        <c:v>6740.97</c:v>
                      </c:pt>
                      <c:pt idx="25">
                        <c:v>4920.1400000000003</c:v>
                      </c:pt>
                      <c:pt idx="26">
                        <c:v>4946.16</c:v>
                      </c:pt>
                      <c:pt idx="27">
                        <c:v>3638.62</c:v>
                      </c:pt>
                      <c:pt idx="28">
                        <c:v>3677.12</c:v>
                      </c:pt>
                      <c:pt idx="29">
                        <c:v>5089.66</c:v>
                      </c:pt>
                      <c:pt idx="30">
                        <c:v>6098.2</c:v>
                      </c:pt>
                      <c:pt idx="31">
                        <c:v>4920.16</c:v>
                      </c:pt>
                      <c:pt idx="32">
                        <c:v>6600.34</c:v>
                      </c:pt>
                      <c:pt idx="33">
                        <c:v>4943.5600000000004</c:v>
                      </c:pt>
                      <c:pt idx="34">
                        <c:v>4879.6000000000004</c:v>
                      </c:pt>
                      <c:pt idx="35">
                        <c:v>5020.6499999999996</c:v>
                      </c:pt>
                      <c:pt idx="36">
                        <c:v>6301.58</c:v>
                      </c:pt>
                      <c:pt idx="37">
                        <c:v>4852.04</c:v>
                      </c:pt>
                      <c:pt idx="38">
                        <c:v>6022.8</c:v>
                      </c:pt>
                      <c:pt idx="39">
                        <c:v>3937.39</c:v>
                      </c:pt>
                      <c:pt idx="40">
                        <c:v>3103.59</c:v>
                      </c:pt>
                      <c:pt idx="41">
                        <c:v>4108.1499999999996</c:v>
                      </c:pt>
                      <c:pt idx="42">
                        <c:v>3994.38</c:v>
                      </c:pt>
                      <c:pt idx="43">
                        <c:v>3000</c:v>
                      </c:pt>
                      <c:pt idx="44">
                        <c:v>5319.79</c:v>
                      </c:pt>
                      <c:pt idx="45">
                        <c:v>4891.04</c:v>
                      </c:pt>
                      <c:pt idx="46">
                        <c:v>4891.04</c:v>
                      </c:pt>
                      <c:pt idx="47">
                        <c:v>6142.18</c:v>
                      </c:pt>
                      <c:pt idx="48">
                        <c:v>4756.16</c:v>
                      </c:pt>
                      <c:pt idx="49">
                        <c:v>4756.16</c:v>
                      </c:pt>
                      <c:pt idx="50">
                        <c:v>5945.2</c:v>
                      </c:pt>
                      <c:pt idx="51">
                        <c:v>4756.16</c:v>
                      </c:pt>
                      <c:pt idx="52">
                        <c:v>5945.2</c:v>
                      </c:pt>
                      <c:pt idx="53">
                        <c:v>4756.16</c:v>
                      </c:pt>
                      <c:pt idx="54">
                        <c:v>4756.16</c:v>
                      </c:pt>
                      <c:pt idx="55">
                        <c:v>6642.88</c:v>
                      </c:pt>
                      <c:pt idx="56">
                        <c:v>4966.49</c:v>
                      </c:pt>
                      <c:pt idx="57">
                        <c:v>4592</c:v>
                      </c:pt>
                      <c:pt idx="58">
                        <c:v>4592</c:v>
                      </c:pt>
                      <c:pt idx="59">
                        <c:v>5740</c:v>
                      </c:pt>
                      <c:pt idx="60">
                        <c:v>4592</c:v>
                      </c:pt>
                      <c:pt idx="61">
                        <c:v>4720</c:v>
                      </c:pt>
                      <c:pt idx="62">
                        <c:v>5862.03</c:v>
                      </c:pt>
                      <c:pt idx="63">
                        <c:v>4777</c:v>
                      </c:pt>
                      <c:pt idx="64">
                        <c:v>5793.8</c:v>
                      </c:pt>
                      <c:pt idx="65">
                        <c:v>4546.1099999999997</c:v>
                      </c:pt>
                      <c:pt idx="66">
                        <c:v>4332</c:v>
                      </c:pt>
                      <c:pt idx="67">
                        <c:v>5557.5</c:v>
                      </c:pt>
                      <c:pt idx="68">
                        <c:v>4542</c:v>
                      </c:pt>
                      <c:pt idx="69">
                        <c:v>5415</c:v>
                      </c:pt>
                      <c:pt idx="70">
                        <c:v>4471.68</c:v>
                      </c:pt>
                      <c:pt idx="71">
                        <c:v>4836.0600000000004</c:v>
                      </c:pt>
                      <c:pt idx="72">
                        <c:v>4448.6000000000004</c:v>
                      </c:pt>
                      <c:pt idx="73">
                        <c:v>5566.76</c:v>
                      </c:pt>
                      <c:pt idx="74">
                        <c:v>4337</c:v>
                      </c:pt>
                      <c:pt idx="75">
                        <c:v>4123.9399999999996</c:v>
                      </c:pt>
                      <c:pt idx="76">
                        <c:v>4338.84</c:v>
                      </c:pt>
                      <c:pt idx="77">
                        <c:v>4813.29</c:v>
                      </c:pt>
                      <c:pt idx="78">
                        <c:v>8134.56</c:v>
                      </c:pt>
                      <c:pt idx="79">
                        <c:v>10204.92</c:v>
                      </c:pt>
                      <c:pt idx="80">
                        <c:v>9591.66</c:v>
                      </c:pt>
                      <c:pt idx="81">
                        <c:v>13877.23</c:v>
                      </c:pt>
                      <c:pt idx="82">
                        <c:v>13364.33</c:v>
                      </c:pt>
                      <c:pt idx="83">
                        <c:v>11222.35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3934-4E9A-AFCB-1CC6D4A2F478}"/>
                  </c:ext>
                </c:extLst>
              </c15:ser>
            </c15:filteredBarSeries>
            <c15:filteredBarSeries>
              <c15:ser>
                <c:idx val="107"/>
                <c:order val="10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Data!$DE$4</c15:sqref>
                        </c15:formulaRef>
                      </c:ext>
                    </c:extLst>
                    <c:strCache>
                      <c:ptCount val="1"/>
                      <c:pt idx="0">
                        <c:v>Wages - Management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Data!$DE$5:$DE$88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15430.22</c:v>
                      </c:pt>
                      <c:pt idx="1">
                        <c:v>19306.900000000001</c:v>
                      </c:pt>
                      <c:pt idx="2">
                        <c:v>15430.22</c:v>
                      </c:pt>
                      <c:pt idx="3">
                        <c:v>15445.52</c:v>
                      </c:pt>
                      <c:pt idx="4">
                        <c:v>14627.17</c:v>
                      </c:pt>
                      <c:pt idx="5">
                        <c:v>31866.31</c:v>
                      </c:pt>
                      <c:pt idx="6">
                        <c:v>15546.67</c:v>
                      </c:pt>
                      <c:pt idx="7">
                        <c:v>16355.68</c:v>
                      </c:pt>
                      <c:pt idx="8">
                        <c:v>16368.68</c:v>
                      </c:pt>
                      <c:pt idx="9">
                        <c:v>20356.849999999999</c:v>
                      </c:pt>
                      <c:pt idx="10">
                        <c:v>16368.68</c:v>
                      </c:pt>
                      <c:pt idx="11">
                        <c:v>15617.51</c:v>
                      </c:pt>
                      <c:pt idx="12">
                        <c:v>18692.63</c:v>
                      </c:pt>
                      <c:pt idx="13">
                        <c:v>14991.15</c:v>
                      </c:pt>
                      <c:pt idx="14">
                        <c:v>14625.2</c:v>
                      </c:pt>
                      <c:pt idx="15">
                        <c:v>18307.5</c:v>
                      </c:pt>
                      <c:pt idx="16">
                        <c:v>14651.21</c:v>
                      </c:pt>
                      <c:pt idx="17">
                        <c:v>15201.03</c:v>
                      </c:pt>
                      <c:pt idx="18">
                        <c:v>18528.5</c:v>
                      </c:pt>
                      <c:pt idx="19">
                        <c:v>14807.2</c:v>
                      </c:pt>
                      <c:pt idx="20">
                        <c:v>14937.2</c:v>
                      </c:pt>
                      <c:pt idx="21">
                        <c:v>18747.580000000002</c:v>
                      </c:pt>
                      <c:pt idx="22">
                        <c:v>15244.91</c:v>
                      </c:pt>
                      <c:pt idx="23">
                        <c:v>14833.2</c:v>
                      </c:pt>
                      <c:pt idx="24">
                        <c:v>23779.34</c:v>
                      </c:pt>
                      <c:pt idx="25">
                        <c:v>15099.76</c:v>
                      </c:pt>
                      <c:pt idx="26">
                        <c:v>14725.95</c:v>
                      </c:pt>
                      <c:pt idx="27">
                        <c:v>14783.73</c:v>
                      </c:pt>
                      <c:pt idx="28">
                        <c:v>12989.36</c:v>
                      </c:pt>
                      <c:pt idx="29">
                        <c:v>14673.97</c:v>
                      </c:pt>
                      <c:pt idx="30">
                        <c:v>18345.7</c:v>
                      </c:pt>
                      <c:pt idx="31">
                        <c:v>14815.37</c:v>
                      </c:pt>
                      <c:pt idx="32">
                        <c:v>18565.099999999999</c:v>
                      </c:pt>
                      <c:pt idx="33">
                        <c:v>15213.73</c:v>
                      </c:pt>
                      <c:pt idx="34">
                        <c:v>14628.16</c:v>
                      </c:pt>
                      <c:pt idx="35">
                        <c:v>14569.36</c:v>
                      </c:pt>
                      <c:pt idx="36">
                        <c:v>28237.35</c:v>
                      </c:pt>
                      <c:pt idx="37">
                        <c:v>14595.36</c:v>
                      </c:pt>
                      <c:pt idx="38">
                        <c:v>18133.61</c:v>
                      </c:pt>
                      <c:pt idx="39">
                        <c:v>13975.18</c:v>
                      </c:pt>
                      <c:pt idx="40">
                        <c:v>13306.84</c:v>
                      </c:pt>
                      <c:pt idx="41">
                        <c:v>26033.49</c:v>
                      </c:pt>
                      <c:pt idx="42">
                        <c:v>12629.8</c:v>
                      </c:pt>
                      <c:pt idx="43">
                        <c:v>11364.56</c:v>
                      </c:pt>
                      <c:pt idx="44">
                        <c:v>16158.62</c:v>
                      </c:pt>
                      <c:pt idx="45">
                        <c:v>15910.27</c:v>
                      </c:pt>
                      <c:pt idx="46">
                        <c:v>14287.28</c:v>
                      </c:pt>
                      <c:pt idx="47">
                        <c:v>18326.07</c:v>
                      </c:pt>
                      <c:pt idx="48">
                        <c:v>14118.68</c:v>
                      </c:pt>
                      <c:pt idx="49">
                        <c:v>14242.77</c:v>
                      </c:pt>
                      <c:pt idx="50">
                        <c:v>17712.88</c:v>
                      </c:pt>
                      <c:pt idx="51">
                        <c:v>14118.69</c:v>
                      </c:pt>
                      <c:pt idx="52">
                        <c:v>17648.349999999999</c:v>
                      </c:pt>
                      <c:pt idx="53">
                        <c:v>14105.68</c:v>
                      </c:pt>
                      <c:pt idx="54">
                        <c:v>14118.68</c:v>
                      </c:pt>
                      <c:pt idx="55">
                        <c:v>20038.349999999999</c:v>
                      </c:pt>
                      <c:pt idx="56">
                        <c:v>13543.44</c:v>
                      </c:pt>
                      <c:pt idx="57">
                        <c:v>13650.98</c:v>
                      </c:pt>
                      <c:pt idx="58">
                        <c:v>13650.98</c:v>
                      </c:pt>
                      <c:pt idx="59">
                        <c:v>16929.3</c:v>
                      </c:pt>
                      <c:pt idx="60">
                        <c:v>13543.44</c:v>
                      </c:pt>
                      <c:pt idx="61">
                        <c:v>17397.830000000002</c:v>
                      </c:pt>
                      <c:pt idx="62">
                        <c:v>16929.3</c:v>
                      </c:pt>
                      <c:pt idx="63">
                        <c:v>13543.44</c:v>
                      </c:pt>
                      <c:pt idx="64">
                        <c:v>16966.310000000001</c:v>
                      </c:pt>
                      <c:pt idx="65">
                        <c:v>13023.44</c:v>
                      </c:pt>
                      <c:pt idx="66">
                        <c:v>13023.44</c:v>
                      </c:pt>
                      <c:pt idx="67">
                        <c:v>17039.939999999999</c:v>
                      </c:pt>
                      <c:pt idx="68">
                        <c:v>13023.44</c:v>
                      </c:pt>
                      <c:pt idx="69">
                        <c:v>16279.3</c:v>
                      </c:pt>
                      <c:pt idx="70">
                        <c:v>13310.99</c:v>
                      </c:pt>
                      <c:pt idx="71">
                        <c:v>12831.14</c:v>
                      </c:pt>
                      <c:pt idx="72">
                        <c:v>12254.24</c:v>
                      </c:pt>
                      <c:pt idx="73">
                        <c:v>15649.11</c:v>
                      </c:pt>
                      <c:pt idx="74">
                        <c:v>12254.24</c:v>
                      </c:pt>
                      <c:pt idx="75">
                        <c:v>12722.64</c:v>
                      </c:pt>
                      <c:pt idx="76">
                        <c:v>45626.879999999997</c:v>
                      </c:pt>
                      <c:pt idx="77">
                        <c:v>14871.86</c:v>
                      </c:pt>
                      <c:pt idx="78">
                        <c:v>11375.68</c:v>
                      </c:pt>
                      <c:pt idx="79">
                        <c:v>13782.6</c:v>
                      </c:pt>
                      <c:pt idx="80">
                        <c:v>11306.85</c:v>
                      </c:pt>
                      <c:pt idx="81">
                        <c:v>6947.49</c:v>
                      </c:pt>
                      <c:pt idx="82">
                        <c:v>6710.26</c:v>
                      </c:pt>
                      <c:pt idx="83">
                        <c:v>6710.26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3934-4E9A-AFCB-1CC6D4A2F478}"/>
                  </c:ext>
                </c:extLst>
              </c15:ser>
            </c15:filteredBarSeries>
            <c15:filteredBarSeries>
              <c15:ser>
                <c:idx val="108"/>
                <c:order val="10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Data!$DF$4</c15:sqref>
                        </c15:formulaRef>
                      </c:ext>
                    </c:extLst>
                    <c:strCache>
                      <c:ptCount val="1"/>
                      <c:pt idx="0">
                        <c:v>Wages - Cleaning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Data!$DF$5:$DF$88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6835.43</c:v>
                      </c:pt>
                      <c:pt idx="1">
                        <c:v>8985.81</c:v>
                      </c:pt>
                      <c:pt idx="2">
                        <c:v>8025.73</c:v>
                      </c:pt>
                      <c:pt idx="3">
                        <c:v>6848.86</c:v>
                      </c:pt>
                      <c:pt idx="4">
                        <c:v>8827.93</c:v>
                      </c:pt>
                      <c:pt idx="5">
                        <c:v>5507.54</c:v>
                      </c:pt>
                      <c:pt idx="6">
                        <c:v>5979.28</c:v>
                      </c:pt>
                      <c:pt idx="7">
                        <c:v>4851.5600000000004</c:v>
                      </c:pt>
                      <c:pt idx="8">
                        <c:v>5698.29</c:v>
                      </c:pt>
                      <c:pt idx="9">
                        <c:v>6945.66</c:v>
                      </c:pt>
                      <c:pt idx="10">
                        <c:v>5328.33</c:v>
                      </c:pt>
                      <c:pt idx="11">
                        <c:v>5326.85</c:v>
                      </c:pt>
                      <c:pt idx="12">
                        <c:v>6976.46</c:v>
                      </c:pt>
                      <c:pt idx="13">
                        <c:v>6339.94</c:v>
                      </c:pt>
                      <c:pt idx="14">
                        <c:v>5718.94</c:v>
                      </c:pt>
                      <c:pt idx="15">
                        <c:v>7218.3</c:v>
                      </c:pt>
                      <c:pt idx="16">
                        <c:v>5544.25</c:v>
                      </c:pt>
                      <c:pt idx="17">
                        <c:v>5515.82</c:v>
                      </c:pt>
                      <c:pt idx="18">
                        <c:v>4620.01</c:v>
                      </c:pt>
                      <c:pt idx="19">
                        <c:v>3802.42</c:v>
                      </c:pt>
                      <c:pt idx="20">
                        <c:v>5414.75</c:v>
                      </c:pt>
                      <c:pt idx="21">
                        <c:v>5703.74</c:v>
                      </c:pt>
                      <c:pt idx="22">
                        <c:v>4678.75</c:v>
                      </c:pt>
                      <c:pt idx="23">
                        <c:v>4510.97</c:v>
                      </c:pt>
                      <c:pt idx="24">
                        <c:v>7032.47</c:v>
                      </c:pt>
                      <c:pt idx="25">
                        <c:v>4512.03</c:v>
                      </c:pt>
                      <c:pt idx="26">
                        <c:v>4165.53</c:v>
                      </c:pt>
                      <c:pt idx="27">
                        <c:v>4252.8999999999996</c:v>
                      </c:pt>
                      <c:pt idx="28">
                        <c:v>3013.86</c:v>
                      </c:pt>
                      <c:pt idx="29">
                        <c:v>4612.22</c:v>
                      </c:pt>
                      <c:pt idx="30">
                        <c:v>6135.3</c:v>
                      </c:pt>
                      <c:pt idx="31">
                        <c:v>4601.96</c:v>
                      </c:pt>
                      <c:pt idx="32">
                        <c:v>5823.45</c:v>
                      </c:pt>
                      <c:pt idx="33">
                        <c:v>4876.25</c:v>
                      </c:pt>
                      <c:pt idx="34">
                        <c:v>4998.55</c:v>
                      </c:pt>
                      <c:pt idx="35">
                        <c:v>5632.74</c:v>
                      </c:pt>
                      <c:pt idx="36">
                        <c:v>6031</c:v>
                      </c:pt>
                      <c:pt idx="37">
                        <c:v>4792.58</c:v>
                      </c:pt>
                      <c:pt idx="38">
                        <c:v>6746.86</c:v>
                      </c:pt>
                      <c:pt idx="39">
                        <c:v>7157.26</c:v>
                      </c:pt>
                      <c:pt idx="40">
                        <c:v>6890.2</c:v>
                      </c:pt>
                      <c:pt idx="41">
                        <c:v>8659.09</c:v>
                      </c:pt>
                      <c:pt idx="42">
                        <c:v>6336.28</c:v>
                      </c:pt>
                      <c:pt idx="43">
                        <c:v>6000</c:v>
                      </c:pt>
                      <c:pt idx="44">
                        <c:v>6640.14</c:v>
                      </c:pt>
                      <c:pt idx="45">
                        <c:v>5415.52</c:v>
                      </c:pt>
                      <c:pt idx="46">
                        <c:v>7179.22</c:v>
                      </c:pt>
                      <c:pt idx="47">
                        <c:v>8298.48</c:v>
                      </c:pt>
                      <c:pt idx="48">
                        <c:v>5945.47</c:v>
                      </c:pt>
                      <c:pt idx="49">
                        <c:v>6572.23</c:v>
                      </c:pt>
                      <c:pt idx="50">
                        <c:v>8105.66</c:v>
                      </c:pt>
                      <c:pt idx="51">
                        <c:v>5999.48</c:v>
                      </c:pt>
                      <c:pt idx="52">
                        <c:v>7667.99</c:v>
                      </c:pt>
                      <c:pt idx="53">
                        <c:v>6279.23</c:v>
                      </c:pt>
                      <c:pt idx="54">
                        <c:v>5815.66</c:v>
                      </c:pt>
                      <c:pt idx="55">
                        <c:v>7725.93</c:v>
                      </c:pt>
                      <c:pt idx="56">
                        <c:v>6236.37</c:v>
                      </c:pt>
                      <c:pt idx="57">
                        <c:v>6890.38</c:v>
                      </c:pt>
                      <c:pt idx="58">
                        <c:v>6105.18</c:v>
                      </c:pt>
                      <c:pt idx="59">
                        <c:v>7904.06</c:v>
                      </c:pt>
                      <c:pt idx="60">
                        <c:v>5742.84</c:v>
                      </c:pt>
                      <c:pt idx="61">
                        <c:v>5320.82</c:v>
                      </c:pt>
                      <c:pt idx="62">
                        <c:v>31289.4</c:v>
                      </c:pt>
                      <c:pt idx="63">
                        <c:v>6059.19</c:v>
                      </c:pt>
                      <c:pt idx="64">
                        <c:v>7777.44</c:v>
                      </c:pt>
                      <c:pt idx="65">
                        <c:v>5896.63</c:v>
                      </c:pt>
                      <c:pt idx="66">
                        <c:v>9186.75</c:v>
                      </c:pt>
                      <c:pt idx="67">
                        <c:v>11108.25</c:v>
                      </c:pt>
                      <c:pt idx="68">
                        <c:v>9558.2000000000007</c:v>
                      </c:pt>
                      <c:pt idx="69">
                        <c:v>11559.41</c:v>
                      </c:pt>
                      <c:pt idx="70">
                        <c:v>8432.7900000000009</c:v>
                      </c:pt>
                      <c:pt idx="71">
                        <c:v>9885.06</c:v>
                      </c:pt>
                      <c:pt idx="72">
                        <c:v>10203.700000000001</c:v>
                      </c:pt>
                      <c:pt idx="73">
                        <c:v>12996.92</c:v>
                      </c:pt>
                      <c:pt idx="74">
                        <c:v>9784.42</c:v>
                      </c:pt>
                      <c:pt idx="75">
                        <c:v>9739.74</c:v>
                      </c:pt>
                      <c:pt idx="76">
                        <c:v>11997.67</c:v>
                      </c:pt>
                      <c:pt idx="77">
                        <c:v>10886.53</c:v>
                      </c:pt>
                      <c:pt idx="78">
                        <c:v>12056.28</c:v>
                      </c:pt>
                      <c:pt idx="79">
                        <c:v>15732.35</c:v>
                      </c:pt>
                      <c:pt idx="80">
                        <c:v>13732.07</c:v>
                      </c:pt>
                      <c:pt idx="81">
                        <c:v>13460.86</c:v>
                      </c:pt>
                      <c:pt idx="82">
                        <c:v>12697.52</c:v>
                      </c:pt>
                      <c:pt idx="83">
                        <c:v>12268.86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3934-4E9A-AFCB-1CC6D4A2F478}"/>
                  </c:ext>
                </c:extLst>
              </c15:ser>
            </c15:filteredBarSeries>
            <c15:filteredBarSeries>
              <c15:ser>
                <c:idx val="109"/>
                <c:order val="10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Data!$DG$4</c15:sqref>
                        </c15:formulaRef>
                      </c:ext>
                    </c:extLst>
                    <c:strCache>
                      <c:ptCount val="1"/>
                      <c:pt idx="0">
                        <c:v>Wages - Greenkeeper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Data!$DG$5:$DG$88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1189.9000000000001</c:v>
                      </c:pt>
                      <c:pt idx="1">
                        <c:v>1112.6500000000001</c:v>
                      </c:pt>
                      <c:pt idx="2">
                        <c:v>1203.95</c:v>
                      </c:pt>
                      <c:pt idx="3">
                        <c:v>1111.6500000000001</c:v>
                      </c:pt>
                      <c:pt idx="4">
                        <c:v>1781.85</c:v>
                      </c:pt>
                      <c:pt idx="5">
                        <c:v>3008.9</c:v>
                      </c:pt>
                      <c:pt idx="6">
                        <c:v>2473.7800000000002</c:v>
                      </c:pt>
                      <c:pt idx="7">
                        <c:v>2271.5500000000002</c:v>
                      </c:pt>
                      <c:pt idx="8">
                        <c:v>2313.2399999999998</c:v>
                      </c:pt>
                      <c:pt idx="9">
                        <c:v>2616.1</c:v>
                      </c:pt>
                      <c:pt idx="10">
                        <c:v>2528.71</c:v>
                      </c:pt>
                      <c:pt idx="11">
                        <c:v>2469.7800000000002</c:v>
                      </c:pt>
                      <c:pt idx="12">
                        <c:v>2684.25</c:v>
                      </c:pt>
                      <c:pt idx="13">
                        <c:v>2689.86</c:v>
                      </c:pt>
                      <c:pt idx="14">
                        <c:v>2072.83</c:v>
                      </c:pt>
                      <c:pt idx="15">
                        <c:v>2192.0100000000002</c:v>
                      </c:pt>
                      <c:pt idx="16">
                        <c:v>2442.37</c:v>
                      </c:pt>
                      <c:pt idx="17">
                        <c:v>2294.04</c:v>
                      </c:pt>
                      <c:pt idx="18">
                        <c:v>3634.4</c:v>
                      </c:pt>
                      <c:pt idx="19">
                        <c:v>1888.93</c:v>
                      </c:pt>
                      <c:pt idx="20">
                        <c:v>2712.87</c:v>
                      </c:pt>
                      <c:pt idx="21">
                        <c:v>3034.88</c:v>
                      </c:pt>
                      <c:pt idx="22">
                        <c:v>2491.67</c:v>
                      </c:pt>
                      <c:pt idx="23">
                        <c:v>2919.5</c:v>
                      </c:pt>
                      <c:pt idx="24">
                        <c:v>2583.34</c:v>
                      </c:pt>
                      <c:pt idx="25">
                        <c:v>2451.63</c:v>
                      </c:pt>
                      <c:pt idx="26">
                        <c:v>1990.27</c:v>
                      </c:pt>
                      <c:pt idx="27">
                        <c:v>1469.83</c:v>
                      </c:pt>
                      <c:pt idx="28">
                        <c:v>1052.31</c:v>
                      </c:pt>
                      <c:pt idx="29">
                        <c:v>1824.16</c:v>
                      </c:pt>
                      <c:pt idx="30">
                        <c:v>2551.9499999999998</c:v>
                      </c:pt>
                      <c:pt idx="31">
                        <c:v>2055.25</c:v>
                      </c:pt>
                      <c:pt idx="32">
                        <c:v>3068.44</c:v>
                      </c:pt>
                      <c:pt idx="33">
                        <c:v>2152.6</c:v>
                      </c:pt>
                      <c:pt idx="34">
                        <c:v>2339.9699999999998</c:v>
                      </c:pt>
                      <c:pt idx="35">
                        <c:v>1839.92</c:v>
                      </c:pt>
                      <c:pt idx="36">
                        <c:v>2948.62</c:v>
                      </c:pt>
                      <c:pt idx="37">
                        <c:v>2626.22</c:v>
                      </c:pt>
                      <c:pt idx="38">
                        <c:v>3493.99</c:v>
                      </c:pt>
                      <c:pt idx="39">
                        <c:v>4175</c:v>
                      </c:pt>
                      <c:pt idx="40">
                        <c:v>3600</c:v>
                      </c:pt>
                      <c:pt idx="41">
                        <c:v>4500</c:v>
                      </c:pt>
                      <c:pt idx="42">
                        <c:v>3600</c:v>
                      </c:pt>
                      <c:pt idx="43">
                        <c:v>3602</c:v>
                      </c:pt>
                      <c:pt idx="44">
                        <c:v>4194.0200000000004</c:v>
                      </c:pt>
                      <c:pt idx="45">
                        <c:v>2772.05</c:v>
                      </c:pt>
                      <c:pt idx="46">
                        <c:v>2158.94</c:v>
                      </c:pt>
                      <c:pt idx="47">
                        <c:v>2242.9</c:v>
                      </c:pt>
                      <c:pt idx="48">
                        <c:v>2176.8000000000002</c:v>
                      </c:pt>
                      <c:pt idx="49">
                        <c:v>1703.63</c:v>
                      </c:pt>
                      <c:pt idx="50">
                        <c:v>2607.6799999999998</c:v>
                      </c:pt>
                      <c:pt idx="51">
                        <c:v>1970.23</c:v>
                      </c:pt>
                      <c:pt idx="52">
                        <c:v>2252.67</c:v>
                      </c:pt>
                      <c:pt idx="53">
                        <c:v>2048.6999999999998</c:v>
                      </c:pt>
                      <c:pt idx="54">
                        <c:v>2062.23</c:v>
                      </c:pt>
                      <c:pt idx="55">
                        <c:v>3090.88</c:v>
                      </c:pt>
                      <c:pt idx="56">
                        <c:v>2701.57</c:v>
                      </c:pt>
                      <c:pt idx="57">
                        <c:v>1922.67</c:v>
                      </c:pt>
                      <c:pt idx="58">
                        <c:v>966.18</c:v>
                      </c:pt>
                      <c:pt idx="59">
                        <c:v>3038.78</c:v>
                      </c:pt>
                      <c:pt idx="60">
                        <c:v>2290.59</c:v>
                      </c:pt>
                      <c:pt idx="61">
                        <c:v>3137.19</c:v>
                      </c:pt>
                      <c:pt idx="62">
                        <c:v>3042.8</c:v>
                      </c:pt>
                      <c:pt idx="63">
                        <c:v>2351.6799999999998</c:v>
                      </c:pt>
                      <c:pt idx="64">
                        <c:v>2774.76</c:v>
                      </c:pt>
                      <c:pt idx="65">
                        <c:v>1884.78</c:v>
                      </c:pt>
                      <c:pt idx="66">
                        <c:v>2186.4499999999998</c:v>
                      </c:pt>
                      <c:pt idx="67">
                        <c:v>1591.33</c:v>
                      </c:pt>
                      <c:pt idx="68">
                        <c:v>2373.54</c:v>
                      </c:pt>
                      <c:pt idx="69">
                        <c:v>3005.75</c:v>
                      </c:pt>
                      <c:pt idx="70">
                        <c:v>1951.86</c:v>
                      </c:pt>
                      <c:pt idx="71">
                        <c:v>2786.56</c:v>
                      </c:pt>
                      <c:pt idx="72">
                        <c:v>2946.03</c:v>
                      </c:pt>
                      <c:pt idx="73">
                        <c:v>4749.05</c:v>
                      </c:pt>
                      <c:pt idx="74">
                        <c:v>3622.86</c:v>
                      </c:pt>
                      <c:pt idx="75">
                        <c:v>3736.94</c:v>
                      </c:pt>
                      <c:pt idx="76">
                        <c:v>4859.0200000000004</c:v>
                      </c:pt>
                      <c:pt idx="77">
                        <c:v>3685.41</c:v>
                      </c:pt>
                      <c:pt idx="78">
                        <c:v>2514.08</c:v>
                      </c:pt>
                      <c:pt idx="79">
                        <c:v>3520.35</c:v>
                      </c:pt>
                      <c:pt idx="80">
                        <c:v>3496.63</c:v>
                      </c:pt>
                      <c:pt idx="81">
                        <c:v>3450.27</c:v>
                      </c:pt>
                      <c:pt idx="82">
                        <c:v>3080.82</c:v>
                      </c:pt>
                      <c:pt idx="83">
                        <c:v>3868.24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3934-4E9A-AFCB-1CC6D4A2F478}"/>
                  </c:ext>
                </c:extLst>
              </c15:ser>
            </c15:filteredBarSeries>
            <c15:filteredBarSeries>
              <c15:ser>
                <c:idx val="110"/>
                <c:order val="1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Data!$DH$4</c15:sqref>
                        </c15:formulaRef>
                      </c:ext>
                    </c:extLst>
                    <c:strCache>
                      <c:ptCount val="1"/>
                      <c:pt idx="0">
                        <c:v>Wages - General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Data!$DH$5:$DH$88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831.09</c:v>
                      </c:pt>
                      <c:pt idx="1">
                        <c:v>1397.01</c:v>
                      </c:pt>
                      <c:pt idx="2">
                        <c:v>906.02</c:v>
                      </c:pt>
                      <c:pt idx="3">
                        <c:v>578.09</c:v>
                      </c:pt>
                      <c:pt idx="4">
                        <c:v>998.24</c:v>
                      </c:pt>
                      <c:pt idx="5">
                        <c:v>1308.5999999999999</c:v>
                      </c:pt>
                      <c:pt idx="6">
                        <c:v>1192.83</c:v>
                      </c:pt>
                      <c:pt idx="7">
                        <c:v>391.62</c:v>
                      </c:pt>
                      <c:pt idx="8">
                        <c:v>1356.9</c:v>
                      </c:pt>
                      <c:pt idx="9">
                        <c:v>1562.38</c:v>
                      </c:pt>
                      <c:pt idx="10">
                        <c:v>525.79</c:v>
                      </c:pt>
                      <c:pt idx="11">
                        <c:v>0</c:v>
                      </c:pt>
                      <c:pt idx="12">
                        <c:v>905.38</c:v>
                      </c:pt>
                      <c:pt idx="13">
                        <c:v>1539.76</c:v>
                      </c:pt>
                      <c:pt idx="14">
                        <c:v>532.67999999999995</c:v>
                      </c:pt>
                      <c:pt idx="15">
                        <c:v>377.37</c:v>
                      </c:pt>
                      <c:pt idx="16">
                        <c:v>1019.16</c:v>
                      </c:pt>
                      <c:pt idx="17">
                        <c:v>1187.5</c:v>
                      </c:pt>
                      <c:pt idx="18">
                        <c:v>1058.0899999999999</c:v>
                      </c:pt>
                      <c:pt idx="19">
                        <c:v>486.97</c:v>
                      </c:pt>
                      <c:pt idx="20">
                        <c:v>930.12</c:v>
                      </c:pt>
                      <c:pt idx="21">
                        <c:v>715.25</c:v>
                      </c:pt>
                      <c:pt idx="22">
                        <c:v>155.86000000000001</c:v>
                      </c:pt>
                      <c:pt idx="23">
                        <c:v>534.54999999999995</c:v>
                      </c:pt>
                      <c:pt idx="24">
                        <c:v>510.67</c:v>
                      </c:pt>
                      <c:pt idx="25">
                        <c:v>811.52</c:v>
                      </c:pt>
                      <c:pt idx="26">
                        <c:v>304.25</c:v>
                      </c:pt>
                      <c:pt idx="27">
                        <c:v>341.09</c:v>
                      </c:pt>
                      <c:pt idx="28">
                        <c:v>178.71</c:v>
                      </c:pt>
                      <c:pt idx="29">
                        <c:v>317.68</c:v>
                      </c:pt>
                      <c:pt idx="30">
                        <c:v>473.45</c:v>
                      </c:pt>
                      <c:pt idx="31">
                        <c:v>1339.67</c:v>
                      </c:pt>
                      <c:pt idx="32">
                        <c:v>3522.43</c:v>
                      </c:pt>
                      <c:pt idx="33">
                        <c:v>1972</c:v>
                      </c:pt>
                      <c:pt idx="34">
                        <c:v>1265.74</c:v>
                      </c:pt>
                      <c:pt idx="35">
                        <c:v>822.22</c:v>
                      </c:pt>
                      <c:pt idx="36">
                        <c:v>2572.4</c:v>
                      </c:pt>
                      <c:pt idx="37">
                        <c:v>1560.12</c:v>
                      </c:pt>
                      <c:pt idx="38">
                        <c:v>1688.04</c:v>
                      </c:pt>
                      <c:pt idx="39">
                        <c:v>2174.66</c:v>
                      </c:pt>
                      <c:pt idx="40">
                        <c:v>800.09</c:v>
                      </c:pt>
                      <c:pt idx="41">
                        <c:v>951.8</c:v>
                      </c:pt>
                      <c:pt idx="42">
                        <c:v>1106.42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2027.46</c:v>
                      </c:pt>
                      <c:pt idx="46">
                        <c:v>1995.92</c:v>
                      </c:pt>
                      <c:pt idx="47">
                        <c:v>3403.26</c:v>
                      </c:pt>
                      <c:pt idx="48">
                        <c:v>4636.6400000000003</c:v>
                      </c:pt>
                      <c:pt idx="49">
                        <c:v>5329.6</c:v>
                      </c:pt>
                      <c:pt idx="50">
                        <c:v>4473.07</c:v>
                      </c:pt>
                      <c:pt idx="51">
                        <c:v>4380.1400000000003</c:v>
                      </c:pt>
                      <c:pt idx="52">
                        <c:v>5554.36</c:v>
                      </c:pt>
                      <c:pt idx="53">
                        <c:v>4318.3100000000004</c:v>
                      </c:pt>
                      <c:pt idx="54">
                        <c:v>3723.05</c:v>
                      </c:pt>
                      <c:pt idx="55">
                        <c:v>5155.57</c:v>
                      </c:pt>
                      <c:pt idx="56">
                        <c:v>3428.21</c:v>
                      </c:pt>
                      <c:pt idx="57">
                        <c:v>3480.77</c:v>
                      </c:pt>
                      <c:pt idx="58">
                        <c:v>3732.23</c:v>
                      </c:pt>
                      <c:pt idx="59">
                        <c:v>2295.2199999999998</c:v>
                      </c:pt>
                      <c:pt idx="60">
                        <c:v>3738.25</c:v>
                      </c:pt>
                      <c:pt idx="61">
                        <c:v>3774.62</c:v>
                      </c:pt>
                      <c:pt idx="62">
                        <c:v>2568.89</c:v>
                      </c:pt>
                      <c:pt idx="63">
                        <c:v>3419.62</c:v>
                      </c:pt>
                      <c:pt idx="64">
                        <c:v>4543.2</c:v>
                      </c:pt>
                      <c:pt idx="65">
                        <c:v>3978.89</c:v>
                      </c:pt>
                      <c:pt idx="66">
                        <c:v>3169.34</c:v>
                      </c:pt>
                      <c:pt idx="67">
                        <c:v>4885.6899999999996</c:v>
                      </c:pt>
                      <c:pt idx="68">
                        <c:v>3861.49</c:v>
                      </c:pt>
                      <c:pt idx="69">
                        <c:v>4855.16</c:v>
                      </c:pt>
                      <c:pt idx="70">
                        <c:v>3459.04</c:v>
                      </c:pt>
                      <c:pt idx="71">
                        <c:v>3267.77</c:v>
                      </c:pt>
                      <c:pt idx="72">
                        <c:v>3847.58</c:v>
                      </c:pt>
                      <c:pt idx="73">
                        <c:v>5232.8100000000004</c:v>
                      </c:pt>
                      <c:pt idx="74">
                        <c:v>3533.06</c:v>
                      </c:pt>
                      <c:pt idx="75">
                        <c:v>3607.34</c:v>
                      </c:pt>
                      <c:pt idx="76">
                        <c:v>4924.5</c:v>
                      </c:pt>
                      <c:pt idx="77">
                        <c:v>3671.8</c:v>
                      </c:pt>
                      <c:pt idx="78">
                        <c:v>4062.15</c:v>
                      </c:pt>
                      <c:pt idx="79">
                        <c:v>6631.59</c:v>
                      </c:pt>
                      <c:pt idx="80">
                        <c:v>5131.0600000000004</c:v>
                      </c:pt>
                      <c:pt idx="81">
                        <c:v>6111.05</c:v>
                      </c:pt>
                      <c:pt idx="82">
                        <c:v>4900.04</c:v>
                      </c:pt>
                      <c:pt idx="83">
                        <c:v>4929.57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3934-4E9A-AFCB-1CC6D4A2F478}"/>
                  </c:ext>
                </c:extLst>
              </c15:ser>
            </c15:filteredBarSeries>
            <c15:filteredBarSeries>
              <c15:ser>
                <c:idx val="111"/>
                <c:order val="1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Data!$DI$4</c15:sqref>
                        </c15:formulaRef>
                      </c:ext>
                    </c:extLst>
                    <c:strCache>
                      <c:ptCount val="1"/>
                      <c:pt idx="0">
                        <c:v>Wages - Catering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Data!$DI$5:$DI$88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677.3</c:v>
                      </c:pt>
                      <c:pt idx="22">
                        <c:v>5282.04</c:v>
                      </c:pt>
                      <c:pt idx="23">
                        <c:v>4223.04</c:v>
                      </c:pt>
                      <c:pt idx="24">
                        <c:v>5653.82</c:v>
                      </c:pt>
                      <c:pt idx="25">
                        <c:v>5348.01</c:v>
                      </c:pt>
                      <c:pt idx="26">
                        <c:v>2655.43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294.94</c:v>
                      </c:pt>
                      <c:pt idx="49">
                        <c:v>334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1431.05</c:v>
                      </c:pt>
                      <c:pt idx="54">
                        <c:v>1704.66</c:v>
                      </c:pt>
                      <c:pt idx="55">
                        <c:v>2581.2600000000002</c:v>
                      </c:pt>
                      <c:pt idx="56">
                        <c:v>1662.59</c:v>
                      </c:pt>
                      <c:pt idx="57">
                        <c:v>1975.41</c:v>
                      </c:pt>
                      <c:pt idx="58">
                        <c:v>543.42999999999995</c:v>
                      </c:pt>
                      <c:pt idx="59">
                        <c:v>198.24</c:v>
                      </c:pt>
                      <c:pt idx="60">
                        <c:v>287.18</c:v>
                      </c:pt>
                      <c:pt idx="61">
                        <c:v>1072.29</c:v>
                      </c:pt>
                      <c:pt idx="62">
                        <c:v>2375.81</c:v>
                      </c:pt>
                      <c:pt idx="63">
                        <c:v>1818.75</c:v>
                      </c:pt>
                      <c:pt idx="64">
                        <c:v>931.35</c:v>
                      </c:pt>
                      <c:pt idx="65">
                        <c:v>6223.12</c:v>
                      </c:pt>
                      <c:pt idx="66">
                        <c:v>8198.02</c:v>
                      </c:pt>
                      <c:pt idx="67">
                        <c:v>11333.62</c:v>
                      </c:pt>
                      <c:pt idx="68">
                        <c:v>8494.02</c:v>
                      </c:pt>
                      <c:pt idx="69">
                        <c:v>20879.34</c:v>
                      </c:pt>
                      <c:pt idx="70">
                        <c:v>14727.79</c:v>
                      </c:pt>
                      <c:pt idx="71">
                        <c:v>15369.09</c:v>
                      </c:pt>
                      <c:pt idx="72">
                        <c:v>15797.57</c:v>
                      </c:pt>
                      <c:pt idx="73">
                        <c:v>20710.259999999998</c:v>
                      </c:pt>
                      <c:pt idx="74">
                        <c:v>17394.669999999998</c:v>
                      </c:pt>
                      <c:pt idx="75">
                        <c:v>16215.38</c:v>
                      </c:pt>
                      <c:pt idx="76">
                        <c:v>20390.150000000001</c:v>
                      </c:pt>
                      <c:pt idx="77">
                        <c:v>21467.82</c:v>
                      </c:pt>
                      <c:pt idx="78">
                        <c:v>17421.5</c:v>
                      </c:pt>
                      <c:pt idx="79">
                        <c:v>29357.48</c:v>
                      </c:pt>
                      <c:pt idx="80">
                        <c:v>20738.57</c:v>
                      </c:pt>
                      <c:pt idx="81">
                        <c:v>22986</c:v>
                      </c:pt>
                      <c:pt idx="82">
                        <c:v>20486.47</c:v>
                      </c:pt>
                      <c:pt idx="83">
                        <c:v>23865.14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3934-4E9A-AFCB-1CC6D4A2F478}"/>
                  </c:ext>
                </c:extLst>
              </c15:ser>
            </c15:filteredBarSeries>
            <c15:filteredBarSeries>
              <c15:ser>
                <c:idx val="112"/>
                <c:order val="1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Data!$DJ$4</c15:sqref>
                        </c15:formulaRef>
                      </c:ext>
                    </c:extLst>
                    <c:strCache>
                      <c:ptCount val="1"/>
                      <c:pt idx="0">
                        <c:v>Wages - Poker Machine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Data!$DJ$5:$DJ$88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3500</c:v>
                      </c:pt>
                      <c:pt idx="79">
                        <c:v>3500</c:v>
                      </c:pt>
                      <c:pt idx="80">
                        <c:v>3500</c:v>
                      </c:pt>
                      <c:pt idx="81">
                        <c:v>3500</c:v>
                      </c:pt>
                      <c:pt idx="82">
                        <c:v>3500</c:v>
                      </c:pt>
                      <c:pt idx="83">
                        <c:v>3500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3934-4E9A-AFCB-1CC6D4A2F478}"/>
                  </c:ext>
                </c:extLst>
              </c15:ser>
            </c15:filteredBarSeries>
            <c15:filteredBarSeries>
              <c15:ser>
                <c:idx val="113"/>
                <c:order val="1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Data!$DK$4</c15:sqref>
                        </c15:formulaRef>
                      </c:ext>
                    </c:extLst>
                    <c:strCache>
                      <c:ptCount val="1"/>
                      <c:pt idx="0">
                        <c:v>Wages - TAB &amp; Keno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Data!$DK$5:$DK$88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2951.52</c:v>
                      </c:pt>
                      <c:pt idx="42">
                        <c:v>3000</c:v>
                      </c:pt>
                      <c:pt idx="43">
                        <c:v>3068.52</c:v>
                      </c:pt>
                      <c:pt idx="44">
                        <c:v>3000</c:v>
                      </c:pt>
                      <c:pt idx="45">
                        <c:v>569.42999999999995</c:v>
                      </c:pt>
                      <c:pt idx="46">
                        <c:v>650.20000000000005</c:v>
                      </c:pt>
                      <c:pt idx="47">
                        <c:v>812.75</c:v>
                      </c:pt>
                      <c:pt idx="48">
                        <c:v>617.89</c:v>
                      </c:pt>
                      <c:pt idx="49">
                        <c:v>625.97</c:v>
                      </c:pt>
                      <c:pt idx="50">
                        <c:v>812.75</c:v>
                      </c:pt>
                      <c:pt idx="51">
                        <c:v>650.20000000000005</c:v>
                      </c:pt>
                      <c:pt idx="52">
                        <c:v>812.75</c:v>
                      </c:pt>
                      <c:pt idx="53">
                        <c:v>487.65</c:v>
                      </c:pt>
                      <c:pt idx="54">
                        <c:v>482.04</c:v>
                      </c:pt>
                      <c:pt idx="55">
                        <c:v>803.4</c:v>
                      </c:pt>
                      <c:pt idx="56">
                        <c:v>642.72</c:v>
                      </c:pt>
                      <c:pt idx="57">
                        <c:v>642.72</c:v>
                      </c:pt>
                      <c:pt idx="58">
                        <c:v>642.72</c:v>
                      </c:pt>
                      <c:pt idx="59">
                        <c:v>755.49</c:v>
                      </c:pt>
                      <c:pt idx="60">
                        <c:v>642.72</c:v>
                      </c:pt>
                      <c:pt idx="61">
                        <c:v>482.04</c:v>
                      </c:pt>
                      <c:pt idx="62">
                        <c:v>803.4</c:v>
                      </c:pt>
                      <c:pt idx="63">
                        <c:v>642.72</c:v>
                      </c:pt>
                      <c:pt idx="64">
                        <c:v>803.4</c:v>
                      </c:pt>
                      <c:pt idx="65">
                        <c:v>637.54</c:v>
                      </c:pt>
                      <c:pt idx="66">
                        <c:v>622</c:v>
                      </c:pt>
                      <c:pt idx="67">
                        <c:v>777.5</c:v>
                      </c:pt>
                      <c:pt idx="68">
                        <c:v>725</c:v>
                      </c:pt>
                      <c:pt idx="69">
                        <c:v>777.5</c:v>
                      </c:pt>
                      <c:pt idx="70">
                        <c:v>622</c:v>
                      </c:pt>
                      <c:pt idx="71">
                        <c:v>622</c:v>
                      </c:pt>
                      <c:pt idx="72">
                        <c:v>622</c:v>
                      </c:pt>
                      <c:pt idx="73">
                        <c:v>792.95</c:v>
                      </c:pt>
                      <c:pt idx="74">
                        <c:v>644.5</c:v>
                      </c:pt>
                      <c:pt idx="75">
                        <c:v>623.9</c:v>
                      </c:pt>
                      <c:pt idx="76">
                        <c:v>762.05</c:v>
                      </c:pt>
                      <c:pt idx="77">
                        <c:v>622</c:v>
                      </c:pt>
                      <c:pt idx="78">
                        <c:v>1122</c:v>
                      </c:pt>
                      <c:pt idx="79">
                        <c:v>1277.5</c:v>
                      </c:pt>
                      <c:pt idx="80">
                        <c:v>1269.43</c:v>
                      </c:pt>
                      <c:pt idx="81">
                        <c:v>1188.6400000000001</c:v>
                      </c:pt>
                      <c:pt idx="82">
                        <c:v>967.61</c:v>
                      </c:pt>
                      <c:pt idx="83">
                        <c:v>1195.27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3934-4E9A-AFCB-1CC6D4A2F478}"/>
                  </c:ext>
                </c:extLst>
              </c15:ser>
            </c15:filteredBarSeries>
            <c15:filteredBarSeries>
              <c15:ser>
                <c:idx val="114"/>
                <c:order val="1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Data!$DL$4</c15:sqref>
                        </c15:formulaRef>
                      </c:ext>
                    </c:extLst>
                    <c:strCache>
                      <c:ptCount val="1"/>
                      <c:pt idx="0">
                        <c:v>Wages - Cafe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Data!$DL$5:$DL$88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209.55</c:v>
                      </c:pt>
                      <c:pt idx="30">
                        <c:v>2058.6</c:v>
                      </c:pt>
                      <c:pt idx="31">
                        <c:v>1819.82</c:v>
                      </c:pt>
                      <c:pt idx="32">
                        <c:v>2104.98</c:v>
                      </c:pt>
                      <c:pt idx="33">
                        <c:v>2475.59</c:v>
                      </c:pt>
                      <c:pt idx="34">
                        <c:v>2582.56</c:v>
                      </c:pt>
                      <c:pt idx="35">
                        <c:v>2046.59</c:v>
                      </c:pt>
                      <c:pt idx="36">
                        <c:v>2059.46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1809.96</c:v>
                      </c:pt>
                      <c:pt idx="46">
                        <c:v>2576.4899999999998</c:v>
                      </c:pt>
                      <c:pt idx="47">
                        <c:v>1880.85</c:v>
                      </c:pt>
                      <c:pt idx="48">
                        <c:v>2715.62</c:v>
                      </c:pt>
                      <c:pt idx="49">
                        <c:v>1748.75</c:v>
                      </c:pt>
                      <c:pt idx="50">
                        <c:v>2504.54</c:v>
                      </c:pt>
                      <c:pt idx="51">
                        <c:v>2454.1</c:v>
                      </c:pt>
                      <c:pt idx="52">
                        <c:v>3272.65</c:v>
                      </c:pt>
                      <c:pt idx="53">
                        <c:v>1749.84</c:v>
                      </c:pt>
                      <c:pt idx="54">
                        <c:v>4269.2299999999996</c:v>
                      </c:pt>
                      <c:pt idx="55">
                        <c:v>1134.44</c:v>
                      </c:pt>
                      <c:pt idx="56">
                        <c:v>1057.3800000000001</c:v>
                      </c:pt>
                      <c:pt idx="57">
                        <c:v>866.95</c:v>
                      </c:pt>
                      <c:pt idx="58">
                        <c:v>2441.56</c:v>
                      </c:pt>
                      <c:pt idx="59">
                        <c:v>3281.66</c:v>
                      </c:pt>
                      <c:pt idx="60">
                        <c:v>2806.39</c:v>
                      </c:pt>
                      <c:pt idx="61">
                        <c:v>3013.4</c:v>
                      </c:pt>
                      <c:pt idx="62">
                        <c:v>2876.54</c:v>
                      </c:pt>
                      <c:pt idx="63">
                        <c:v>2258.0500000000002</c:v>
                      </c:pt>
                      <c:pt idx="64">
                        <c:v>4291.8500000000004</c:v>
                      </c:pt>
                      <c:pt idx="65">
                        <c:v>5023.68</c:v>
                      </c:pt>
                      <c:pt idx="66">
                        <c:v>4600.8900000000003</c:v>
                      </c:pt>
                      <c:pt idx="67">
                        <c:v>5883.09</c:v>
                      </c:pt>
                      <c:pt idx="68">
                        <c:v>5537.11</c:v>
                      </c:pt>
                      <c:pt idx="69">
                        <c:v>5967.7</c:v>
                      </c:pt>
                      <c:pt idx="70">
                        <c:v>3673.14</c:v>
                      </c:pt>
                      <c:pt idx="71">
                        <c:v>2875.09</c:v>
                      </c:pt>
                      <c:pt idx="72">
                        <c:v>4146.6099999999997</c:v>
                      </c:pt>
                      <c:pt idx="73">
                        <c:v>6254.79</c:v>
                      </c:pt>
                      <c:pt idx="74">
                        <c:v>3736.85</c:v>
                      </c:pt>
                      <c:pt idx="75">
                        <c:v>5044.68</c:v>
                      </c:pt>
                      <c:pt idx="76">
                        <c:v>5799.19</c:v>
                      </c:pt>
                      <c:pt idx="77">
                        <c:v>4394.55</c:v>
                      </c:pt>
                      <c:pt idx="78">
                        <c:v>4068.1</c:v>
                      </c:pt>
                      <c:pt idx="79">
                        <c:v>7234.98</c:v>
                      </c:pt>
                      <c:pt idx="80">
                        <c:v>6801.89</c:v>
                      </c:pt>
                      <c:pt idx="81">
                        <c:v>7414.78</c:v>
                      </c:pt>
                      <c:pt idx="82">
                        <c:v>7004.35</c:v>
                      </c:pt>
                      <c:pt idx="83">
                        <c:v>7668.55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3934-4E9A-AFCB-1CC6D4A2F478}"/>
                  </c:ext>
                </c:extLst>
              </c15:ser>
            </c15:filteredBarSeries>
            <c15:filteredBarSeries>
              <c15:ser>
                <c:idx val="115"/>
                <c:order val="1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Data!$DM$4</c15:sqref>
                        </c15:formulaRef>
                      </c:ext>
                    </c:extLst>
                    <c:strCache>
                      <c:ptCount val="1"/>
                      <c:pt idx="0">
                        <c:v>Superannuation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Data!$DM$5:$DM$88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5687.83</c:v>
                      </c:pt>
                      <c:pt idx="1">
                        <c:v>6286.81</c:v>
                      </c:pt>
                      <c:pt idx="2">
                        <c:v>5089.34</c:v>
                      </c:pt>
                      <c:pt idx="3">
                        <c:v>4876.6499999999996</c:v>
                      </c:pt>
                      <c:pt idx="4">
                        <c:v>5602.64</c:v>
                      </c:pt>
                      <c:pt idx="5">
                        <c:v>4074.61</c:v>
                      </c:pt>
                      <c:pt idx="6">
                        <c:v>5103.91</c:v>
                      </c:pt>
                      <c:pt idx="7">
                        <c:v>4393.78</c:v>
                      </c:pt>
                      <c:pt idx="8">
                        <c:v>4675.9399999999996</c:v>
                      </c:pt>
                      <c:pt idx="9">
                        <c:v>5601.22</c:v>
                      </c:pt>
                      <c:pt idx="10">
                        <c:v>4412.75</c:v>
                      </c:pt>
                      <c:pt idx="11">
                        <c:v>4269.99</c:v>
                      </c:pt>
                      <c:pt idx="12">
                        <c:v>5803.69</c:v>
                      </c:pt>
                      <c:pt idx="13">
                        <c:v>4534.3900000000003</c:v>
                      </c:pt>
                      <c:pt idx="14">
                        <c:v>4238.51</c:v>
                      </c:pt>
                      <c:pt idx="15">
                        <c:v>5268.24</c:v>
                      </c:pt>
                      <c:pt idx="16">
                        <c:v>4401.37</c:v>
                      </c:pt>
                      <c:pt idx="17">
                        <c:v>4408.3</c:v>
                      </c:pt>
                      <c:pt idx="18">
                        <c:v>5071.3900000000003</c:v>
                      </c:pt>
                      <c:pt idx="19">
                        <c:v>3799.01</c:v>
                      </c:pt>
                      <c:pt idx="20">
                        <c:v>4178.83</c:v>
                      </c:pt>
                      <c:pt idx="21">
                        <c:v>4573.04</c:v>
                      </c:pt>
                      <c:pt idx="22">
                        <c:v>4062.46</c:v>
                      </c:pt>
                      <c:pt idx="23">
                        <c:v>3802.03</c:v>
                      </c:pt>
                      <c:pt idx="24">
                        <c:v>5355.87</c:v>
                      </c:pt>
                      <c:pt idx="25">
                        <c:v>1378.33</c:v>
                      </c:pt>
                      <c:pt idx="26">
                        <c:v>3843.83</c:v>
                      </c:pt>
                      <c:pt idx="27">
                        <c:v>5891.47</c:v>
                      </c:pt>
                      <c:pt idx="28">
                        <c:v>2877.23</c:v>
                      </c:pt>
                      <c:pt idx="29">
                        <c:v>3631.68</c:v>
                      </c:pt>
                      <c:pt idx="30">
                        <c:v>4807.2299999999996</c:v>
                      </c:pt>
                      <c:pt idx="31">
                        <c:v>4020.49</c:v>
                      </c:pt>
                      <c:pt idx="32">
                        <c:v>5411.55</c:v>
                      </c:pt>
                      <c:pt idx="33">
                        <c:v>3942.35</c:v>
                      </c:pt>
                      <c:pt idx="34">
                        <c:v>3608.41</c:v>
                      </c:pt>
                      <c:pt idx="35">
                        <c:v>3438.02</c:v>
                      </c:pt>
                      <c:pt idx="36">
                        <c:v>8876.48</c:v>
                      </c:pt>
                      <c:pt idx="37">
                        <c:v>3657.47</c:v>
                      </c:pt>
                      <c:pt idx="38">
                        <c:v>4612.0600000000004</c:v>
                      </c:pt>
                      <c:pt idx="39">
                        <c:v>3569.3</c:v>
                      </c:pt>
                      <c:pt idx="40">
                        <c:v>3296.18</c:v>
                      </c:pt>
                      <c:pt idx="41">
                        <c:v>4082.58</c:v>
                      </c:pt>
                      <c:pt idx="42">
                        <c:v>3250.16</c:v>
                      </c:pt>
                      <c:pt idx="43">
                        <c:v>1604.88</c:v>
                      </c:pt>
                      <c:pt idx="44">
                        <c:v>2460.4</c:v>
                      </c:pt>
                      <c:pt idx="45">
                        <c:v>4641.8900000000003</c:v>
                      </c:pt>
                      <c:pt idx="46">
                        <c:v>4859.03</c:v>
                      </c:pt>
                      <c:pt idx="47">
                        <c:v>5067.57</c:v>
                      </c:pt>
                      <c:pt idx="48">
                        <c:v>5587.54</c:v>
                      </c:pt>
                      <c:pt idx="49">
                        <c:v>4613.0200000000004</c:v>
                      </c:pt>
                      <c:pt idx="50">
                        <c:v>5864.09</c:v>
                      </c:pt>
                      <c:pt idx="51">
                        <c:v>4799.58</c:v>
                      </c:pt>
                      <c:pt idx="52">
                        <c:v>5911.65</c:v>
                      </c:pt>
                      <c:pt idx="53">
                        <c:v>4654.66</c:v>
                      </c:pt>
                      <c:pt idx="54">
                        <c:v>4777.9799999999996</c:v>
                      </c:pt>
                      <c:pt idx="55">
                        <c:v>6258.69</c:v>
                      </c:pt>
                      <c:pt idx="56">
                        <c:v>4956.3500000000004</c:v>
                      </c:pt>
                      <c:pt idx="57">
                        <c:v>4860.16</c:v>
                      </c:pt>
                      <c:pt idx="58">
                        <c:v>4801.8500000000004</c:v>
                      </c:pt>
                      <c:pt idx="59">
                        <c:v>5390.83</c:v>
                      </c:pt>
                      <c:pt idx="60">
                        <c:v>5581.29</c:v>
                      </c:pt>
                      <c:pt idx="61">
                        <c:v>5254.12</c:v>
                      </c:pt>
                      <c:pt idx="62">
                        <c:v>5781.09</c:v>
                      </c:pt>
                      <c:pt idx="63">
                        <c:v>4686.3</c:v>
                      </c:pt>
                      <c:pt idx="64">
                        <c:v>5833.82</c:v>
                      </c:pt>
                      <c:pt idx="65">
                        <c:v>5352.66</c:v>
                      </c:pt>
                      <c:pt idx="66">
                        <c:v>5435.41</c:v>
                      </c:pt>
                      <c:pt idx="67">
                        <c:v>7548.61</c:v>
                      </c:pt>
                      <c:pt idx="68">
                        <c:v>6103.72</c:v>
                      </c:pt>
                      <c:pt idx="69">
                        <c:v>8297.2199999999993</c:v>
                      </c:pt>
                      <c:pt idx="70">
                        <c:v>6340.03</c:v>
                      </c:pt>
                      <c:pt idx="71">
                        <c:v>5601.01</c:v>
                      </c:pt>
                      <c:pt idx="72">
                        <c:v>7801.83</c:v>
                      </c:pt>
                      <c:pt idx="73">
                        <c:v>9510.36</c:v>
                      </c:pt>
                      <c:pt idx="74">
                        <c:v>7358.68</c:v>
                      </c:pt>
                      <c:pt idx="75">
                        <c:v>7260.37</c:v>
                      </c:pt>
                      <c:pt idx="76">
                        <c:v>8795.5400000000009</c:v>
                      </c:pt>
                      <c:pt idx="77">
                        <c:v>7570.34</c:v>
                      </c:pt>
                      <c:pt idx="78">
                        <c:v>7875.63</c:v>
                      </c:pt>
                      <c:pt idx="79">
                        <c:v>10328.5</c:v>
                      </c:pt>
                      <c:pt idx="80">
                        <c:v>7866.48</c:v>
                      </c:pt>
                      <c:pt idx="81">
                        <c:v>12491.18</c:v>
                      </c:pt>
                      <c:pt idx="82">
                        <c:v>8370.67</c:v>
                      </c:pt>
                      <c:pt idx="83">
                        <c:v>7855.72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3934-4E9A-AFCB-1CC6D4A2F478}"/>
                  </c:ext>
                </c:extLst>
              </c15:ser>
            </c15:filteredBarSeries>
            <c15:filteredBarSeries>
              <c15:ser>
                <c:idx val="116"/>
                <c:order val="1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Data!$DN$4</c15:sqref>
                        </c15:formulaRef>
                      </c:ext>
                    </c:extLst>
                    <c:strCache>
                      <c:ptCount val="1"/>
                      <c:pt idx="0">
                        <c:v>Other Payroll Expenses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Data!$DN$5:$DN$88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46.2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177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192.3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3934-4E9A-AFCB-1CC6D4A2F478}"/>
                  </c:ext>
                </c:extLst>
              </c15:ser>
            </c15:filteredBarSeries>
            <c15:filteredBarSeries>
              <c15:ser>
                <c:idx val="117"/>
                <c:order val="1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Data!$DO$4</c15:sqref>
                        </c15:formulaRef>
                      </c:ext>
                    </c:extLst>
                    <c:strCache>
                      <c:ptCount val="1"/>
                      <c:pt idx="0">
                        <c:v>Payroll Tax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Data!$DO$5:$DO$88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2538.6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-3452.27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567.37</c:v>
                      </c:pt>
                      <c:pt idx="53">
                        <c:v>0</c:v>
                      </c:pt>
                      <c:pt idx="54">
                        <c:v>1292.0999999999999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14.39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1373.16</c:v>
                      </c:pt>
                      <c:pt idx="62">
                        <c:v>0</c:v>
                      </c:pt>
                      <c:pt idx="63">
                        <c:v>207.55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2939.18</c:v>
                      </c:pt>
                      <c:pt idx="67">
                        <c:v>2421.23</c:v>
                      </c:pt>
                      <c:pt idx="68">
                        <c:v>867.83</c:v>
                      </c:pt>
                      <c:pt idx="69">
                        <c:v>1120.26</c:v>
                      </c:pt>
                      <c:pt idx="70">
                        <c:v>1166.04</c:v>
                      </c:pt>
                      <c:pt idx="71">
                        <c:v>951.84</c:v>
                      </c:pt>
                      <c:pt idx="72">
                        <c:v>2385.39</c:v>
                      </c:pt>
                      <c:pt idx="73">
                        <c:v>2760</c:v>
                      </c:pt>
                      <c:pt idx="74">
                        <c:v>1390.62</c:v>
                      </c:pt>
                      <c:pt idx="75">
                        <c:v>3801.48</c:v>
                      </c:pt>
                      <c:pt idx="76">
                        <c:v>1632.69</c:v>
                      </c:pt>
                      <c:pt idx="77">
                        <c:v>1711.35</c:v>
                      </c:pt>
                      <c:pt idx="78">
                        <c:v>3767.17</c:v>
                      </c:pt>
                      <c:pt idx="79">
                        <c:v>0</c:v>
                      </c:pt>
                      <c:pt idx="80">
                        <c:v>1777.31</c:v>
                      </c:pt>
                      <c:pt idx="81">
                        <c:v>4951.29</c:v>
                      </c:pt>
                      <c:pt idx="82">
                        <c:v>2378.15</c:v>
                      </c:pt>
                      <c:pt idx="83">
                        <c:v>1876.4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3934-4E9A-AFCB-1CC6D4A2F478}"/>
                  </c:ext>
                </c:extLst>
              </c15:ser>
            </c15:filteredBarSeries>
            <c15:filteredBarSeries>
              <c15:ser>
                <c:idx val="118"/>
                <c:order val="1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Data!$DP$4</c15:sqref>
                        </c15:formulaRef>
                      </c:ext>
                    </c:extLst>
                    <c:strCache>
                      <c:ptCount val="1"/>
                      <c:pt idx="0">
                        <c:v>Fringe Benefits Tax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Data!$DP$5:$DP$88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1947.97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3934-4E9A-AFCB-1CC6D4A2F478}"/>
                  </c:ext>
                </c:extLst>
              </c15:ser>
            </c15:filteredBarSeries>
            <c15:filteredBarSeries>
              <c15:ser>
                <c:idx val="119"/>
                <c:order val="1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Data!$DQ$4</c15:sqref>
                        </c15:formulaRef>
                      </c:ext>
                    </c:extLst>
                    <c:strCache>
                      <c:ptCount val="1"/>
                      <c:pt idx="0">
                        <c:v>Provision for Employee Benefit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Data!$DQ$5:$DQ$88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4628.66</c:v>
                      </c:pt>
                      <c:pt idx="1">
                        <c:v>-10141.18</c:v>
                      </c:pt>
                      <c:pt idx="2">
                        <c:v>9383.2000000000007</c:v>
                      </c:pt>
                      <c:pt idx="3">
                        <c:v>-2958.9</c:v>
                      </c:pt>
                      <c:pt idx="4">
                        <c:v>17895.05</c:v>
                      </c:pt>
                      <c:pt idx="5">
                        <c:v>-32629.31</c:v>
                      </c:pt>
                      <c:pt idx="6">
                        <c:v>-1261.7</c:v>
                      </c:pt>
                      <c:pt idx="7">
                        <c:v>-22017.58</c:v>
                      </c:pt>
                      <c:pt idx="8">
                        <c:v>40858.339999999997</c:v>
                      </c:pt>
                      <c:pt idx="9">
                        <c:v>-20972.85</c:v>
                      </c:pt>
                      <c:pt idx="10">
                        <c:v>-4963.0200000000004</c:v>
                      </c:pt>
                      <c:pt idx="11">
                        <c:v>-7281.27</c:v>
                      </c:pt>
                      <c:pt idx="12">
                        <c:v>2844.98</c:v>
                      </c:pt>
                      <c:pt idx="13">
                        <c:v>2920.41</c:v>
                      </c:pt>
                      <c:pt idx="14">
                        <c:v>6824.26</c:v>
                      </c:pt>
                      <c:pt idx="15">
                        <c:v>5038.07</c:v>
                      </c:pt>
                      <c:pt idx="16">
                        <c:v>4885.37</c:v>
                      </c:pt>
                      <c:pt idx="17">
                        <c:v>-5569.3</c:v>
                      </c:pt>
                      <c:pt idx="18">
                        <c:v>6612.8</c:v>
                      </c:pt>
                      <c:pt idx="19">
                        <c:v>3867.8</c:v>
                      </c:pt>
                      <c:pt idx="20">
                        <c:v>1444.81</c:v>
                      </c:pt>
                      <c:pt idx="21">
                        <c:v>8725.7999999999993</c:v>
                      </c:pt>
                      <c:pt idx="22">
                        <c:v>4013.46</c:v>
                      </c:pt>
                      <c:pt idx="23">
                        <c:v>-368.3</c:v>
                      </c:pt>
                      <c:pt idx="24">
                        <c:v>7307.11</c:v>
                      </c:pt>
                      <c:pt idx="25">
                        <c:v>-8930.48</c:v>
                      </c:pt>
                      <c:pt idx="26">
                        <c:v>8972.5400000000009</c:v>
                      </c:pt>
                      <c:pt idx="27">
                        <c:v>-1989.52</c:v>
                      </c:pt>
                      <c:pt idx="28">
                        <c:v>-2737.18</c:v>
                      </c:pt>
                      <c:pt idx="29">
                        <c:v>1506.64</c:v>
                      </c:pt>
                      <c:pt idx="30">
                        <c:v>7366.57</c:v>
                      </c:pt>
                      <c:pt idx="31">
                        <c:v>-15859.93</c:v>
                      </c:pt>
                      <c:pt idx="32">
                        <c:v>17394.259999999998</c:v>
                      </c:pt>
                      <c:pt idx="33">
                        <c:v>8102.68</c:v>
                      </c:pt>
                      <c:pt idx="34">
                        <c:v>-2152.41</c:v>
                      </c:pt>
                      <c:pt idx="35">
                        <c:v>14391.55</c:v>
                      </c:pt>
                      <c:pt idx="36">
                        <c:v>4855.1499999999996</c:v>
                      </c:pt>
                      <c:pt idx="37">
                        <c:v>-732.75</c:v>
                      </c:pt>
                      <c:pt idx="38">
                        <c:v>4962.6499999999996</c:v>
                      </c:pt>
                      <c:pt idx="39">
                        <c:v>-8121.65</c:v>
                      </c:pt>
                      <c:pt idx="40">
                        <c:v>3140.05</c:v>
                      </c:pt>
                      <c:pt idx="41">
                        <c:v>-13820.2</c:v>
                      </c:pt>
                      <c:pt idx="42">
                        <c:v>-3782.03</c:v>
                      </c:pt>
                      <c:pt idx="43">
                        <c:v>-3341.29</c:v>
                      </c:pt>
                      <c:pt idx="44">
                        <c:v>-16023.75</c:v>
                      </c:pt>
                      <c:pt idx="45">
                        <c:v>-1706.21</c:v>
                      </c:pt>
                      <c:pt idx="46">
                        <c:v>3762.15</c:v>
                      </c:pt>
                      <c:pt idx="47">
                        <c:v>7242.83</c:v>
                      </c:pt>
                      <c:pt idx="48">
                        <c:v>5061.72</c:v>
                      </c:pt>
                      <c:pt idx="49">
                        <c:v>3672.12</c:v>
                      </c:pt>
                      <c:pt idx="50">
                        <c:v>21460.93</c:v>
                      </c:pt>
                      <c:pt idx="51">
                        <c:v>-27849.78</c:v>
                      </c:pt>
                      <c:pt idx="52">
                        <c:v>-16517.73</c:v>
                      </c:pt>
                      <c:pt idx="53">
                        <c:v>5325.86</c:v>
                      </c:pt>
                      <c:pt idx="54">
                        <c:v>11574.29</c:v>
                      </c:pt>
                      <c:pt idx="55">
                        <c:v>6258.23</c:v>
                      </c:pt>
                      <c:pt idx="56">
                        <c:v>2814.3</c:v>
                      </c:pt>
                      <c:pt idx="57">
                        <c:v>4186.79</c:v>
                      </c:pt>
                      <c:pt idx="58">
                        <c:v>3154.43</c:v>
                      </c:pt>
                      <c:pt idx="59">
                        <c:v>4500.49</c:v>
                      </c:pt>
                      <c:pt idx="60">
                        <c:v>5429.85</c:v>
                      </c:pt>
                      <c:pt idx="61">
                        <c:v>3515.49</c:v>
                      </c:pt>
                      <c:pt idx="62">
                        <c:v>-17288.189999999999</c:v>
                      </c:pt>
                      <c:pt idx="63">
                        <c:v>1918.41</c:v>
                      </c:pt>
                      <c:pt idx="64">
                        <c:v>6828.11</c:v>
                      </c:pt>
                      <c:pt idx="65">
                        <c:v>4519.45</c:v>
                      </c:pt>
                      <c:pt idx="66">
                        <c:v>-2934.84</c:v>
                      </c:pt>
                      <c:pt idx="67">
                        <c:v>2980.13</c:v>
                      </c:pt>
                      <c:pt idx="68">
                        <c:v>4594.54</c:v>
                      </c:pt>
                      <c:pt idx="69">
                        <c:v>-3074.18</c:v>
                      </c:pt>
                      <c:pt idx="70">
                        <c:v>230.91</c:v>
                      </c:pt>
                      <c:pt idx="71">
                        <c:v>2872.6</c:v>
                      </c:pt>
                      <c:pt idx="72">
                        <c:v>883.2</c:v>
                      </c:pt>
                      <c:pt idx="73">
                        <c:v>3266.74</c:v>
                      </c:pt>
                      <c:pt idx="74">
                        <c:v>18225.87</c:v>
                      </c:pt>
                      <c:pt idx="75">
                        <c:v>9133.23</c:v>
                      </c:pt>
                      <c:pt idx="76">
                        <c:v>-45560.19</c:v>
                      </c:pt>
                      <c:pt idx="77">
                        <c:v>-12298.66</c:v>
                      </c:pt>
                      <c:pt idx="78">
                        <c:v>6831.3</c:v>
                      </c:pt>
                      <c:pt idx="79">
                        <c:v>-1703.42</c:v>
                      </c:pt>
                      <c:pt idx="80">
                        <c:v>-12252.55</c:v>
                      </c:pt>
                      <c:pt idx="81">
                        <c:v>-316</c:v>
                      </c:pt>
                      <c:pt idx="82">
                        <c:v>-2972</c:v>
                      </c:pt>
                      <c:pt idx="83">
                        <c:v>434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3934-4E9A-AFCB-1CC6D4A2F478}"/>
                  </c:ext>
                </c:extLst>
              </c15:ser>
            </c15:filteredBarSeries>
            <c15:filteredBarSeries>
              <c15:ser>
                <c:idx val="120"/>
                <c:order val="1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Data!$DR$4</c15:sqref>
                        </c15:formulaRef>
                      </c:ext>
                    </c:extLst>
                    <c:strCache>
                      <c:ptCount val="1"/>
                      <c:pt idx="0">
                        <c:v>Workers Compensation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Data!$DR$5:$DR$88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2107.5300000000002</c:v>
                      </c:pt>
                      <c:pt idx="2">
                        <c:v>4215.0600000000004</c:v>
                      </c:pt>
                      <c:pt idx="3">
                        <c:v>0</c:v>
                      </c:pt>
                      <c:pt idx="4">
                        <c:v>2107.5300000000002</c:v>
                      </c:pt>
                      <c:pt idx="5">
                        <c:v>2107.5300000000002</c:v>
                      </c:pt>
                      <c:pt idx="6">
                        <c:v>1480.35</c:v>
                      </c:pt>
                      <c:pt idx="7">
                        <c:v>2960.7</c:v>
                      </c:pt>
                      <c:pt idx="8">
                        <c:v>0</c:v>
                      </c:pt>
                      <c:pt idx="9">
                        <c:v>1480.35</c:v>
                      </c:pt>
                      <c:pt idx="10">
                        <c:v>1480.35</c:v>
                      </c:pt>
                      <c:pt idx="11">
                        <c:v>2960.7</c:v>
                      </c:pt>
                      <c:pt idx="12">
                        <c:v>0</c:v>
                      </c:pt>
                      <c:pt idx="13">
                        <c:v>1480.35</c:v>
                      </c:pt>
                      <c:pt idx="14">
                        <c:v>1480.35</c:v>
                      </c:pt>
                      <c:pt idx="15">
                        <c:v>2960.7</c:v>
                      </c:pt>
                      <c:pt idx="16">
                        <c:v>1480.35</c:v>
                      </c:pt>
                      <c:pt idx="17">
                        <c:v>0</c:v>
                      </c:pt>
                      <c:pt idx="18">
                        <c:v>1443.4</c:v>
                      </c:pt>
                      <c:pt idx="19">
                        <c:v>2886.8</c:v>
                      </c:pt>
                      <c:pt idx="20">
                        <c:v>0</c:v>
                      </c:pt>
                      <c:pt idx="21">
                        <c:v>1443.4</c:v>
                      </c:pt>
                      <c:pt idx="22">
                        <c:v>1443.4</c:v>
                      </c:pt>
                      <c:pt idx="23">
                        <c:v>1443.4</c:v>
                      </c:pt>
                      <c:pt idx="24">
                        <c:v>1443.4</c:v>
                      </c:pt>
                      <c:pt idx="25">
                        <c:v>2886.8</c:v>
                      </c:pt>
                      <c:pt idx="26">
                        <c:v>0</c:v>
                      </c:pt>
                      <c:pt idx="27">
                        <c:v>1443.4</c:v>
                      </c:pt>
                      <c:pt idx="28">
                        <c:v>2886.81</c:v>
                      </c:pt>
                      <c:pt idx="29">
                        <c:v>292.08</c:v>
                      </c:pt>
                      <c:pt idx="30">
                        <c:v>1430.53</c:v>
                      </c:pt>
                      <c:pt idx="31">
                        <c:v>1430.53</c:v>
                      </c:pt>
                      <c:pt idx="32">
                        <c:v>1430.53</c:v>
                      </c:pt>
                      <c:pt idx="33">
                        <c:v>2861.06</c:v>
                      </c:pt>
                      <c:pt idx="34">
                        <c:v>1430.53</c:v>
                      </c:pt>
                      <c:pt idx="35">
                        <c:v>1430.53</c:v>
                      </c:pt>
                      <c:pt idx="36">
                        <c:v>0</c:v>
                      </c:pt>
                      <c:pt idx="37">
                        <c:v>2861.06</c:v>
                      </c:pt>
                      <c:pt idx="38">
                        <c:v>0</c:v>
                      </c:pt>
                      <c:pt idx="39">
                        <c:v>1430.53</c:v>
                      </c:pt>
                      <c:pt idx="40">
                        <c:v>1430.53</c:v>
                      </c:pt>
                      <c:pt idx="41">
                        <c:v>1430.52</c:v>
                      </c:pt>
                      <c:pt idx="42">
                        <c:v>2861.06</c:v>
                      </c:pt>
                      <c:pt idx="43">
                        <c:v>0</c:v>
                      </c:pt>
                      <c:pt idx="44">
                        <c:v>1430.53</c:v>
                      </c:pt>
                      <c:pt idx="45">
                        <c:v>2861.06</c:v>
                      </c:pt>
                      <c:pt idx="46">
                        <c:v>0</c:v>
                      </c:pt>
                      <c:pt idx="47">
                        <c:v>1430.53</c:v>
                      </c:pt>
                      <c:pt idx="48">
                        <c:v>2861.06</c:v>
                      </c:pt>
                      <c:pt idx="49">
                        <c:v>0</c:v>
                      </c:pt>
                      <c:pt idx="50">
                        <c:v>1430.53</c:v>
                      </c:pt>
                      <c:pt idx="51">
                        <c:v>2861.06</c:v>
                      </c:pt>
                      <c:pt idx="52">
                        <c:v>1430.52</c:v>
                      </c:pt>
                      <c:pt idx="53">
                        <c:v>3519.46</c:v>
                      </c:pt>
                      <c:pt idx="54">
                        <c:v>0</c:v>
                      </c:pt>
                      <c:pt idx="55">
                        <c:v>3519.46</c:v>
                      </c:pt>
                      <c:pt idx="56">
                        <c:v>7038.92</c:v>
                      </c:pt>
                      <c:pt idx="57">
                        <c:v>0</c:v>
                      </c:pt>
                      <c:pt idx="58">
                        <c:v>3519.46</c:v>
                      </c:pt>
                      <c:pt idx="59">
                        <c:v>3519.46</c:v>
                      </c:pt>
                      <c:pt idx="60">
                        <c:v>3519.46</c:v>
                      </c:pt>
                      <c:pt idx="61">
                        <c:v>3519.46</c:v>
                      </c:pt>
                      <c:pt idx="62">
                        <c:v>7038.92</c:v>
                      </c:pt>
                      <c:pt idx="63">
                        <c:v>0</c:v>
                      </c:pt>
                      <c:pt idx="64">
                        <c:v>3519.46</c:v>
                      </c:pt>
                      <c:pt idx="65">
                        <c:v>8166.1</c:v>
                      </c:pt>
                      <c:pt idx="66">
                        <c:v>0</c:v>
                      </c:pt>
                      <c:pt idx="67">
                        <c:v>4646.6400000000003</c:v>
                      </c:pt>
                      <c:pt idx="68">
                        <c:v>9293.2800000000007</c:v>
                      </c:pt>
                      <c:pt idx="69">
                        <c:v>0</c:v>
                      </c:pt>
                      <c:pt idx="70">
                        <c:v>3827.9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8307.9</c:v>
                      </c:pt>
                      <c:pt idx="75">
                        <c:v>0</c:v>
                      </c:pt>
                      <c:pt idx="76">
                        <c:v>4153.95</c:v>
                      </c:pt>
                      <c:pt idx="77">
                        <c:v>8780.2800000000007</c:v>
                      </c:pt>
                      <c:pt idx="78">
                        <c:v>4897.41</c:v>
                      </c:pt>
                      <c:pt idx="79">
                        <c:v>9794.82</c:v>
                      </c:pt>
                      <c:pt idx="80">
                        <c:v>9176.89</c:v>
                      </c:pt>
                      <c:pt idx="81">
                        <c:v>4897.41</c:v>
                      </c:pt>
                      <c:pt idx="82">
                        <c:v>4897.41</c:v>
                      </c:pt>
                      <c:pt idx="83">
                        <c:v>4407.67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8-3934-4E9A-AFCB-1CC6D4A2F478}"/>
                  </c:ext>
                </c:extLst>
              </c15:ser>
            </c15:filteredBarSeries>
            <c15:filteredBarSeries>
              <c15:ser>
                <c:idx val="121"/>
                <c:order val="1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Data!$DS$4</c15:sqref>
                        </c15:formulaRef>
                      </c:ext>
                    </c:extLst>
                    <c:strCache>
                      <c:ptCount val="1"/>
                      <c:pt idx="0">
                        <c:v>Staff Training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Data!$DS$5:$DS$88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-350</c:v>
                      </c:pt>
                      <c:pt idx="1">
                        <c:v>350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340.91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80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52.61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565.57000000000005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856</c:v>
                      </c:pt>
                      <c:pt idx="69">
                        <c:v>0</c:v>
                      </c:pt>
                      <c:pt idx="70">
                        <c:v>162.27000000000001</c:v>
                      </c:pt>
                      <c:pt idx="71">
                        <c:v>0</c:v>
                      </c:pt>
                      <c:pt idx="72">
                        <c:v>199.51</c:v>
                      </c:pt>
                      <c:pt idx="73">
                        <c:v>802.5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9-3934-4E9A-AFCB-1CC6D4A2F478}"/>
                  </c:ext>
                </c:extLst>
              </c15:ser>
            </c15:filteredBarSeries>
            <c15:filteredBarSeries>
              <c15:ser>
                <c:idx val="122"/>
                <c:order val="1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Data!$DT$4</c15:sqref>
                        </c15:formulaRef>
                      </c:ext>
                    </c:extLst>
                    <c:strCache>
                      <c:ptCount val="1"/>
                      <c:pt idx="0">
                        <c:v>Uniforms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Data!$DT$5:$DT$88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85.5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160.05000000000001</c:v>
                      </c:pt>
                      <c:pt idx="26">
                        <c:v>18.18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562.04999999999995</c:v>
                      </c:pt>
                      <c:pt idx="32">
                        <c:v>0</c:v>
                      </c:pt>
                      <c:pt idx="33">
                        <c:v>72.09</c:v>
                      </c:pt>
                      <c:pt idx="34">
                        <c:v>88.64</c:v>
                      </c:pt>
                      <c:pt idx="35">
                        <c:v>85.5</c:v>
                      </c:pt>
                      <c:pt idx="36">
                        <c:v>0</c:v>
                      </c:pt>
                      <c:pt idx="37">
                        <c:v>772.5</c:v>
                      </c:pt>
                      <c:pt idx="38">
                        <c:v>0</c:v>
                      </c:pt>
                      <c:pt idx="39">
                        <c:v>71.819999999999993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601.73</c:v>
                      </c:pt>
                      <c:pt idx="50">
                        <c:v>398.18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181.82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111.36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620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578.17999999999995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196.37</c:v>
                      </c:pt>
                      <c:pt idx="73">
                        <c:v>237.27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23.64</c:v>
                      </c:pt>
                      <c:pt idx="77">
                        <c:v>400.91</c:v>
                      </c:pt>
                      <c:pt idx="78">
                        <c:v>0</c:v>
                      </c:pt>
                      <c:pt idx="79">
                        <c:v>64.55</c:v>
                      </c:pt>
                      <c:pt idx="80">
                        <c:v>0</c:v>
                      </c:pt>
                      <c:pt idx="81">
                        <c:v>746.32</c:v>
                      </c:pt>
                      <c:pt idx="82">
                        <c:v>2657.27</c:v>
                      </c:pt>
                      <c:pt idx="83">
                        <c:v>114.55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3934-4E9A-AFCB-1CC6D4A2F478}"/>
                  </c:ext>
                </c:extLst>
              </c15:ser>
            </c15:filteredBarSeries>
            <c15:filteredBarSeries>
              <c15:ser>
                <c:idx val="123"/>
                <c:order val="1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Data!$DU$4</c15:sqref>
                        </c15:formulaRef>
                      </c:ext>
                    </c:extLst>
                    <c:strCache>
                      <c:ptCount val="1"/>
                      <c:pt idx="0">
                        <c:v>Union Fees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Data!$DU$5:$DU$88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221.79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658.45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627.04999999999995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627.04999999999995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619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214.2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254.1</c:v>
                      </c:pt>
                      <c:pt idx="81">
                        <c:v>0</c:v>
                      </c:pt>
                      <c:pt idx="82">
                        <c:v>175.5</c:v>
                      </c:pt>
                      <c:pt idx="83">
                        <c:v>117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3934-4E9A-AFCB-1CC6D4A2F478}"/>
                  </c:ext>
                </c:extLst>
              </c15:ser>
            </c15:filteredBarSeries>
            <c15:filteredBarSeries>
              <c15:ser>
                <c:idx val="124"/>
                <c:order val="1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Data!$DV$4</c15:sqref>
                        </c15:formulaRef>
                      </c:ext>
                    </c:extLst>
                    <c:strCache>
                      <c:ptCount val="1"/>
                      <c:pt idx="0">
                        <c:v>Mgmt Meals/Drinks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Data!$DV$5:$DV$88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300</c:v>
                      </c:pt>
                      <c:pt idx="54">
                        <c:v>0</c:v>
                      </c:pt>
                      <c:pt idx="55">
                        <c:v>200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397.73</c:v>
                      </c:pt>
                      <c:pt idx="63">
                        <c:v>30</c:v>
                      </c:pt>
                      <c:pt idx="64">
                        <c:v>0</c:v>
                      </c:pt>
                      <c:pt idx="65">
                        <c:v>1772.73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89.09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9861.7000000000007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3934-4E9A-AFCB-1CC6D4A2F478}"/>
                  </c:ext>
                </c:extLst>
              </c15:ser>
            </c15:filteredBarSeries>
            <c15:filteredBarSeries>
              <c15:ser>
                <c:idx val="125"/>
                <c:order val="1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Data!$DW$4</c15:sqref>
                        </c15:formulaRef>
                      </c:ext>
                    </c:extLst>
                    <c:strCache>
                      <c:ptCount val="1"/>
                      <c:pt idx="0">
                        <c:v>STAFF AMENITIES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Data!$DW$5:$DW$88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200</c:v>
                      </c:pt>
                      <c:pt idx="7">
                        <c:v>400</c:v>
                      </c:pt>
                      <c:pt idx="8">
                        <c:v>0</c:v>
                      </c:pt>
                      <c:pt idx="9">
                        <c:v>200</c:v>
                      </c:pt>
                      <c:pt idx="10">
                        <c:v>200</c:v>
                      </c:pt>
                      <c:pt idx="11">
                        <c:v>200</c:v>
                      </c:pt>
                      <c:pt idx="12">
                        <c:v>709.24</c:v>
                      </c:pt>
                      <c:pt idx="13">
                        <c:v>200</c:v>
                      </c:pt>
                      <c:pt idx="14">
                        <c:v>200</c:v>
                      </c:pt>
                      <c:pt idx="15">
                        <c:v>200</c:v>
                      </c:pt>
                      <c:pt idx="16">
                        <c:v>200</c:v>
                      </c:pt>
                      <c:pt idx="17">
                        <c:v>200</c:v>
                      </c:pt>
                      <c:pt idx="18">
                        <c:v>200</c:v>
                      </c:pt>
                      <c:pt idx="19">
                        <c:v>200</c:v>
                      </c:pt>
                      <c:pt idx="20">
                        <c:v>0</c:v>
                      </c:pt>
                      <c:pt idx="21">
                        <c:v>378.4</c:v>
                      </c:pt>
                      <c:pt idx="22">
                        <c:v>278</c:v>
                      </c:pt>
                      <c:pt idx="23">
                        <c:v>576.36</c:v>
                      </c:pt>
                      <c:pt idx="24">
                        <c:v>1841.59</c:v>
                      </c:pt>
                      <c:pt idx="25">
                        <c:v>348</c:v>
                      </c:pt>
                      <c:pt idx="26">
                        <c:v>349.09</c:v>
                      </c:pt>
                      <c:pt idx="27">
                        <c:v>364.57</c:v>
                      </c:pt>
                      <c:pt idx="28">
                        <c:v>0</c:v>
                      </c:pt>
                      <c:pt idx="29">
                        <c:v>220</c:v>
                      </c:pt>
                      <c:pt idx="30">
                        <c:v>505.18</c:v>
                      </c:pt>
                      <c:pt idx="31">
                        <c:v>286</c:v>
                      </c:pt>
                      <c:pt idx="32">
                        <c:v>200</c:v>
                      </c:pt>
                      <c:pt idx="33">
                        <c:v>201.73</c:v>
                      </c:pt>
                      <c:pt idx="34">
                        <c:v>270.91000000000003</c:v>
                      </c:pt>
                      <c:pt idx="35">
                        <c:v>180</c:v>
                      </c:pt>
                      <c:pt idx="36">
                        <c:v>1136.6199999999999</c:v>
                      </c:pt>
                      <c:pt idx="37">
                        <c:v>200</c:v>
                      </c:pt>
                      <c:pt idx="38">
                        <c:v>180</c:v>
                      </c:pt>
                      <c:pt idx="39">
                        <c:v>180</c:v>
                      </c:pt>
                      <c:pt idx="40">
                        <c:v>279.64</c:v>
                      </c:pt>
                      <c:pt idx="41">
                        <c:v>152</c:v>
                      </c:pt>
                      <c:pt idx="42">
                        <c:v>181.82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1190</c:v>
                      </c:pt>
                      <c:pt idx="46">
                        <c:v>200</c:v>
                      </c:pt>
                      <c:pt idx="47">
                        <c:v>0</c:v>
                      </c:pt>
                      <c:pt idx="48">
                        <c:v>1211.57</c:v>
                      </c:pt>
                      <c:pt idx="49">
                        <c:v>389.98</c:v>
                      </c:pt>
                      <c:pt idx="50">
                        <c:v>180</c:v>
                      </c:pt>
                      <c:pt idx="51">
                        <c:v>250</c:v>
                      </c:pt>
                      <c:pt idx="52">
                        <c:v>300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360.91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2311.5500000000002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137</c:v>
                      </c:pt>
                      <c:pt idx="64">
                        <c:v>43.5</c:v>
                      </c:pt>
                      <c:pt idx="65">
                        <c:v>2590.91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336.37</c:v>
                      </c:pt>
                      <c:pt idx="70">
                        <c:v>240</c:v>
                      </c:pt>
                      <c:pt idx="71">
                        <c:v>0</c:v>
                      </c:pt>
                      <c:pt idx="72">
                        <c:v>4695.84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3934-4E9A-AFCB-1CC6D4A2F478}"/>
                  </c:ext>
                </c:extLst>
              </c15:ser>
            </c15:filteredBarSeries>
            <c15:filteredBarSeries>
              <c15:ser>
                <c:idx val="126"/>
                <c:order val="1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Data!$DX$4</c15:sqref>
                        </c15:formulaRef>
                      </c:ext>
                    </c:extLst>
                    <c:strCache>
                      <c:ptCount val="1"/>
                      <c:pt idx="0">
                        <c:v>Income tax expense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Data!$DX$5:$DX$88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7423.5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12214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89533.67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3934-4E9A-AFCB-1CC6D4A2F478}"/>
                  </c:ext>
                </c:extLst>
              </c15:ser>
            </c15:filteredBarSeries>
          </c:ext>
        </c:extLst>
      </c:barChart>
      <c:dateAx>
        <c:axId val="96016088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664879"/>
        <c:crosses val="autoZero"/>
        <c:auto val="1"/>
        <c:lblOffset val="100"/>
        <c:baseTimeUnit val="months"/>
      </c:dateAx>
      <c:valAx>
        <c:axId val="147266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16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6"/>
          <c:order val="26"/>
          <c:tx>
            <c:strRef>
              <c:f>Data!$AB$4</c:f>
              <c:strCache>
                <c:ptCount val="1"/>
                <c:pt idx="0">
                  <c:v>Purchases - Bar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Data!$AB$5:$AB$88</c:f>
              <c:numCache>
                <c:formatCode>"$"#,##0.00_);[Red]\("$"#,##0.00\)</c:formatCode>
                <c:ptCount val="84"/>
                <c:pt idx="0">
                  <c:v>22117.37</c:v>
                </c:pt>
                <c:pt idx="1">
                  <c:v>23591.66</c:v>
                </c:pt>
                <c:pt idx="2">
                  <c:v>20462.86</c:v>
                </c:pt>
                <c:pt idx="3">
                  <c:v>14731.54</c:v>
                </c:pt>
                <c:pt idx="4">
                  <c:v>16088.23</c:v>
                </c:pt>
                <c:pt idx="5">
                  <c:v>15662.4</c:v>
                </c:pt>
                <c:pt idx="6">
                  <c:v>16990.45</c:v>
                </c:pt>
                <c:pt idx="7">
                  <c:v>16654.740000000002</c:v>
                </c:pt>
                <c:pt idx="8">
                  <c:v>14089.38</c:v>
                </c:pt>
                <c:pt idx="9">
                  <c:v>15497.16</c:v>
                </c:pt>
                <c:pt idx="10">
                  <c:v>14236.61</c:v>
                </c:pt>
                <c:pt idx="11">
                  <c:v>10216.469999999999</c:v>
                </c:pt>
                <c:pt idx="12">
                  <c:v>14461.54</c:v>
                </c:pt>
                <c:pt idx="13">
                  <c:v>17097.91</c:v>
                </c:pt>
                <c:pt idx="14">
                  <c:v>12814.76</c:v>
                </c:pt>
                <c:pt idx="15">
                  <c:v>16392.18</c:v>
                </c:pt>
                <c:pt idx="16">
                  <c:v>16873.07</c:v>
                </c:pt>
                <c:pt idx="17">
                  <c:v>13814.51</c:v>
                </c:pt>
                <c:pt idx="18">
                  <c:v>15280.69</c:v>
                </c:pt>
                <c:pt idx="19">
                  <c:v>11607.72</c:v>
                </c:pt>
                <c:pt idx="20">
                  <c:v>10302.24</c:v>
                </c:pt>
                <c:pt idx="21">
                  <c:v>13635.92</c:v>
                </c:pt>
                <c:pt idx="22">
                  <c:v>7035.84</c:v>
                </c:pt>
                <c:pt idx="23">
                  <c:v>8581.31</c:v>
                </c:pt>
                <c:pt idx="24">
                  <c:v>16141.29</c:v>
                </c:pt>
                <c:pt idx="25">
                  <c:v>9591.7800000000007</c:v>
                </c:pt>
                <c:pt idx="26">
                  <c:v>9757.6200000000008</c:v>
                </c:pt>
                <c:pt idx="27">
                  <c:v>4620.5200000000004</c:v>
                </c:pt>
                <c:pt idx="28">
                  <c:v>6220.23</c:v>
                </c:pt>
                <c:pt idx="29">
                  <c:v>12456.14</c:v>
                </c:pt>
                <c:pt idx="30">
                  <c:v>16439.29</c:v>
                </c:pt>
                <c:pt idx="31">
                  <c:v>13208.5</c:v>
                </c:pt>
                <c:pt idx="32">
                  <c:v>20520.48</c:v>
                </c:pt>
                <c:pt idx="33">
                  <c:v>16091.22</c:v>
                </c:pt>
                <c:pt idx="34">
                  <c:v>14151.93</c:v>
                </c:pt>
                <c:pt idx="35">
                  <c:v>10960</c:v>
                </c:pt>
                <c:pt idx="36">
                  <c:v>19658.68</c:v>
                </c:pt>
                <c:pt idx="37">
                  <c:v>12791.09</c:v>
                </c:pt>
                <c:pt idx="38">
                  <c:v>17599.849999999999</c:v>
                </c:pt>
                <c:pt idx="39">
                  <c:v>12451.26</c:v>
                </c:pt>
                <c:pt idx="40">
                  <c:v>13071.01</c:v>
                </c:pt>
                <c:pt idx="41">
                  <c:v>23122.75</c:v>
                </c:pt>
                <c:pt idx="42">
                  <c:v>5571.83</c:v>
                </c:pt>
                <c:pt idx="43">
                  <c:v>420.73</c:v>
                </c:pt>
                <c:pt idx="44">
                  <c:v>-4839.6899999999996</c:v>
                </c:pt>
                <c:pt idx="45">
                  <c:v>17547.97</c:v>
                </c:pt>
                <c:pt idx="46">
                  <c:v>22173.02</c:v>
                </c:pt>
                <c:pt idx="47">
                  <c:v>19892.349999999999</c:v>
                </c:pt>
                <c:pt idx="48">
                  <c:v>22545.35</c:v>
                </c:pt>
                <c:pt idx="49">
                  <c:v>29333.599999999999</c:v>
                </c:pt>
                <c:pt idx="50">
                  <c:v>25145.88</c:v>
                </c:pt>
                <c:pt idx="51">
                  <c:v>23091.42</c:v>
                </c:pt>
                <c:pt idx="52">
                  <c:v>26117.3</c:v>
                </c:pt>
                <c:pt idx="53">
                  <c:v>23628.86</c:v>
                </c:pt>
                <c:pt idx="54">
                  <c:v>20453.89</c:v>
                </c:pt>
                <c:pt idx="55">
                  <c:v>29080.14</c:v>
                </c:pt>
                <c:pt idx="56">
                  <c:v>21683.25</c:v>
                </c:pt>
                <c:pt idx="57">
                  <c:v>24795.96</c:v>
                </c:pt>
                <c:pt idx="58">
                  <c:v>24059.27</c:v>
                </c:pt>
                <c:pt idx="59">
                  <c:v>24800.9</c:v>
                </c:pt>
                <c:pt idx="60">
                  <c:v>28878.29</c:v>
                </c:pt>
                <c:pt idx="61">
                  <c:v>27491.49</c:v>
                </c:pt>
                <c:pt idx="62">
                  <c:v>20637.099999999999</c:v>
                </c:pt>
                <c:pt idx="63">
                  <c:v>26873.24</c:v>
                </c:pt>
                <c:pt idx="64">
                  <c:v>24631.759999999998</c:v>
                </c:pt>
                <c:pt idx="65">
                  <c:v>22046.91</c:v>
                </c:pt>
                <c:pt idx="66">
                  <c:v>25972.36</c:v>
                </c:pt>
                <c:pt idx="67">
                  <c:v>26130.53</c:v>
                </c:pt>
                <c:pt idx="68">
                  <c:v>20968.84</c:v>
                </c:pt>
                <c:pt idx="69">
                  <c:v>33190.97</c:v>
                </c:pt>
                <c:pt idx="70">
                  <c:v>25220.67</c:v>
                </c:pt>
                <c:pt idx="71">
                  <c:v>22938.94</c:v>
                </c:pt>
                <c:pt idx="72">
                  <c:v>38345.71</c:v>
                </c:pt>
                <c:pt idx="73">
                  <c:v>44941.05</c:v>
                </c:pt>
                <c:pt idx="74">
                  <c:v>32158.63</c:v>
                </c:pt>
                <c:pt idx="75">
                  <c:v>34196.160000000003</c:v>
                </c:pt>
                <c:pt idx="76">
                  <c:v>42581.35</c:v>
                </c:pt>
                <c:pt idx="77">
                  <c:v>49676.13</c:v>
                </c:pt>
                <c:pt idx="78">
                  <c:v>45724.85</c:v>
                </c:pt>
                <c:pt idx="79">
                  <c:v>64906.82</c:v>
                </c:pt>
                <c:pt idx="80">
                  <c:v>43239.57</c:v>
                </c:pt>
                <c:pt idx="81">
                  <c:v>33837.949999999997</c:v>
                </c:pt>
                <c:pt idx="82">
                  <c:v>42936.42</c:v>
                </c:pt>
                <c:pt idx="83">
                  <c:v>61446.27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6-4D6A-86E1-EECED76376FD}"/>
            </c:ext>
          </c:extLst>
        </c:ser>
        <c:ser>
          <c:idx val="27"/>
          <c:order val="27"/>
          <c:tx>
            <c:strRef>
              <c:f>Data!$AC$4</c:f>
              <c:strCache>
                <c:ptCount val="1"/>
                <c:pt idx="0">
                  <c:v>Stock Movement - Bar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Data!$AC$5:$AC$88</c:f>
              <c:numCache>
                <c:formatCode>"$"#,##0.00_);[Red]\("$"#,##0.00\)</c:formatCode>
                <c:ptCount val="84"/>
                <c:pt idx="0">
                  <c:v>-3355.36</c:v>
                </c:pt>
                <c:pt idx="1">
                  <c:v>0</c:v>
                </c:pt>
                <c:pt idx="2">
                  <c:v>-435.16</c:v>
                </c:pt>
                <c:pt idx="3">
                  <c:v>1089.82</c:v>
                </c:pt>
                <c:pt idx="4">
                  <c:v>-1674.54</c:v>
                </c:pt>
                <c:pt idx="5">
                  <c:v>-480.76</c:v>
                </c:pt>
                <c:pt idx="6">
                  <c:v>-1316.22</c:v>
                </c:pt>
                <c:pt idx="7">
                  <c:v>-1347.76</c:v>
                </c:pt>
                <c:pt idx="8">
                  <c:v>2842.11</c:v>
                </c:pt>
                <c:pt idx="9">
                  <c:v>-1241.27</c:v>
                </c:pt>
                <c:pt idx="10">
                  <c:v>1909.8</c:v>
                </c:pt>
                <c:pt idx="11">
                  <c:v>-113.69</c:v>
                </c:pt>
                <c:pt idx="12">
                  <c:v>-313.91000000000003</c:v>
                </c:pt>
                <c:pt idx="13">
                  <c:v>-3547.06</c:v>
                </c:pt>
                <c:pt idx="14">
                  <c:v>3111.66</c:v>
                </c:pt>
                <c:pt idx="15">
                  <c:v>-874.02</c:v>
                </c:pt>
                <c:pt idx="16">
                  <c:v>-1806.55</c:v>
                </c:pt>
                <c:pt idx="17">
                  <c:v>1569.69</c:v>
                </c:pt>
                <c:pt idx="18">
                  <c:v>-1399.08</c:v>
                </c:pt>
                <c:pt idx="19">
                  <c:v>1396.23</c:v>
                </c:pt>
                <c:pt idx="20">
                  <c:v>2452.1</c:v>
                </c:pt>
                <c:pt idx="21">
                  <c:v>-1395.98</c:v>
                </c:pt>
                <c:pt idx="22">
                  <c:v>1448.99</c:v>
                </c:pt>
                <c:pt idx="23">
                  <c:v>-407.06</c:v>
                </c:pt>
                <c:pt idx="24">
                  <c:v>-1897.95</c:v>
                </c:pt>
                <c:pt idx="25">
                  <c:v>151.77000000000001</c:v>
                </c:pt>
                <c:pt idx="26">
                  <c:v>189.2</c:v>
                </c:pt>
                <c:pt idx="27">
                  <c:v>2499.6799999999998</c:v>
                </c:pt>
                <c:pt idx="28">
                  <c:v>-1411</c:v>
                </c:pt>
                <c:pt idx="29">
                  <c:v>-94.41</c:v>
                </c:pt>
                <c:pt idx="30">
                  <c:v>-601.9</c:v>
                </c:pt>
                <c:pt idx="31">
                  <c:v>2885.31</c:v>
                </c:pt>
                <c:pt idx="32">
                  <c:v>-5056.99</c:v>
                </c:pt>
                <c:pt idx="33">
                  <c:v>2736.18</c:v>
                </c:pt>
                <c:pt idx="34">
                  <c:v>318.56</c:v>
                </c:pt>
                <c:pt idx="35">
                  <c:v>2238.04</c:v>
                </c:pt>
                <c:pt idx="36">
                  <c:v>-2140.63</c:v>
                </c:pt>
                <c:pt idx="37">
                  <c:v>2148.7199999999998</c:v>
                </c:pt>
                <c:pt idx="38">
                  <c:v>-1046.27</c:v>
                </c:pt>
                <c:pt idx="39">
                  <c:v>-3182.14</c:v>
                </c:pt>
                <c:pt idx="40">
                  <c:v>2325.87</c:v>
                </c:pt>
                <c:pt idx="41">
                  <c:v>-1346.14</c:v>
                </c:pt>
                <c:pt idx="42">
                  <c:v>-1714.42</c:v>
                </c:pt>
                <c:pt idx="43">
                  <c:v>0</c:v>
                </c:pt>
                <c:pt idx="44">
                  <c:v>2914.16</c:v>
                </c:pt>
                <c:pt idx="45">
                  <c:v>1688.48</c:v>
                </c:pt>
                <c:pt idx="46">
                  <c:v>-2425.92</c:v>
                </c:pt>
                <c:pt idx="47">
                  <c:v>660.9</c:v>
                </c:pt>
                <c:pt idx="48">
                  <c:v>-2129.21</c:v>
                </c:pt>
                <c:pt idx="49">
                  <c:v>0</c:v>
                </c:pt>
                <c:pt idx="50">
                  <c:v>-2038.04</c:v>
                </c:pt>
                <c:pt idx="51">
                  <c:v>-318.08</c:v>
                </c:pt>
                <c:pt idx="52">
                  <c:v>159.85</c:v>
                </c:pt>
                <c:pt idx="53">
                  <c:v>284.45999999999998</c:v>
                </c:pt>
                <c:pt idx="54">
                  <c:v>328.57</c:v>
                </c:pt>
                <c:pt idx="55">
                  <c:v>-2011.19</c:v>
                </c:pt>
                <c:pt idx="56">
                  <c:v>3344.27</c:v>
                </c:pt>
                <c:pt idx="57">
                  <c:v>-370.4</c:v>
                </c:pt>
                <c:pt idx="58">
                  <c:v>-1488.16</c:v>
                </c:pt>
                <c:pt idx="59">
                  <c:v>1352.05</c:v>
                </c:pt>
                <c:pt idx="60">
                  <c:v>-45.05</c:v>
                </c:pt>
                <c:pt idx="61">
                  <c:v>-3539.92</c:v>
                </c:pt>
                <c:pt idx="62">
                  <c:v>2762.73</c:v>
                </c:pt>
                <c:pt idx="63">
                  <c:v>3188.92</c:v>
                </c:pt>
                <c:pt idx="64">
                  <c:v>-876.17</c:v>
                </c:pt>
                <c:pt idx="65">
                  <c:v>620.12</c:v>
                </c:pt>
                <c:pt idx="66">
                  <c:v>92.85</c:v>
                </c:pt>
                <c:pt idx="67">
                  <c:v>-277.93</c:v>
                </c:pt>
                <c:pt idx="68">
                  <c:v>-2919.6</c:v>
                </c:pt>
                <c:pt idx="69">
                  <c:v>4038.92</c:v>
                </c:pt>
                <c:pt idx="70">
                  <c:v>1610.93</c:v>
                </c:pt>
                <c:pt idx="71">
                  <c:v>3736.29</c:v>
                </c:pt>
                <c:pt idx="72">
                  <c:v>10012.01</c:v>
                </c:pt>
                <c:pt idx="73">
                  <c:v>-4434.1099999999997</c:v>
                </c:pt>
                <c:pt idx="74">
                  <c:v>12441.35</c:v>
                </c:pt>
                <c:pt idx="75">
                  <c:v>0</c:v>
                </c:pt>
                <c:pt idx="76">
                  <c:v>0</c:v>
                </c:pt>
                <c:pt idx="77">
                  <c:v>-1106.03</c:v>
                </c:pt>
                <c:pt idx="78">
                  <c:v>-6446.32</c:v>
                </c:pt>
                <c:pt idx="79">
                  <c:v>1407.52</c:v>
                </c:pt>
                <c:pt idx="80">
                  <c:v>9242.18</c:v>
                </c:pt>
                <c:pt idx="81">
                  <c:v>12554.82</c:v>
                </c:pt>
                <c:pt idx="82">
                  <c:v>7279.59</c:v>
                </c:pt>
                <c:pt idx="83">
                  <c:v>-5960.7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6-4D6A-86E1-EECED76376FD}"/>
            </c:ext>
          </c:extLst>
        </c:ser>
        <c:ser>
          <c:idx val="28"/>
          <c:order val="28"/>
          <c:tx>
            <c:strRef>
              <c:f>Data!$AD$4</c:f>
              <c:strCache>
                <c:ptCount val="1"/>
                <c:pt idx="0">
                  <c:v>Freight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Data!$AD$5:$AD$88</c:f>
              <c:numCache>
                <c:formatCode>"$"#,##0.00_);[Red]\("$"#,##0.00\)</c:formatCode>
                <c:ptCount val="84"/>
                <c:pt idx="0">
                  <c:v>114.66</c:v>
                </c:pt>
                <c:pt idx="1">
                  <c:v>73.5</c:v>
                </c:pt>
                <c:pt idx="2">
                  <c:v>147</c:v>
                </c:pt>
                <c:pt idx="3">
                  <c:v>110.25</c:v>
                </c:pt>
                <c:pt idx="4">
                  <c:v>73.5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F6-4D6A-86E1-EECED76376FD}"/>
            </c:ext>
          </c:extLst>
        </c:ser>
        <c:ser>
          <c:idx val="29"/>
          <c:order val="29"/>
          <c:tx>
            <c:strRef>
              <c:f>Data!$AE$4</c:f>
              <c:strCache>
                <c:ptCount val="1"/>
                <c:pt idx="0">
                  <c:v>Purchases -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Data!$AE$5:$AE$88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116.08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2354.1999999999998</c:v>
                </c:pt>
                <c:pt idx="23">
                  <c:v>1928.71</c:v>
                </c:pt>
                <c:pt idx="24">
                  <c:v>2619</c:v>
                </c:pt>
                <c:pt idx="25">
                  <c:v>3271.41</c:v>
                </c:pt>
                <c:pt idx="26">
                  <c:v>2368.83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107.8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329.98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147.44</c:v>
                </c:pt>
                <c:pt idx="63">
                  <c:v>1913.63</c:v>
                </c:pt>
                <c:pt idx="64">
                  <c:v>0</c:v>
                </c:pt>
                <c:pt idx="65">
                  <c:v>7891.69</c:v>
                </c:pt>
                <c:pt idx="66">
                  <c:v>23675.23</c:v>
                </c:pt>
                <c:pt idx="67">
                  <c:v>22102.15</c:v>
                </c:pt>
                <c:pt idx="68">
                  <c:v>20244.86</c:v>
                </c:pt>
                <c:pt idx="69">
                  <c:v>24034.79</c:v>
                </c:pt>
                <c:pt idx="70">
                  <c:v>19997.919999999998</c:v>
                </c:pt>
                <c:pt idx="71">
                  <c:v>20849.330000000002</c:v>
                </c:pt>
                <c:pt idx="72">
                  <c:v>26036.25</c:v>
                </c:pt>
                <c:pt idx="73">
                  <c:v>32467.37</c:v>
                </c:pt>
                <c:pt idx="74">
                  <c:v>23713.88</c:v>
                </c:pt>
                <c:pt idx="75">
                  <c:v>26084.14</c:v>
                </c:pt>
                <c:pt idx="76">
                  <c:v>23501.85</c:v>
                </c:pt>
                <c:pt idx="77">
                  <c:v>22385.35</c:v>
                </c:pt>
                <c:pt idx="78">
                  <c:v>23178.83</c:v>
                </c:pt>
                <c:pt idx="79">
                  <c:v>28170.63</c:v>
                </c:pt>
                <c:pt idx="80">
                  <c:v>28438.82</c:v>
                </c:pt>
                <c:pt idx="81">
                  <c:v>36054.92</c:v>
                </c:pt>
                <c:pt idx="82">
                  <c:v>27515.01</c:v>
                </c:pt>
                <c:pt idx="83">
                  <c:v>29993.59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F6-4D6A-86E1-EECED76376FD}"/>
            </c:ext>
          </c:extLst>
        </c:ser>
        <c:ser>
          <c:idx val="30"/>
          <c:order val="30"/>
          <c:tx>
            <c:strRef>
              <c:f>Data!$AF$4</c:f>
              <c:strCache>
                <c:ptCount val="1"/>
                <c:pt idx="0">
                  <c:v>Purchases - Cafe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Data!$AF$5:$AF$88</c:f>
              <c:numCache>
                <c:formatCode>"$"#,##0.00_);[Red]\("$"#,##0.00\)</c:formatCode>
                <c:ptCount val="84"/>
                <c:pt idx="0">
                  <c:v>728.05</c:v>
                </c:pt>
                <c:pt idx="1">
                  <c:v>0</c:v>
                </c:pt>
                <c:pt idx="2">
                  <c:v>537.48</c:v>
                </c:pt>
                <c:pt idx="3">
                  <c:v>111.85</c:v>
                </c:pt>
                <c:pt idx="4">
                  <c:v>461</c:v>
                </c:pt>
                <c:pt idx="5">
                  <c:v>0</c:v>
                </c:pt>
                <c:pt idx="6">
                  <c:v>682.85</c:v>
                </c:pt>
                <c:pt idx="7">
                  <c:v>26.5</c:v>
                </c:pt>
                <c:pt idx="8">
                  <c:v>534.76</c:v>
                </c:pt>
                <c:pt idx="9">
                  <c:v>97</c:v>
                </c:pt>
                <c:pt idx="10">
                  <c:v>0</c:v>
                </c:pt>
                <c:pt idx="11">
                  <c:v>503.95</c:v>
                </c:pt>
                <c:pt idx="12">
                  <c:v>0</c:v>
                </c:pt>
                <c:pt idx="13">
                  <c:v>730.44</c:v>
                </c:pt>
                <c:pt idx="14">
                  <c:v>0</c:v>
                </c:pt>
                <c:pt idx="15">
                  <c:v>466.34</c:v>
                </c:pt>
                <c:pt idx="16">
                  <c:v>154.36000000000001</c:v>
                </c:pt>
                <c:pt idx="17">
                  <c:v>516.16</c:v>
                </c:pt>
                <c:pt idx="18">
                  <c:v>93.2</c:v>
                </c:pt>
                <c:pt idx="19">
                  <c:v>502.39</c:v>
                </c:pt>
                <c:pt idx="20">
                  <c:v>579.83000000000004</c:v>
                </c:pt>
                <c:pt idx="21">
                  <c:v>44.8</c:v>
                </c:pt>
                <c:pt idx="22">
                  <c:v>0</c:v>
                </c:pt>
                <c:pt idx="23">
                  <c:v>368.4</c:v>
                </c:pt>
                <c:pt idx="24">
                  <c:v>256.86</c:v>
                </c:pt>
                <c:pt idx="25">
                  <c:v>572.36</c:v>
                </c:pt>
                <c:pt idx="26">
                  <c:v>0</c:v>
                </c:pt>
                <c:pt idx="27">
                  <c:v>418.5</c:v>
                </c:pt>
                <c:pt idx="28">
                  <c:v>0</c:v>
                </c:pt>
                <c:pt idx="29">
                  <c:v>0</c:v>
                </c:pt>
                <c:pt idx="30">
                  <c:v>655.94</c:v>
                </c:pt>
                <c:pt idx="31">
                  <c:v>68.98</c:v>
                </c:pt>
                <c:pt idx="32">
                  <c:v>591.45000000000005</c:v>
                </c:pt>
                <c:pt idx="33">
                  <c:v>0</c:v>
                </c:pt>
                <c:pt idx="34">
                  <c:v>357</c:v>
                </c:pt>
                <c:pt idx="35">
                  <c:v>0</c:v>
                </c:pt>
                <c:pt idx="36">
                  <c:v>376.35</c:v>
                </c:pt>
                <c:pt idx="37">
                  <c:v>263</c:v>
                </c:pt>
                <c:pt idx="38">
                  <c:v>0</c:v>
                </c:pt>
                <c:pt idx="39">
                  <c:v>501.62</c:v>
                </c:pt>
                <c:pt idx="40">
                  <c:v>325.89999999999998</c:v>
                </c:pt>
                <c:pt idx="41">
                  <c:v>38.25</c:v>
                </c:pt>
                <c:pt idx="42">
                  <c:v>182.71</c:v>
                </c:pt>
                <c:pt idx="43">
                  <c:v>0</c:v>
                </c:pt>
                <c:pt idx="44">
                  <c:v>0</c:v>
                </c:pt>
                <c:pt idx="45">
                  <c:v>806.27</c:v>
                </c:pt>
                <c:pt idx="46">
                  <c:v>1423.41</c:v>
                </c:pt>
                <c:pt idx="47">
                  <c:v>1284.57</c:v>
                </c:pt>
                <c:pt idx="48">
                  <c:v>646.55999999999995</c:v>
                </c:pt>
                <c:pt idx="49">
                  <c:v>902.75</c:v>
                </c:pt>
                <c:pt idx="50">
                  <c:v>884.39</c:v>
                </c:pt>
                <c:pt idx="51">
                  <c:v>984.66</c:v>
                </c:pt>
                <c:pt idx="52">
                  <c:v>807.78</c:v>
                </c:pt>
                <c:pt idx="53">
                  <c:v>2148.1799999999998</c:v>
                </c:pt>
                <c:pt idx="54">
                  <c:v>899.06</c:v>
                </c:pt>
                <c:pt idx="55">
                  <c:v>1000.03</c:v>
                </c:pt>
                <c:pt idx="56">
                  <c:v>1718.86</c:v>
                </c:pt>
                <c:pt idx="57">
                  <c:v>1372.96</c:v>
                </c:pt>
                <c:pt idx="58">
                  <c:v>1220.01</c:v>
                </c:pt>
                <c:pt idx="59">
                  <c:v>1217.3599999999999</c:v>
                </c:pt>
                <c:pt idx="60">
                  <c:v>1243.02</c:v>
                </c:pt>
                <c:pt idx="61">
                  <c:v>1249.6199999999999</c:v>
                </c:pt>
                <c:pt idx="62">
                  <c:v>1845.03</c:v>
                </c:pt>
                <c:pt idx="63">
                  <c:v>1126.6500000000001</c:v>
                </c:pt>
                <c:pt idx="64">
                  <c:v>1071.98</c:v>
                </c:pt>
                <c:pt idx="65">
                  <c:v>1704.05</c:v>
                </c:pt>
                <c:pt idx="66">
                  <c:v>2546.16</c:v>
                </c:pt>
                <c:pt idx="67">
                  <c:v>1253.68</c:v>
                </c:pt>
                <c:pt idx="68">
                  <c:v>1428.55</c:v>
                </c:pt>
                <c:pt idx="69">
                  <c:v>1970.85</c:v>
                </c:pt>
                <c:pt idx="70">
                  <c:v>1036.49</c:v>
                </c:pt>
                <c:pt idx="71">
                  <c:v>620.91999999999996</c:v>
                </c:pt>
                <c:pt idx="72">
                  <c:v>1979.6</c:v>
                </c:pt>
                <c:pt idx="73">
                  <c:v>1519.62</c:v>
                </c:pt>
                <c:pt idx="74">
                  <c:v>2349.5700000000002</c:v>
                </c:pt>
                <c:pt idx="75">
                  <c:v>721.61</c:v>
                </c:pt>
                <c:pt idx="76">
                  <c:v>3200.28</c:v>
                </c:pt>
                <c:pt idx="77">
                  <c:v>1766.42</c:v>
                </c:pt>
                <c:pt idx="78">
                  <c:v>2245.59</c:v>
                </c:pt>
                <c:pt idx="79">
                  <c:v>3506.05</c:v>
                </c:pt>
                <c:pt idx="80">
                  <c:v>3007.93</c:v>
                </c:pt>
                <c:pt idx="81">
                  <c:v>2834.82</c:v>
                </c:pt>
                <c:pt idx="82">
                  <c:v>2066.6799999999998</c:v>
                </c:pt>
                <c:pt idx="83">
                  <c:v>3834.23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F6-4D6A-86E1-EECED76376FD}"/>
            </c:ext>
          </c:extLst>
        </c:ser>
        <c:ser>
          <c:idx val="31"/>
          <c:order val="31"/>
          <c:tx>
            <c:strRef>
              <c:f>Data!$AG$4</c:f>
              <c:strCache>
                <c:ptCount val="1"/>
                <c:pt idx="0">
                  <c:v>Stock Movement - Food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Data!$AG$5:$AG$88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3194.39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-618.42999999999995</c:v>
                </c:pt>
                <c:pt idx="71">
                  <c:v>805.09</c:v>
                </c:pt>
                <c:pt idx="72">
                  <c:v>136.02000000000001</c:v>
                </c:pt>
                <c:pt idx="73">
                  <c:v>2815.18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1081.4100000000001</c:v>
                </c:pt>
                <c:pt idx="79">
                  <c:v>0</c:v>
                </c:pt>
                <c:pt idx="80">
                  <c:v>3290.76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F6-4D6A-86E1-EECED76376FD}"/>
            </c:ext>
          </c:extLst>
        </c:ser>
        <c:ser>
          <c:idx val="32"/>
          <c:order val="32"/>
          <c:tx>
            <c:strRef>
              <c:f>Data!$AH$4</c:f>
              <c:strCache>
                <c:ptCount val="1"/>
                <c:pt idx="0">
                  <c:v>Accountancy Fees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Data!$AH$5:$AH$88</c:f>
              <c:numCache>
                <c:formatCode>"$"#,##0.00_);[Red]\("$"#,##0.00\)</c:formatCode>
                <c:ptCount val="84"/>
                <c:pt idx="0">
                  <c:v>9200</c:v>
                </c:pt>
                <c:pt idx="1">
                  <c:v>2000</c:v>
                </c:pt>
                <c:pt idx="2">
                  <c:v>0</c:v>
                </c:pt>
                <c:pt idx="3">
                  <c:v>2000</c:v>
                </c:pt>
                <c:pt idx="4">
                  <c:v>1800</c:v>
                </c:pt>
                <c:pt idx="5">
                  <c:v>1800</c:v>
                </c:pt>
                <c:pt idx="6">
                  <c:v>3800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8800</c:v>
                </c:pt>
                <c:pt idx="13">
                  <c:v>2000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2000</c:v>
                </c:pt>
                <c:pt idx="19">
                  <c:v>3600</c:v>
                </c:pt>
                <c:pt idx="20">
                  <c:v>0</c:v>
                </c:pt>
                <c:pt idx="21">
                  <c:v>1800</c:v>
                </c:pt>
                <c:pt idx="22">
                  <c:v>1800</c:v>
                </c:pt>
                <c:pt idx="23">
                  <c:v>0</c:v>
                </c:pt>
                <c:pt idx="24">
                  <c:v>9000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2000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0</c:v>
                </c:pt>
                <c:pt idx="36">
                  <c:v>7600</c:v>
                </c:pt>
                <c:pt idx="37">
                  <c:v>1800</c:v>
                </c:pt>
                <c:pt idx="38">
                  <c:v>2100</c:v>
                </c:pt>
                <c:pt idx="39">
                  <c:v>2100</c:v>
                </c:pt>
                <c:pt idx="40">
                  <c:v>1800</c:v>
                </c:pt>
                <c:pt idx="41">
                  <c:v>750</c:v>
                </c:pt>
                <c:pt idx="42">
                  <c:v>500</c:v>
                </c:pt>
                <c:pt idx="43">
                  <c:v>1000</c:v>
                </c:pt>
                <c:pt idx="44">
                  <c:v>1200</c:v>
                </c:pt>
                <c:pt idx="45">
                  <c:v>1500</c:v>
                </c:pt>
                <c:pt idx="46">
                  <c:v>2000</c:v>
                </c:pt>
                <c:pt idx="47">
                  <c:v>0</c:v>
                </c:pt>
                <c:pt idx="48">
                  <c:v>9600</c:v>
                </c:pt>
                <c:pt idx="49">
                  <c:v>2200</c:v>
                </c:pt>
                <c:pt idx="50">
                  <c:v>2000</c:v>
                </c:pt>
                <c:pt idx="51">
                  <c:v>2700</c:v>
                </c:pt>
                <c:pt idx="52">
                  <c:v>2700</c:v>
                </c:pt>
                <c:pt idx="53">
                  <c:v>2700</c:v>
                </c:pt>
                <c:pt idx="54">
                  <c:v>2700</c:v>
                </c:pt>
                <c:pt idx="55">
                  <c:v>2700</c:v>
                </c:pt>
                <c:pt idx="56">
                  <c:v>2660</c:v>
                </c:pt>
                <c:pt idx="57">
                  <c:v>750</c:v>
                </c:pt>
                <c:pt idx="58">
                  <c:v>0</c:v>
                </c:pt>
                <c:pt idx="59">
                  <c:v>0</c:v>
                </c:pt>
                <c:pt idx="60">
                  <c:v>7800</c:v>
                </c:pt>
                <c:pt idx="61">
                  <c:v>2000</c:v>
                </c:pt>
                <c:pt idx="62">
                  <c:v>2000</c:v>
                </c:pt>
                <c:pt idx="63">
                  <c:v>3300</c:v>
                </c:pt>
                <c:pt idx="64">
                  <c:v>0</c:v>
                </c:pt>
                <c:pt idx="65">
                  <c:v>1600</c:v>
                </c:pt>
                <c:pt idx="66">
                  <c:v>1325</c:v>
                </c:pt>
                <c:pt idx="67">
                  <c:v>1900</c:v>
                </c:pt>
                <c:pt idx="68">
                  <c:v>1902.27</c:v>
                </c:pt>
                <c:pt idx="69">
                  <c:v>2700</c:v>
                </c:pt>
                <c:pt idx="70">
                  <c:v>2000</c:v>
                </c:pt>
                <c:pt idx="71">
                  <c:v>0</c:v>
                </c:pt>
                <c:pt idx="72">
                  <c:v>7000</c:v>
                </c:pt>
                <c:pt idx="73">
                  <c:v>2500</c:v>
                </c:pt>
                <c:pt idx="74">
                  <c:v>2000</c:v>
                </c:pt>
                <c:pt idx="75">
                  <c:v>3150</c:v>
                </c:pt>
                <c:pt idx="76">
                  <c:v>1800</c:v>
                </c:pt>
                <c:pt idx="77">
                  <c:v>4925</c:v>
                </c:pt>
                <c:pt idx="78">
                  <c:v>2000</c:v>
                </c:pt>
                <c:pt idx="79">
                  <c:v>10200</c:v>
                </c:pt>
                <c:pt idx="80">
                  <c:v>0</c:v>
                </c:pt>
                <c:pt idx="81">
                  <c:v>3140</c:v>
                </c:pt>
                <c:pt idx="82">
                  <c:v>2327.5</c:v>
                </c:pt>
                <c:pt idx="83">
                  <c:v>2635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F6-4D6A-86E1-EECED76376FD}"/>
            </c:ext>
          </c:extLst>
        </c:ser>
        <c:ser>
          <c:idx val="33"/>
          <c:order val="33"/>
          <c:tx>
            <c:strRef>
              <c:f>Data!$AI$4</c:f>
              <c:strCache>
                <c:ptCount val="1"/>
                <c:pt idx="0">
                  <c:v>Advertising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Data!$AI$5:$AI$88</c:f>
              <c:numCache>
                <c:formatCode>"$"#,##0.00_);[Red]\("$"#,##0.00\)</c:formatCode>
                <c:ptCount val="84"/>
                <c:pt idx="0">
                  <c:v>2341.8000000000002</c:v>
                </c:pt>
                <c:pt idx="1">
                  <c:v>2439.9699999999998</c:v>
                </c:pt>
                <c:pt idx="2">
                  <c:v>2044.08</c:v>
                </c:pt>
                <c:pt idx="3">
                  <c:v>2556.5300000000002</c:v>
                </c:pt>
                <c:pt idx="4">
                  <c:v>1566.53</c:v>
                </c:pt>
                <c:pt idx="5">
                  <c:v>1541.89</c:v>
                </c:pt>
                <c:pt idx="6">
                  <c:v>2076.8000000000002</c:v>
                </c:pt>
                <c:pt idx="7">
                  <c:v>1497.16</c:v>
                </c:pt>
                <c:pt idx="8">
                  <c:v>1557.16</c:v>
                </c:pt>
                <c:pt idx="9">
                  <c:v>1589.89</c:v>
                </c:pt>
                <c:pt idx="10">
                  <c:v>1649.89</c:v>
                </c:pt>
                <c:pt idx="11">
                  <c:v>3144.89</c:v>
                </c:pt>
                <c:pt idx="12">
                  <c:v>679.89</c:v>
                </c:pt>
                <c:pt idx="13">
                  <c:v>2359.89</c:v>
                </c:pt>
                <c:pt idx="14">
                  <c:v>1959.89</c:v>
                </c:pt>
                <c:pt idx="15">
                  <c:v>1679.89</c:v>
                </c:pt>
                <c:pt idx="16">
                  <c:v>1759.89</c:v>
                </c:pt>
                <c:pt idx="17">
                  <c:v>1694.9</c:v>
                </c:pt>
                <c:pt idx="18">
                  <c:v>1834.9</c:v>
                </c:pt>
                <c:pt idx="19">
                  <c:v>1819.1</c:v>
                </c:pt>
                <c:pt idx="20">
                  <c:v>1702.53</c:v>
                </c:pt>
                <c:pt idx="21">
                  <c:v>1798.6</c:v>
                </c:pt>
                <c:pt idx="22">
                  <c:v>1450</c:v>
                </c:pt>
                <c:pt idx="23">
                  <c:v>2227.17</c:v>
                </c:pt>
                <c:pt idx="24">
                  <c:v>2547.8000000000002</c:v>
                </c:pt>
                <c:pt idx="25">
                  <c:v>2685.8</c:v>
                </c:pt>
                <c:pt idx="26">
                  <c:v>1849.8</c:v>
                </c:pt>
                <c:pt idx="27">
                  <c:v>1081.6400000000001</c:v>
                </c:pt>
                <c:pt idx="28">
                  <c:v>1626.8</c:v>
                </c:pt>
                <c:pt idx="29">
                  <c:v>1676.8</c:v>
                </c:pt>
                <c:pt idx="30">
                  <c:v>2340.5300000000002</c:v>
                </c:pt>
                <c:pt idx="31">
                  <c:v>5175.42</c:v>
                </c:pt>
                <c:pt idx="32">
                  <c:v>2573.8000000000002</c:v>
                </c:pt>
                <c:pt idx="33">
                  <c:v>2897.97</c:v>
                </c:pt>
                <c:pt idx="34">
                  <c:v>3656</c:v>
                </c:pt>
                <c:pt idx="35">
                  <c:v>2524.62</c:v>
                </c:pt>
                <c:pt idx="36">
                  <c:v>3229.98</c:v>
                </c:pt>
                <c:pt idx="37">
                  <c:v>5796.8</c:v>
                </c:pt>
                <c:pt idx="38">
                  <c:v>2900.92</c:v>
                </c:pt>
                <c:pt idx="39">
                  <c:v>4582.25</c:v>
                </c:pt>
                <c:pt idx="40">
                  <c:v>1636.8</c:v>
                </c:pt>
                <c:pt idx="41">
                  <c:v>1390.24</c:v>
                </c:pt>
                <c:pt idx="42">
                  <c:v>365.53</c:v>
                </c:pt>
                <c:pt idx="43">
                  <c:v>56.8</c:v>
                </c:pt>
                <c:pt idx="44">
                  <c:v>56.8</c:v>
                </c:pt>
                <c:pt idx="45">
                  <c:v>2579.8000000000002</c:v>
                </c:pt>
                <c:pt idx="46">
                  <c:v>3285.53</c:v>
                </c:pt>
                <c:pt idx="47">
                  <c:v>3001.8</c:v>
                </c:pt>
                <c:pt idx="48">
                  <c:v>6372.17</c:v>
                </c:pt>
                <c:pt idx="49">
                  <c:v>3898.8</c:v>
                </c:pt>
                <c:pt idx="50">
                  <c:v>3583.8</c:v>
                </c:pt>
                <c:pt idx="51">
                  <c:v>4739.8</c:v>
                </c:pt>
                <c:pt idx="52">
                  <c:v>7659.3</c:v>
                </c:pt>
                <c:pt idx="53">
                  <c:v>1812.25</c:v>
                </c:pt>
                <c:pt idx="54">
                  <c:v>3578.58</c:v>
                </c:pt>
                <c:pt idx="55">
                  <c:v>1712.17</c:v>
                </c:pt>
                <c:pt idx="56">
                  <c:v>2786.8</c:v>
                </c:pt>
                <c:pt idx="57">
                  <c:v>2569.8000000000002</c:v>
                </c:pt>
                <c:pt idx="58">
                  <c:v>3226.8</c:v>
                </c:pt>
                <c:pt idx="59">
                  <c:v>3789.3</c:v>
                </c:pt>
                <c:pt idx="60">
                  <c:v>3819.3</c:v>
                </c:pt>
                <c:pt idx="61">
                  <c:v>2975.3</c:v>
                </c:pt>
                <c:pt idx="62">
                  <c:v>3626.79</c:v>
                </c:pt>
                <c:pt idx="63">
                  <c:v>3015.3</c:v>
                </c:pt>
                <c:pt idx="64">
                  <c:v>1577.17</c:v>
                </c:pt>
                <c:pt idx="65">
                  <c:v>2878.97</c:v>
                </c:pt>
                <c:pt idx="66">
                  <c:v>1722.45</c:v>
                </c:pt>
                <c:pt idx="67">
                  <c:v>3129.3</c:v>
                </c:pt>
                <c:pt idx="68">
                  <c:v>3707.04</c:v>
                </c:pt>
                <c:pt idx="69">
                  <c:v>4762.32</c:v>
                </c:pt>
                <c:pt idx="70">
                  <c:v>2607.17</c:v>
                </c:pt>
                <c:pt idx="71">
                  <c:v>2834.1</c:v>
                </c:pt>
                <c:pt idx="72">
                  <c:v>3572.34</c:v>
                </c:pt>
                <c:pt idx="73">
                  <c:v>3116.5</c:v>
                </c:pt>
                <c:pt idx="74">
                  <c:v>8911.58</c:v>
                </c:pt>
                <c:pt idx="75">
                  <c:v>3853.72</c:v>
                </c:pt>
                <c:pt idx="76">
                  <c:v>3090.25</c:v>
                </c:pt>
                <c:pt idx="77">
                  <c:v>3007.73</c:v>
                </c:pt>
                <c:pt idx="78">
                  <c:v>5258.99</c:v>
                </c:pt>
                <c:pt idx="79">
                  <c:v>2878.18</c:v>
                </c:pt>
                <c:pt idx="80">
                  <c:v>2665</c:v>
                </c:pt>
                <c:pt idx="81">
                  <c:v>4245.6899999999996</c:v>
                </c:pt>
                <c:pt idx="82">
                  <c:v>3901.8</c:v>
                </c:pt>
                <c:pt idx="83">
                  <c:v>6090.22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F6-4D6A-86E1-EECED76376FD}"/>
            </c:ext>
          </c:extLst>
        </c:ser>
        <c:ser>
          <c:idx val="34"/>
          <c:order val="34"/>
          <c:tx>
            <c:strRef>
              <c:f>Data!$AJ$4</c:f>
              <c:strCache>
                <c:ptCount val="1"/>
                <c:pt idx="0">
                  <c:v>Assets Purchased &lt;$1,000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Data!$AJ$5:$AJ$88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1352.77</c:v>
                </c:pt>
                <c:pt idx="2">
                  <c:v>0</c:v>
                </c:pt>
                <c:pt idx="3">
                  <c:v>953.64</c:v>
                </c:pt>
                <c:pt idx="4">
                  <c:v>348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838</c:v>
                </c:pt>
                <c:pt idx="11">
                  <c:v>390</c:v>
                </c:pt>
                <c:pt idx="12">
                  <c:v>0</c:v>
                </c:pt>
                <c:pt idx="13">
                  <c:v>0</c:v>
                </c:pt>
                <c:pt idx="14">
                  <c:v>253.64</c:v>
                </c:pt>
                <c:pt idx="15">
                  <c:v>621</c:v>
                </c:pt>
                <c:pt idx="16">
                  <c:v>838</c:v>
                </c:pt>
                <c:pt idx="17">
                  <c:v>1232.68</c:v>
                </c:pt>
                <c:pt idx="18">
                  <c:v>860</c:v>
                </c:pt>
                <c:pt idx="19">
                  <c:v>0</c:v>
                </c:pt>
                <c:pt idx="20">
                  <c:v>707.27</c:v>
                </c:pt>
                <c:pt idx="21">
                  <c:v>830.09</c:v>
                </c:pt>
                <c:pt idx="22">
                  <c:v>0</c:v>
                </c:pt>
                <c:pt idx="23">
                  <c:v>255.19</c:v>
                </c:pt>
                <c:pt idx="24">
                  <c:v>740.92</c:v>
                </c:pt>
                <c:pt idx="25">
                  <c:v>400</c:v>
                </c:pt>
                <c:pt idx="26">
                  <c:v>485</c:v>
                </c:pt>
                <c:pt idx="27">
                  <c:v>621</c:v>
                </c:pt>
                <c:pt idx="28">
                  <c:v>1772.36</c:v>
                </c:pt>
                <c:pt idx="29">
                  <c:v>0</c:v>
                </c:pt>
                <c:pt idx="30">
                  <c:v>0</c:v>
                </c:pt>
                <c:pt idx="31">
                  <c:v>2015</c:v>
                </c:pt>
                <c:pt idx="32">
                  <c:v>927.27</c:v>
                </c:pt>
                <c:pt idx="33">
                  <c:v>858.18</c:v>
                </c:pt>
                <c:pt idx="34">
                  <c:v>250</c:v>
                </c:pt>
                <c:pt idx="35">
                  <c:v>199.09</c:v>
                </c:pt>
                <c:pt idx="36">
                  <c:v>4110.66</c:v>
                </c:pt>
                <c:pt idx="37">
                  <c:v>0</c:v>
                </c:pt>
                <c:pt idx="38">
                  <c:v>0</c:v>
                </c:pt>
                <c:pt idx="39">
                  <c:v>903.64</c:v>
                </c:pt>
                <c:pt idx="40">
                  <c:v>0</c:v>
                </c:pt>
                <c:pt idx="41">
                  <c:v>475.6</c:v>
                </c:pt>
                <c:pt idx="42">
                  <c:v>1548.25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2657.95</c:v>
                </c:pt>
                <c:pt idx="47">
                  <c:v>0</c:v>
                </c:pt>
                <c:pt idx="48">
                  <c:v>400</c:v>
                </c:pt>
                <c:pt idx="49">
                  <c:v>405.45</c:v>
                </c:pt>
                <c:pt idx="50">
                  <c:v>1812.4</c:v>
                </c:pt>
                <c:pt idx="51">
                  <c:v>0</c:v>
                </c:pt>
                <c:pt idx="52">
                  <c:v>0</c:v>
                </c:pt>
                <c:pt idx="53">
                  <c:v>359.09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-882.72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1400</c:v>
                </c:pt>
                <c:pt idx="62">
                  <c:v>988</c:v>
                </c:pt>
                <c:pt idx="63">
                  <c:v>2514.73</c:v>
                </c:pt>
                <c:pt idx="64">
                  <c:v>1799.76</c:v>
                </c:pt>
                <c:pt idx="65">
                  <c:v>925.46</c:v>
                </c:pt>
                <c:pt idx="66">
                  <c:v>940.68</c:v>
                </c:pt>
                <c:pt idx="67">
                  <c:v>0</c:v>
                </c:pt>
                <c:pt idx="68">
                  <c:v>909.09</c:v>
                </c:pt>
                <c:pt idx="69">
                  <c:v>1610.5</c:v>
                </c:pt>
                <c:pt idx="70">
                  <c:v>630.91</c:v>
                </c:pt>
                <c:pt idx="71">
                  <c:v>0</c:v>
                </c:pt>
                <c:pt idx="72">
                  <c:v>2067.6799999999998</c:v>
                </c:pt>
                <c:pt idx="73">
                  <c:v>680</c:v>
                </c:pt>
                <c:pt idx="74">
                  <c:v>0</c:v>
                </c:pt>
                <c:pt idx="75">
                  <c:v>500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F6-4D6A-86E1-EECED76376FD}"/>
            </c:ext>
          </c:extLst>
        </c:ser>
        <c:ser>
          <c:idx val="35"/>
          <c:order val="35"/>
          <c:tx>
            <c:strRef>
              <c:f>Data!$AK$4</c:f>
              <c:strCache>
                <c:ptCount val="1"/>
                <c:pt idx="0">
                  <c:v>Audit Fee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Data!$AK$5:$AK$88</c:f>
              <c:numCache>
                <c:formatCode>"$"#,##0.00_);[Red]\("$"#,##0.00\)</c:formatCode>
                <c:ptCount val="84"/>
                <c:pt idx="0">
                  <c:v>8500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125</c:v>
                </c:pt>
                <c:pt idx="23">
                  <c:v>0</c:v>
                </c:pt>
                <c:pt idx="24">
                  <c:v>9000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636.36</c:v>
                </c:pt>
                <c:pt idx="31">
                  <c:v>2500</c:v>
                </c:pt>
                <c:pt idx="32">
                  <c:v>-400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609</c:v>
                </c:pt>
                <c:pt idx="41">
                  <c:v>900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500</c:v>
                </c:pt>
                <c:pt idx="46">
                  <c:v>0</c:v>
                </c:pt>
                <c:pt idx="47">
                  <c:v>0</c:v>
                </c:pt>
                <c:pt idx="48">
                  <c:v>8000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1000</c:v>
                </c:pt>
                <c:pt idx="56">
                  <c:v>0</c:v>
                </c:pt>
                <c:pt idx="57">
                  <c:v>-1750</c:v>
                </c:pt>
                <c:pt idx="58">
                  <c:v>9000</c:v>
                </c:pt>
                <c:pt idx="59">
                  <c:v>0</c:v>
                </c:pt>
                <c:pt idx="60">
                  <c:v>7000</c:v>
                </c:pt>
                <c:pt idx="61">
                  <c:v>0</c:v>
                </c:pt>
                <c:pt idx="62">
                  <c:v>0</c:v>
                </c:pt>
                <c:pt idx="63">
                  <c:v>600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825</c:v>
                </c:pt>
                <c:pt idx="68">
                  <c:v>0</c:v>
                </c:pt>
                <c:pt idx="69">
                  <c:v>1000</c:v>
                </c:pt>
                <c:pt idx="70">
                  <c:v>2500</c:v>
                </c:pt>
                <c:pt idx="71">
                  <c:v>0</c:v>
                </c:pt>
                <c:pt idx="72">
                  <c:v>7000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7193.64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F6-4D6A-86E1-EECED76376FD}"/>
            </c:ext>
          </c:extLst>
        </c:ser>
        <c:ser>
          <c:idx val="36"/>
          <c:order val="36"/>
          <c:tx>
            <c:strRef>
              <c:f>Data!$AL$4</c:f>
              <c:strCache>
                <c:ptCount val="1"/>
                <c:pt idx="0">
                  <c:v>Bank Charges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Data!$AL$5:$AL$88</c:f>
              <c:numCache>
                <c:formatCode>"$"#,##0.00_);[Red]\("$"#,##0.00\)</c:formatCode>
                <c:ptCount val="84"/>
                <c:pt idx="0">
                  <c:v>423.52</c:v>
                </c:pt>
                <c:pt idx="1">
                  <c:v>198.27</c:v>
                </c:pt>
                <c:pt idx="2">
                  <c:v>222.5</c:v>
                </c:pt>
                <c:pt idx="3">
                  <c:v>213.22</c:v>
                </c:pt>
                <c:pt idx="4">
                  <c:v>205.89</c:v>
                </c:pt>
                <c:pt idx="5">
                  <c:v>197.61</c:v>
                </c:pt>
                <c:pt idx="6">
                  <c:v>175.12</c:v>
                </c:pt>
                <c:pt idx="7">
                  <c:v>184.84</c:v>
                </c:pt>
                <c:pt idx="8">
                  <c:v>192.12</c:v>
                </c:pt>
                <c:pt idx="9">
                  <c:v>182.06</c:v>
                </c:pt>
                <c:pt idx="10">
                  <c:v>192.39</c:v>
                </c:pt>
                <c:pt idx="11">
                  <c:v>171.39</c:v>
                </c:pt>
                <c:pt idx="12">
                  <c:v>218.31</c:v>
                </c:pt>
                <c:pt idx="13">
                  <c:v>186.46</c:v>
                </c:pt>
                <c:pt idx="14">
                  <c:v>170.4</c:v>
                </c:pt>
                <c:pt idx="15">
                  <c:v>162.88999999999999</c:v>
                </c:pt>
                <c:pt idx="16">
                  <c:v>179.7</c:v>
                </c:pt>
                <c:pt idx="17">
                  <c:v>153.79</c:v>
                </c:pt>
                <c:pt idx="18">
                  <c:v>137.49</c:v>
                </c:pt>
                <c:pt idx="19">
                  <c:v>130.75</c:v>
                </c:pt>
                <c:pt idx="20">
                  <c:v>107.77</c:v>
                </c:pt>
                <c:pt idx="21">
                  <c:v>117.97</c:v>
                </c:pt>
                <c:pt idx="22">
                  <c:v>125.18</c:v>
                </c:pt>
                <c:pt idx="23">
                  <c:v>180.02</c:v>
                </c:pt>
                <c:pt idx="24">
                  <c:v>146.49</c:v>
                </c:pt>
                <c:pt idx="25">
                  <c:v>97.87</c:v>
                </c:pt>
                <c:pt idx="26">
                  <c:v>79.19</c:v>
                </c:pt>
                <c:pt idx="27">
                  <c:v>71.17</c:v>
                </c:pt>
                <c:pt idx="28">
                  <c:v>100.91</c:v>
                </c:pt>
                <c:pt idx="29">
                  <c:v>116.03</c:v>
                </c:pt>
                <c:pt idx="30">
                  <c:v>134.82</c:v>
                </c:pt>
                <c:pt idx="31">
                  <c:v>118.11</c:v>
                </c:pt>
                <c:pt idx="32">
                  <c:v>117.32</c:v>
                </c:pt>
                <c:pt idx="33">
                  <c:v>124.93</c:v>
                </c:pt>
                <c:pt idx="34">
                  <c:v>129.97</c:v>
                </c:pt>
                <c:pt idx="35">
                  <c:v>219.96</c:v>
                </c:pt>
                <c:pt idx="36">
                  <c:v>109.68</c:v>
                </c:pt>
                <c:pt idx="37">
                  <c:v>100.52</c:v>
                </c:pt>
                <c:pt idx="38">
                  <c:v>93.27</c:v>
                </c:pt>
                <c:pt idx="39">
                  <c:v>92.28</c:v>
                </c:pt>
                <c:pt idx="40">
                  <c:v>96.91</c:v>
                </c:pt>
                <c:pt idx="41">
                  <c:v>80.930000000000007</c:v>
                </c:pt>
                <c:pt idx="42">
                  <c:v>58</c:v>
                </c:pt>
                <c:pt idx="43">
                  <c:v>58</c:v>
                </c:pt>
                <c:pt idx="44">
                  <c:v>99.83</c:v>
                </c:pt>
                <c:pt idx="45">
                  <c:v>117.54</c:v>
                </c:pt>
                <c:pt idx="46">
                  <c:v>121.86</c:v>
                </c:pt>
                <c:pt idx="47">
                  <c:v>167.69</c:v>
                </c:pt>
                <c:pt idx="48">
                  <c:v>78.84</c:v>
                </c:pt>
                <c:pt idx="49">
                  <c:v>43.01</c:v>
                </c:pt>
                <c:pt idx="50">
                  <c:v>60.64</c:v>
                </c:pt>
                <c:pt idx="51">
                  <c:v>78.989999999999995</c:v>
                </c:pt>
                <c:pt idx="52">
                  <c:v>109.99</c:v>
                </c:pt>
                <c:pt idx="53">
                  <c:v>71.33</c:v>
                </c:pt>
                <c:pt idx="54">
                  <c:v>69.150000000000006</c:v>
                </c:pt>
                <c:pt idx="55">
                  <c:v>78.180000000000007</c:v>
                </c:pt>
                <c:pt idx="56">
                  <c:v>91.46</c:v>
                </c:pt>
                <c:pt idx="57">
                  <c:v>69.459999999999994</c:v>
                </c:pt>
                <c:pt idx="58">
                  <c:v>90.55</c:v>
                </c:pt>
                <c:pt idx="59">
                  <c:v>86.68</c:v>
                </c:pt>
                <c:pt idx="60">
                  <c:v>110.7</c:v>
                </c:pt>
                <c:pt idx="61">
                  <c:v>104.84</c:v>
                </c:pt>
                <c:pt idx="62">
                  <c:v>156.76</c:v>
                </c:pt>
                <c:pt idx="63">
                  <c:v>104.45</c:v>
                </c:pt>
                <c:pt idx="64">
                  <c:v>258.64</c:v>
                </c:pt>
                <c:pt idx="65">
                  <c:v>258.39</c:v>
                </c:pt>
                <c:pt idx="66">
                  <c:v>376.93</c:v>
                </c:pt>
                <c:pt idx="67">
                  <c:v>348.27</c:v>
                </c:pt>
                <c:pt idx="68">
                  <c:v>387.37</c:v>
                </c:pt>
                <c:pt idx="69">
                  <c:v>315.73</c:v>
                </c:pt>
                <c:pt idx="70">
                  <c:v>314.45999999999998</c:v>
                </c:pt>
                <c:pt idx="71">
                  <c:v>363.11</c:v>
                </c:pt>
                <c:pt idx="72">
                  <c:v>361.53</c:v>
                </c:pt>
                <c:pt idx="73">
                  <c:v>450.08</c:v>
                </c:pt>
                <c:pt idx="74">
                  <c:v>323.95999999999998</c:v>
                </c:pt>
                <c:pt idx="75">
                  <c:v>298.07</c:v>
                </c:pt>
                <c:pt idx="76">
                  <c:v>321.83999999999997</c:v>
                </c:pt>
                <c:pt idx="77">
                  <c:v>397.4</c:v>
                </c:pt>
                <c:pt idx="78">
                  <c:v>498.24</c:v>
                </c:pt>
                <c:pt idx="79">
                  <c:v>414.22</c:v>
                </c:pt>
                <c:pt idx="80">
                  <c:v>425.29</c:v>
                </c:pt>
                <c:pt idx="81">
                  <c:v>345.83</c:v>
                </c:pt>
                <c:pt idx="82">
                  <c:v>375.91</c:v>
                </c:pt>
                <c:pt idx="83">
                  <c:v>435.07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F6-4D6A-86E1-EECED76376FD}"/>
            </c:ext>
          </c:extLst>
        </c:ser>
        <c:ser>
          <c:idx val="37"/>
          <c:order val="37"/>
          <c:tx>
            <c:strRef>
              <c:f>Data!$AM$4</c:f>
              <c:strCache>
                <c:ptCount val="1"/>
                <c:pt idx="0">
                  <c:v>Borrowing Expenses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Data!$AM$5:$AM$88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150.4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88.84</c:v>
                </c:pt>
                <c:pt idx="72">
                  <c:v>87.59</c:v>
                </c:pt>
                <c:pt idx="73">
                  <c:v>87.59</c:v>
                </c:pt>
                <c:pt idx="74">
                  <c:v>87.59</c:v>
                </c:pt>
                <c:pt idx="75">
                  <c:v>87.59</c:v>
                </c:pt>
                <c:pt idx="76">
                  <c:v>87.59</c:v>
                </c:pt>
                <c:pt idx="77">
                  <c:v>87.59</c:v>
                </c:pt>
                <c:pt idx="78">
                  <c:v>87.59</c:v>
                </c:pt>
                <c:pt idx="79">
                  <c:v>87.59</c:v>
                </c:pt>
                <c:pt idx="80">
                  <c:v>87.59</c:v>
                </c:pt>
                <c:pt idx="81">
                  <c:v>87.59</c:v>
                </c:pt>
                <c:pt idx="82">
                  <c:v>87.59</c:v>
                </c:pt>
                <c:pt idx="83">
                  <c:v>87.59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7F6-4D6A-86E1-EECED76376FD}"/>
            </c:ext>
          </c:extLst>
        </c:ser>
        <c:ser>
          <c:idx val="38"/>
          <c:order val="38"/>
          <c:tx>
            <c:strRef>
              <c:f>Data!$AN$4</c:f>
              <c:strCache>
                <c:ptCount val="1"/>
                <c:pt idx="0">
                  <c:v>Directors Expenses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Data!$AN$5:$AN$88</c:f>
              <c:numCache>
                <c:formatCode>"$"#,##0.00_);[Red]\("$"#,##0.00\)</c:formatCode>
                <c:ptCount val="84"/>
                <c:pt idx="0">
                  <c:v>1151.4100000000001</c:v>
                </c:pt>
                <c:pt idx="1">
                  <c:v>234.24</c:v>
                </c:pt>
                <c:pt idx="2">
                  <c:v>890.8</c:v>
                </c:pt>
                <c:pt idx="3">
                  <c:v>305.83</c:v>
                </c:pt>
                <c:pt idx="4">
                  <c:v>248.16</c:v>
                </c:pt>
                <c:pt idx="5">
                  <c:v>1254.82</c:v>
                </c:pt>
                <c:pt idx="6">
                  <c:v>294</c:v>
                </c:pt>
                <c:pt idx="7">
                  <c:v>389.98</c:v>
                </c:pt>
                <c:pt idx="8">
                  <c:v>314.73</c:v>
                </c:pt>
                <c:pt idx="9">
                  <c:v>361.8</c:v>
                </c:pt>
                <c:pt idx="10">
                  <c:v>335.9</c:v>
                </c:pt>
                <c:pt idx="11">
                  <c:v>355.6</c:v>
                </c:pt>
                <c:pt idx="12">
                  <c:v>1206.9000000000001</c:v>
                </c:pt>
                <c:pt idx="13">
                  <c:v>327.60000000000002</c:v>
                </c:pt>
                <c:pt idx="14">
                  <c:v>371</c:v>
                </c:pt>
                <c:pt idx="15">
                  <c:v>301.60000000000002</c:v>
                </c:pt>
                <c:pt idx="16">
                  <c:v>476.33</c:v>
                </c:pt>
                <c:pt idx="17">
                  <c:v>570.66999999999996</c:v>
                </c:pt>
                <c:pt idx="18">
                  <c:v>947.57</c:v>
                </c:pt>
                <c:pt idx="19">
                  <c:v>309.39999999999998</c:v>
                </c:pt>
                <c:pt idx="20">
                  <c:v>405</c:v>
                </c:pt>
                <c:pt idx="21">
                  <c:v>327.8</c:v>
                </c:pt>
                <c:pt idx="22">
                  <c:v>294.39999999999998</c:v>
                </c:pt>
                <c:pt idx="23">
                  <c:v>344.5</c:v>
                </c:pt>
                <c:pt idx="24">
                  <c:v>597.01</c:v>
                </c:pt>
                <c:pt idx="25">
                  <c:v>325.39999999999998</c:v>
                </c:pt>
                <c:pt idx="26">
                  <c:v>397.6</c:v>
                </c:pt>
                <c:pt idx="27">
                  <c:v>166</c:v>
                </c:pt>
                <c:pt idx="28">
                  <c:v>99.5</c:v>
                </c:pt>
                <c:pt idx="29">
                  <c:v>125</c:v>
                </c:pt>
                <c:pt idx="30">
                  <c:v>611.9</c:v>
                </c:pt>
                <c:pt idx="31">
                  <c:v>762.19</c:v>
                </c:pt>
                <c:pt idx="32">
                  <c:v>337.57</c:v>
                </c:pt>
                <c:pt idx="33">
                  <c:v>475.1</c:v>
                </c:pt>
                <c:pt idx="34">
                  <c:v>318.06</c:v>
                </c:pt>
                <c:pt idx="35">
                  <c:v>362.9</c:v>
                </c:pt>
                <c:pt idx="36">
                  <c:v>1158.03</c:v>
                </c:pt>
                <c:pt idx="37">
                  <c:v>229.2</c:v>
                </c:pt>
                <c:pt idx="38">
                  <c:v>266.10000000000002</c:v>
                </c:pt>
                <c:pt idx="39">
                  <c:v>188.5</c:v>
                </c:pt>
                <c:pt idx="40">
                  <c:v>551.32000000000005</c:v>
                </c:pt>
                <c:pt idx="41">
                  <c:v>88.4</c:v>
                </c:pt>
                <c:pt idx="42">
                  <c:v>168.18</c:v>
                </c:pt>
                <c:pt idx="43">
                  <c:v>0</c:v>
                </c:pt>
                <c:pt idx="44">
                  <c:v>0</c:v>
                </c:pt>
                <c:pt idx="45">
                  <c:v>502.5</c:v>
                </c:pt>
                <c:pt idx="46">
                  <c:v>557.4</c:v>
                </c:pt>
                <c:pt idx="47">
                  <c:v>540.20000000000005</c:v>
                </c:pt>
                <c:pt idx="48">
                  <c:v>1065.06</c:v>
                </c:pt>
                <c:pt idx="49">
                  <c:v>553</c:v>
                </c:pt>
                <c:pt idx="50">
                  <c:v>653.58000000000004</c:v>
                </c:pt>
                <c:pt idx="51">
                  <c:v>586.6</c:v>
                </c:pt>
                <c:pt idx="52">
                  <c:v>595.70000000000005</c:v>
                </c:pt>
                <c:pt idx="53">
                  <c:v>834.77</c:v>
                </c:pt>
                <c:pt idx="54">
                  <c:v>1960.09</c:v>
                </c:pt>
                <c:pt idx="55">
                  <c:v>2253.9</c:v>
                </c:pt>
                <c:pt idx="56">
                  <c:v>704.1</c:v>
                </c:pt>
                <c:pt idx="57">
                  <c:v>596.6</c:v>
                </c:pt>
                <c:pt idx="58">
                  <c:v>512</c:v>
                </c:pt>
                <c:pt idx="59">
                  <c:v>546.79999999999995</c:v>
                </c:pt>
                <c:pt idx="60">
                  <c:v>1201.82</c:v>
                </c:pt>
                <c:pt idx="61">
                  <c:v>754.2</c:v>
                </c:pt>
                <c:pt idx="62">
                  <c:v>993.87</c:v>
                </c:pt>
                <c:pt idx="63">
                  <c:v>549.4</c:v>
                </c:pt>
                <c:pt idx="64">
                  <c:v>500.4</c:v>
                </c:pt>
                <c:pt idx="65">
                  <c:v>683.27</c:v>
                </c:pt>
                <c:pt idx="66">
                  <c:v>526.28</c:v>
                </c:pt>
                <c:pt idx="67">
                  <c:v>951.89</c:v>
                </c:pt>
                <c:pt idx="68">
                  <c:v>964.62</c:v>
                </c:pt>
                <c:pt idx="69">
                  <c:v>633.15</c:v>
                </c:pt>
                <c:pt idx="70">
                  <c:v>725.16</c:v>
                </c:pt>
                <c:pt idx="71">
                  <c:v>16.82</c:v>
                </c:pt>
                <c:pt idx="72">
                  <c:v>10365.4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25.91</c:v>
                </c:pt>
                <c:pt idx="77">
                  <c:v>0</c:v>
                </c:pt>
                <c:pt idx="78">
                  <c:v>298.18</c:v>
                </c:pt>
                <c:pt idx="79">
                  <c:v>0</c:v>
                </c:pt>
                <c:pt idx="80">
                  <c:v>0</c:v>
                </c:pt>
                <c:pt idx="81">
                  <c:v>882.1</c:v>
                </c:pt>
                <c:pt idx="82">
                  <c:v>3825.9</c:v>
                </c:pt>
                <c:pt idx="83">
                  <c:v>899.3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7F6-4D6A-86E1-EECED76376FD}"/>
            </c:ext>
          </c:extLst>
        </c:ser>
        <c:ser>
          <c:idx val="39"/>
          <c:order val="39"/>
          <c:tx>
            <c:strRef>
              <c:f>Data!$AO$4</c:f>
              <c:strCache>
                <c:ptCount val="1"/>
                <c:pt idx="0">
                  <c:v>Directors Fees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Data!$AO$5:$AO$88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10750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10150</c:v>
                </c:pt>
                <c:pt idx="19">
                  <c:v>0</c:v>
                </c:pt>
                <c:pt idx="20">
                  <c:v>33.200000000000003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10750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500</c:v>
                </c:pt>
                <c:pt idx="42">
                  <c:v>10500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8300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8600</c:v>
                </c:pt>
                <c:pt idx="68">
                  <c:v>0</c:v>
                </c:pt>
                <c:pt idx="69">
                  <c:v>500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959.67</c:v>
                </c:pt>
                <c:pt idx="78">
                  <c:v>1877.96</c:v>
                </c:pt>
                <c:pt idx="79">
                  <c:v>8977.7000000000007</c:v>
                </c:pt>
                <c:pt idx="80">
                  <c:v>708.33</c:v>
                </c:pt>
                <c:pt idx="81">
                  <c:v>708.34</c:v>
                </c:pt>
                <c:pt idx="82">
                  <c:v>708.33</c:v>
                </c:pt>
                <c:pt idx="83">
                  <c:v>708.33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7F6-4D6A-86E1-EECED76376FD}"/>
            </c:ext>
          </c:extLst>
        </c:ser>
        <c:ser>
          <c:idx val="40"/>
          <c:order val="40"/>
          <c:tx>
            <c:strRef>
              <c:f>Data!$AP$4</c:f>
              <c:strCache>
                <c:ptCount val="1"/>
                <c:pt idx="0">
                  <c:v>Secretary Managers Expenses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Data!$AP$5:$AP$88</c:f>
              <c:numCache>
                <c:formatCode>"$"#,##0.00_);[Red]\("$"#,##0.00\)</c:formatCode>
                <c:ptCount val="84"/>
                <c:pt idx="0">
                  <c:v>18.27</c:v>
                </c:pt>
                <c:pt idx="1">
                  <c:v>70.680000000000007</c:v>
                </c:pt>
                <c:pt idx="2">
                  <c:v>22.73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35</c:v>
                </c:pt>
                <c:pt idx="24">
                  <c:v>120</c:v>
                </c:pt>
                <c:pt idx="25">
                  <c:v>65</c:v>
                </c:pt>
                <c:pt idx="26">
                  <c:v>55</c:v>
                </c:pt>
                <c:pt idx="27">
                  <c:v>40</c:v>
                </c:pt>
                <c:pt idx="28">
                  <c:v>0</c:v>
                </c:pt>
                <c:pt idx="29">
                  <c:v>80</c:v>
                </c:pt>
                <c:pt idx="30">
                  <c:v>70</c:v>
                </c:pt>
                <c:pt idx="31">
                  <c:v>60</c:v>
                </c:pt>
                <c:pt idx="32">
                  <c:v>65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85.5</c:v>
                </c:pt>
                <c:pt idx="37">
                  <c:v>45.46</c:v>
                </c:pt>
                <c:pt idx="38">
                  <c:v>40</c:v>
                </c:pt>
                <c:pt idx="39">
                  <c:v>30</c:v>
                </c:pt>
                <c:pt idx="40">
                  <c:v>60</c:v>
                </c:pt>
                <c:pt idx="41">
                  <c:v>35</c:v>
                </c:pt>
                <c:pt idx="42">
                  <c:v>31.82</c:v>
                </c:pt>
                <c:pt idx="43">
                  <c:v>0</c:v>
                </c:pt>
                <c:pt idx="44">
                  <c:v>0</c:v>
                </c:pt>
                <c:pt idx="45">
                  <c:v>25.5</c:v>
                </c:pt>
                <c:pt idx="46">
                  <c:v>32.299999999999997</c:v>
                </c:pt>
                <c:pt idx="47">
                  <c:v>42</c:v>
                </c:pt>
                <c:pt idx="48">
                  <c:v>98.5</c:v>
                </c:pt>
                <c:pt idx="49">
                  <c:v>34.299999999999997</c:v>
                </c:pt>
                <c:pt idx="50">
                  <c:v>43</c:v>
                </c:pt>
                <c:pt idx="51">
                  <c:v>30.7</c:v>
                </c:pt>
                <c:pt idx="52">
                  <c:v>64.55</c:v>
                </c:pt>
                <c:pt idx="53">
                  <c:v>35.1</c:v>
                </c:pt>
                <c:pt idx="54">
                  <c:v>32.799999999999997</c:v>
                </c:pt>
                <c:pt idx="55">
                  <c:v>200</c:v>
                </c:pt>
                <c:pt idx="56">
                  <c:v>61.82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250</c:v>
                </c:pt>
                <c:pt idx="61">
                  <c:v>234.55</c:v>
                </c:pt>
                <c:pt idx="62">
                  <c:v>44</c:v>
                </c:pt>
                <c:pt idx="63">
                  <c:v>0</c:v>
                </c:pt>
                <c:pt idx="64">
                  <c:v>0</c:v>
                </c:pt>
                <c:pt idx="65">
                  <c:v>90.91</c:v>
                </c:pt>
                <c:pt idx="66">
                  <c:v>0</c:v>
                </c:pt>
                <c:pt idx="67">
                  <c:v>90.91</c:v>
                </c:pt>
                <c:pt idx="68">
                  <c:v>0</c:v>
                </c:pt>
                <c:pt idx="69">
                  <c:v>57.36</c:v>
                </c:pt>
                <c:pt idx="70">
                  <c:v>0</c:v>
                </c:pt>
                <c:pt idx="71">
                  <c:v>0</c:v>
                </c:pt>
                <c:pt idx="72">
                  <c:v>570.04999999999995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233.87</c:v>
                </c:pt>
                <c:pt idx="83">
                  <c:v>358.76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7F6-4D6A-86E1-EECED76376FD}"/>
            </c:ext>
          </c:extLst>
        </c:ser>
        <c:ser>
          <c:idx val="41"/>
          <c:order val="41"/>
          <c:tx>
            <c:strRef>
              <c:f>Data!$AQ$4</c:f>
              <c:strCache>
                <c:ptCount val="1"/>
                <c:pt idx="0">
                  <c:v>Cleaning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Data!$AQ$5:$AQ$88</c:f>
              <c:numCache>
                <c:formatCode>"$"#,##0.00_);[Red]\("$"#,##0.00\)</c:formatCode>
                <c:ptCount val="84"/>
                <c:pt idx="0">
                  <c:v>774.9</c:v>
                </c:pt>
                <c:pt idx="1">
                  <c:v>767.71</c:v>
                </c:pt>
                <c:pt idx="2">
                  <c:v>500.5</c:v>
                </c:pt>
                <c:pt idx="3">
                  <c:v>364.53</c:v>
                </c:pt>
                <c:pt idx="4">
                  <c:v>783.81</c:v>
                </c:pt>
                <c:pt idx="5">
                  <c:v>382.51</c:v>
                </c:pt>
                <c:pt idx="6">
                  <c:v>212.08</c:v>
                </c:pt>
                <c:pt idx="7">
                  <c:v>132.87</c:v>
                </c:pt>
                <c:pt idx="8">
                  <c:v>277.20999999999998</c:v>
                </c:pt>
                <c:pt idx="9">
                  <c:v>325.85000000000002</c:v>
                </c:pt>
                <c:pt idx="10">
                  <c:v>226.62</c:v>
                </c:pt>
                <c:pt idx="11">
                  <c:v>166.31</c:v>
                </c:pt>
                <c:pt idx="12">
                  <c:v>490.87</c:v>
                </c:pt>
                <c:pt idx="13">
                  <c:v>320.64</c:v>
                </c:pt>
                <c:pt idx="14">
                  <c:v>744.44</c:v>
                </c:pt>
                <c:pt idx="15">
                  <c:v>153.62</c:v>
                </c:pt>
                <c:pt idx="16">
                  <c:v>553.46</c:v>
                </c:pt>
                <c:pt idx="17">
                  <c:v>87.65</c:v>
                </c:pt>
                <c:pt idx="18">
                  <c:v>660.46</c:v>
                </c:pt>
                <c:pt idx="19">
                  <c:v>522.36</c:v>
                </c:pt>
                <c:pt idx="20">
                  <c:v>0</c:v>
                </c:pt>
                <c:pt idx="21">
                  <c:v>121.45</c:v>
                </c:pt>
                <c:pt idx="22">
                  <c:v>212.36</c:v>
                </c:pt>
                <c:pt idx="23">
                  <c:v>0</c:v>
                </c:pt>
                <c:pt idx="24">
                  <c:v>0</c:v>
                </c:pt>
                <c:pt idx="25">
                  <c:v>171.64</c:v>
                </c:pt>
                <c:pt idx="26">
                  <c:v>242.37</c:v>
                </c:pt>
                <c:pt idx="27">
                  <c:v>95</c:v>
                </c:pt>
                <c:pt idx="28">
                  <c:v>0</c:v>
                </c:pt>
                <c:pt idx="29">
                  <c:v>265.45999999999998</c:v>
                </c:pt>
                <c:pt idx="30">
                  <c:v>597.99</c:v>
                </c:pt>
                <c:pt idx="31">
                  <c:v>329.94</c:v>
                </c:pt>
                <c:pt idx="32">
                  <c:v>295.98</c:v>
                </c:pt>
                <c:pt idx="33">
                  <c:v>267.39999999999998</c:v>
                </c:pt>
                <c:pt idx="34">
                  <c:v>199.9</c:v>
                </c:pt>
                <c:pt idx="35">
                  <c:v>688.36</c:v>
                </c:pt>
                <c:pt idx="36">
                  <c:v>389.27</c:v>
                </c:pt>
                <c:pt idx="37">
                  <c:v>656.61</c:v>
                </c:pt>
                <c:pt idx="38">
                  <c:v>542.28</c:v>
                </c:pt>
                <c:pt idx="39">
                  <c:v>442.09</c:v>
                </c:pt>
                <c:pt idx="40">
                  <c:v>266.37</c:v>
                </c:pt>
                <c:pt idx="41">
                  <c:v>205.76</c:v>
                </c:pt>
                <c:pt idx="42">
                  <c:v>638.23</c:v>
                </c:pt>
                <c:pt idx="43">
                  <c:v>201.25</c:v>
                </c:pt>
                <c:pt idx="44">
                  <c:v>0</c:v>
                </c:pt>
                <c:pt idx="45">
                  <c:v>0</c:v>
                </c:pt>
                <c:pt idx="46">
                  <c:v>583.75</c:v>
                </c:pt>
                <c:pt idx="47">
                  <c:v>0</c:v>
                </c:pt>
                <c:pt idx="48">
                  <c:v>183.16</c:v>
                </c:pt>
                <c:pt idx="49">
                  <c:v>606.02</c:v>
                </c:pt>
                <c:pt idx="50">
                  <c:v>337.04</c:v>
                </c:pt>
                <c:pt idx="51">
                  <c:v>494.2</c:v>
                </c:pt>
                <c:pt idx="52">
                  <c:v>477.09</c:v>
                </c:pt>
                <c:pt idx="53">
                  <c:v>162.56</c:v>
                </c:pt>
                <c:pt idx="54">
                  <c:v>311.33</c:v>
                </c:pt>
                <c:pt idx="55">
                  <c:v>0</c:v>
                </c:pt>
                <c:pt idx="56">
                  <c:v>1044.06</c:v>
                </c:pt>
                <c:pt idx="57">
                  <c:v>238.02</c:v>
                </c:pt>
                <c:pt idx="58">
                  <c:v>126.79</c:v>
                </c:pt>
                <c:pt idx="59">
                  <c:v>911.92</c:v>
                </c:pt>
                <c:pt idx="60">
                  <c:v>68.180000000000007</c:v>
                </c:pt>
                <c:pt idx="61">
                  <c:v>782.46</c:v>
                </c:pt>
                <c:pt idx="62">
                  <c:v>728.11</c:v>
                </c:pt>
                <c:pt idx="63">
                  <c:v>746</c:v>
                </c:pt>
                <c:pt idx="64">
                  <c:v>1728.38</c:v>
                </c:pt>
                <c:pt idx="65">
                  <c:v>1270.92</c:v>
                </c:pt>
                <c:pt idx="66">
                  <c:v>1882.2</c:v>
                </c:pt>
                <c:pt idx="67">
                  <c:v>543.76</c:v>
                </c:pt>
                <c:pt idx="68">
                  <c:v>1072.55</c:v>
                </c:pt>
                <c:pt idx="69">
                  <c:v>796.27</c:v>
                </c:pt>
                <c:pt idx="70">
                  <c:v>999.11</c:v>
                </c:pt>
                <c:pt idx="71">
                  <c:v>253.19</c:v>
                </c:pt>
                <c:pt idx="72">
                  <c:v>1232.76</c:v>
                </c:pt>
                <c:pt idx="73">
                  <c:v>871.31</c:v>
                </c:pt>
                <c:pt idx="74">
                  <c:v>612.94000000000005</c:v>
                </c:pt>
                <c:pt idx="75">
                  <c:v>944.24</c:v>
                </c:pt>
                <c:pt idx="76">
                  <c:v>1066.23</c:v>
                </c:pt>
                <c:pt idx="77">
                  <c:v>366.07</c:v>
                </c:pt>
                <c:pt idx="78">
                  <c:v>487.95</c:v>
                </c:pt>
                <c:pt idx="79">
                  <c:v>675.34</c:v>
                </c:pt>
                <c:pt idx="80">
                  <c:v>267.3</c:v>
                </c:pt>
                <c:pt idx="81">
                  <c:v>2243.2399999999998</c:v>
                </c:pt>
                <c:pt idx="82">
                  <c:v>2252.7800000000002</c:v>
                </c:pt>
                <c:pt idx="83">
                  <c:v>1784.16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7F6-4D6A-86E1-EECED76376FD}"/>
            </c:ext>
          </c:extLst>
        </c:ser>
        <c:ser>
          <c:idx val="42"/>
          <c:order val="42"/>
          <c:tx>
            <c:strRef>
              <c:f>Data!$AR$4</c:f>
              <c:strCache>
                <c:ptCount val="1"/>
                <c:pt idx="0">
                  <c:v>Foxtel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Data!$AR$5:$AR$88</c:f>
              <c:numCache>
                <c:formatCode>"$"#,##0.00_);[Red]\("$"#,##0.00\)</c:formatCode>
                <c:ptCount val="84"/>
                <c:pt idx="0">
                  <c:v>3320</c:v>
                </c:pt>
                <c:pt idx="1">
                  <c:v>3320</c:v>
                </c:pt>
                <c:pt idx="2">
                  <c:v>3320</c:v>
                </c:pt>
                <c:pt idx="3">
                  <c:v>3320</c:v>
                </c:pt>
                <c:pt idx="4">
                  <c:v>3320</c:v>
                </c:pt>
                <c:pt idx="5">
                  <c:v>3320</c:v>
                </c:pt>
                <c:pt idx="6">
                  <c:v>3320</c:v>
                </c:pt>
                <c:pt idx="7">
                  <c:v>3320</c:v>
                </c:pt>
                <c:pt idx="8">
                  <c:v>3320</c:v>
                </c:pt>
                <c:pt idx="9">
                  <c:v>3320</c:v>
                </c:pt>
                <c:pt idx="10">
                  <c:v>2811</c:v>
                </c:pt>
                <c:pt idx="11">
                  <c:v>2811</c:v>
                </c:pt>
                <c:pt idx="12">
                  <c:v>0</c:v>
                </c:pt>
                <c:pt idx="13">
                  <c:v>5622</c:v>
                </c:pt>
                <c:pt idx="14">
                  <c:v>2811</c:v>
                </c:pt>
                <c:pt idx="15">
                  <c:v>2811</c:v>
                </c:pt>
                <c:pt idx="16">
                  <c:v>2811</c:v>
                </c:pt>
                <c:pt idx="17">
                  <c:v>2811</c:v>
                </c:pt>
                <c:pt idx="18">
                  <c:v>2811</c:v>
                </c:pt>
                <c:pt idx="19">
                  <c:v>2811</c:v>
                </c:pt>
                <c:pt idx="20">
                  <c:v>2811</c:v>
                </c:pt>
                <c:pt idx="21">
                  <c:v>2811</c:v>
                </c:pt>
                <c:pt idx="22">
                  <c:v>2811</c:v>
                </c:pt>
                <c:pt idx="23">
                  <c:v>2811</c:v>
                </c:pt>
                <c:pt idx="24">
                  <c:v>1405.5</c:v>
                </c:pt>
                <c:pt idx="25">
                  <c:v>0</c:v>
                </c:pt>
                <c:pt idx="26">
                  <c:v>0</c:v>
                </c:pt>
                <c:pt idx="27">
                  <c:v>777.84</c:v>
                </c:pt>
                <c:pt idx="28">
                  <c:v>2811</c:v>
                </c:pt>
                <c:pt idx="29">
                  <c:v>2811</c:v>
                </c:pt>
                <c:pt idx="30">
                  <c:v>2811</c:v>
                </c:pt>
                <c:pt idx="31">
                  <c:v>2811</c:v>
                </c:pt>
                <c:pt idx="32">
                  <c:v>2811</c:v>
                </c:pt>
                <c:pt idx="33">
                  <c:v>2811</c:v>
                </c:pt>
                <c:pt idx="34">
                  <c:v>2811</c:v>
                </c:pt>
                <c:pt idx="35">
                  <c:v>2811</c:v>
                </c:pt>
                <c:pt idx="36">
                  <c:v>2811</c:v>
                </c:pt>
                <c:pt idx="37">
                  <c:v>2811</c:v>
                </c:pt>
                <c:pt idx="38">
                  <c:v>2811</c:v>
                </c:pt>
                <c:pt idx="39">
                  <c:v>2811</c:v>
                </c:pt>
                <c:pt idx="40">
                  <c:v>2811</c:v>
                </c:pt>
                <c:pt idx="41">
                  <c:v>2811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2811</c:v>
                </c:pt>
                <c:pt idx="46">
                  <c:v>2729</c:v>
                </c:pt>
                <c:pt idx="47">
                  <c:v>2729</c:v>
                </c:pt>
                <c:pt idx="48">
                  <c:v>2729</c:v>
                </c:pt>
                <c:pt idx="49">
                  <c:v>2729</c:v>
                </c:pt>
                <c:pt idx="50">
                  <c:v>2729</c:v>
                </c:pt>
                <c:pt idx="51">
                  <c:v>2729</c:v>
                </c:pt>
                <c:pt idx="52">
                  <c:v>2729</c:v>
                </c:pt>
                <c:pt idx="53">
                  <c:v>2729</c:v>
                </c:pt>
                <c:pt idx="54">
                  <c:v>2729</c:v>
                </c:pt>
                <c:pt idx="55">
                  <c:v>2729</c:v>
                </c:pt>
                <c:pt idx="56">
                  <c:v>2729</c:v>
                </c:pt>
                <c:pt idx="57">
                  <c:v>2729</c:v>
                </c:pt>
                <c:pt idx="58">
                  <c:v>2650</c:v>
                </c:pt>
                <c:pt idx="59">
                  <c:v>2650</c:v>
                </c:pt>
                <c:pt idx="60">
                  <c:v>2650</c:v>
                </c:pt>
                <c:pt idx="61">
                  <c:v>2650</c:v>
                </c:pt>
                <c:pt idx="62">
                  <c:v>2650</c:v>
                </c:pt>
                <c:pt idx="63">
                  <c:v>2650</c:v>
                </c:pt>
                <c:pt idx="64">
                  <c:v>381.95</c:v>
                </c:pt>
                <c:pt idx="65">
                  <c:v>2915</c:v>
                </c:pt>
                <c:pt idx="66">
                  <c:v>2915</c:v>
                </c:pt>
                <c:pt idx="67">
                  <c:v>2915</c:v>
                </c:pt>
                <c:pt idx="68">
                  <c:v>2915</c:v>
                </c:pt>
                <c:pt idx="69">
                  <c:v>2915</c:v>
                </c:pt>
                <c:pt idx="70">
                  <c:v>2365.8000000000002</c:v>
                </c:pt>
                <c:pt idx="71">
                  <c:v>2365.8000000000002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7F6-4D6A-86E1-EECED76376FD}"/>
            </c:ext>
          </c:extLst>
        </c:ser>
        <c:ser>
          <c:idx val="43"/>
          <c:order val="43"/>
          <c:tx>
            <c:strRef>
              <c:f>Data!$AS$4</c:f>
              <c:strCache>
                <c:ptCount val="1"/>
                <c:pt idx="0">
                  <c:v>Pest Control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Data!$AS$5:$AS$88</c:f>
              <c:numCache>
                <c:formatCode>"$"#,##0.00_);[Red]\("$"#,##0.00\)</c:formatCode>
                <c:ptCount val="84"/>
                <c:pt idx="0">
                  <c:v>539.94000000000005</c:v>
                </c:pt>
                <c:pt idx="1">
                  <c:v>599.1</c:v>
                </c:pt>
                <c:pt idx="2">
                  <c:v>244.08</c:v>
                </c:pt>
                <c:pt idx="3">
                  <c:v>539.94000000000005</c:v>
                </c:pt>
                <c:pt idx="4">
                  <c:v>244.08</c:v>
                </c:pt>
                <c:pt idx="5">
                  <c:v>244.08</c:v>
                </c:pt>
                <c:pt idx="6">
                  <c:v>539.94000000000005</c:v>
                </c:pt>
                <c:pt idx="7">
                  <c:v>599.1</c:v>
                </c:pt>
                <c:pt idx="8">
                  <c:v>244.08</c:v>
                </c:pt>
                <c:pt idx="9">
                  <c:v>539.94000000000005</c:v>
                </c:pt>
                <c:pt idx="10">
                  <c:v>244.08</c:v>
                </c:pt>
                <c:pt idx="11">
                  <c:v>244.08</c:v>
                </c:pt>
                <c:pt idx="12">
                  <c:v>499.94</c:v>
                </c:pt>
                <c:pt idx="13">
                  <c:v>554.72</c:v>
                </c:pt>
                <c:pt idx="14">
                  <c:v>226</c:v>
                </c:pt>
                <c:pt idx="15">
                  <c:v>1115.29</c:v>
                </c:pt>
                <c:pt idx="16">
                  <c:v>452</c:v>
                </c:pt>
                <c:pt idx="17">
                  <c:v>0</c:v>
                </c:pt>
                <c:pt idx="18">
                  <c:v>499.94</c:v>
                </c:pt>
                <c:pt idx="19">
                  <c:v>780.72</c:v>
                </c:pt>
                <c:pt idx="20">
                  <c:v>226</c:v>
                </c:pt>
                <c:pt idx="21">
                  <c:v>0</c:v>
                </c:pt>
                <c:pt idx="22">
                  <c:v>226</c:v>
                </c:pt>
                <c:pt idx="23">
                  <c:v>226</c:v>
                </c:pt>
                <c:pt idx="24">
                  <c:v>471.64</c:v>
                </c:pt>
                <c:pt idx="25">
                  <c:v>523.32000000000005</c:v>
                </c:pt>
                <c:pt idx="26">
                  <c:v>213.21</c:v>
                </c:pt>
                <c:pt idx="27">
                  <c:v>447.44</c:v>
                </c:pt>
                <c:pt idx="28">
                  <c:v>213.21</c:v>
                </c:pt>
                <c:pt idx="29">
                  <c:v>213.21</c:v>
                </c:pt>
                <c:pt idx="30">
                  <c:v>471.64</c:v>
                </c:pt>
                <c:pt idx="31">
                  <c:v>523.32000000000005</c:v>
                </c:pt>
                <c:pt idx="32">
                  <c:v>213.21</c:v>
                </c:pt>
                <c:pt idx="33">
                  <c:v>471.64</c:v>
                </c:pt>
                <c:pt idx="34">
                  <c:v>213.21</c:v>
                </c:pt>
                <c:pt idx="35">
                  <c:v>213.21</c:v>
                </c:pt>
                <c:pt idx="36">
                  <c:v>444.94</c:v>
                </c:pt>
                <c:pt idx="37">
                  <c:v>201.14</c:v>
                </c:pt>
                <c:pt idx="38">
                  <c:v>0</c:v>
                </c:pt>
                <c:pt idx="39">
                  <c:v>737.5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444.94</c:v>
                </c:pt>
                <c:pt idx="46">
                  <c:v>201.14</c:v>
                </c:pt>
                <c:pt idx="47">
                  <c:v>639.72</c:v>
                </c:pt>
                <c:pt idx="48">
                  <c:v>0</c:v>
                </c:pt>
                <c:pt idx="49">
                  <c:v>390.89</c:v>
                </c:pt>
                <c:pt idx="50">
                  <c:v>695.75</c:v>
                </c:pt>
                <c:pt idx="51">
                  <c:v>189.75</c:v>
                </c:pt>
                <c:pt idx="52">
                  <c:v>189.75</c:v>
                </c:pt>
                <c:pt idx="53">
                  <c:v>419.75</c:v>
                </c:pt>
                <c:pt idx="54">
                  <c:v>189.75</c:v>
                </c:pt>
                <c:pt idx="55">
                  <c:v>189.75</c:v>
                </c:pt>
                <c:pt idx="56">
                  <c:v>695.75</c:v>
                </c:pt>
                <c:pt idx="57">
                  <c:v>189.75</c:v>
                </c:pt>
                <c:pt idx="58">
                  <c:v>189.75</c:v>
                </c:pt>
                <c:pt idx="59">
                  <c:v>419.75</c:v>
                </c:pt>
                <c:pt idx="60">
                  <c:v>0</c:v>
                </c:pt>
                <c:pt idx="61">
                  <c:v>165</c:v>
                </c:pt>
                <c:pt idx="62">
                  <c:v>605</c:v>
                </c:pt>
                <c:pt idx="63">
                  <c:v>165</c:v>
                </c:pt>
                <c:pt idx="64">
                  <c:v>165</c:v>
                </c:pt>
                <c:pt idx="65">
                  <c:v>365</c:v>
                </c:pt>
                <c:pt idx="66">
                  <c:v>405</c:v>
                </c:pt>
                <c:pt idx="67">
                  <c:v>165</c:v>
                </c:pt>
                <c:pt idx="68">
                  <c:v>365</c:v>
                </c:pt>
                <c:pt idx="69">
                  <c:v>165</c:v>
                </c:pt>
                <c:pt idx="70">
                  <c:v>0</c:v>
                </c:pt>
                <c:pt idx="71">
                  <c:v>0</c:v>
                </c:pt>
                <c:pt idx="72">
                  <c:v>165</c:v>
                </c:pt>
                <c:pt idx="73">
                  <c:v>0</c:v>
                </c:pt>
                <c:pt idx="74">
                  <c:v>440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402.75</c:v>
                </c:pt>
                <c:pt idx="80">
                  <c:v>112.75</c:v>
                </c:pt>
                <c:pt idx="81">
                  <c:v>112.75</c:v>
                </c:pt>
                <c:pt idx="82">
                  <c:v>402.75</c:v>
                </c:pt>
                <c:pt idx="83">
                  <c:v>112.75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7F6-4D6A-86E1-EECED76376FD}"/>
            </c:ext>
          </c:extLst>
        </c:ser>
        <c:ser>
          <c:idx val="44"/>
          <c:order val="44"/>
          <c:tx>
            <c:strRef>
              <c:f>Data!$AT$4</c:f>
              <c:strCache>
                <c:ptCount val="1"/>
                <c:pt idx="0">
                  <c:v>Presidents Expense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Data!$AT$5:$AT$88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77.5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48.1</c:v>
                </c:pt>
                <c:pt idx="43">
                  <c:v>0</c:v>
                </c:pt>
                <c:pt idx="44">
                  <c:v>0</c:v>
                </c:pt>
                <c:pt idx="45">
                  <c:v>27.9</c:v>
                </c:pt>
                <c:pt idx="46">
                  <c:v>25.3</c:v>
                </c:pt>
                <c:pt idx="47">
                  <c:v>32.5</c:v>
                </c:pt>
                <c:pt idx="48">
                  <c:v>58.5</c:v>
                </c:pt>
                <c:pt idx="49">
                  <c:v>38.9</c:v>
                </c:pt>
                <c:pt idx="50">
                  <c:v>42</c:v>
                </c:pt>
                <c:pt idx="51">
                  <c:v>32.200000000000003</c:v>
                </c:pt>
                <c:pt idx="52">
                  <c:v>31.2</c:v>
                </c:pt>
                <c:pt idx="53">
                  <c:v>55.5</c:v>
                </c:pt>
                <c:pt idx="54">
                  <c:v>53.1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7F6-4D6A-86E1-EECED76376FD}"/>
            </c:ext>
          </c:extLst>
        </c:ser>
        <c:ser>
          <c:idx val="45"/>
          <c:order val="45"/>
          <c:tx>
            <c:strRef>
              <c:f>Data!$AU$4</c:f>
              <c:strCache>
                <c:ptCount val="1"/>
                <c:pt idx="0">
                  <c:v>Laundry &amp; Cleaning Material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Data!$AU$5:$AU$88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101.07</c:v>
                </c:pt>
                <c:pt idx="6">
                  <c:v>0</c:v>
                </c:pt>
                <c:pt idx="7">
                  <c:v>0</c:v>
                </c:pt>
                <c:pt idx="8">
                  <c:v>261</c:v>
                </c:pt>
                <c:pt idx="9">
                  <c:v>0</c:v>
                </c:pt>
                <c:pt idx="10">
                  <c:v>0</c:v>
                </c:pt>
                <c:pt idx="11">
                  <c:v>116.83</c:v>
                </c:pt>
                <c:pt idx="12">
                  <c:v>241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219.32</c:v>
                </c:pt>
                <c:pt idx="21">
                  <c:v>186.18</c:v>
                </c:pt>
                <c:pt idx="22">
                  <c:v>206.36</c:v>
                </c:pt>
                <c:pt idx="23">
                  <c:v>574.75</c:v>
                </c:pt>
                <c:pt idx="24">
                  <c:v>345.12</c:v>
                </c:pt>
                <c:pt idx="25">
                  <c:v>24.95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110.03</c:v>
                </c:pt>
                <c:pt idx="35">
                  <c:v>45.28</c:v>
                </c:pt>
                <c:pt idx="36">
                  <c:v>223.09</c:v>
                </c:pt>
                <c:pt idx="37">
                  <c:v>0</c:v>
                </c:pt>
                <c:pt idx="38">
                  <c:v>0</c:v>
                </c:pt>
                <c:pt idx="39">
                  <c:v>68.78</c:v>
                </c:pt>
                <c:pt idx="40">
                  <c:v>78.19</c:v>
                </c:pt>
                <c:pt idx="41">
                  <c:v>0</c:v>
                </c:pt>
                <c:pt idx="42">
                  <c:v>0</c:v>
                </c:pt>
                <c:pt idx="43">
                  <c:v>38.380000000000003</c:v>
                </c:pt>
                <c:pt idx="44">
                  <c:v>0</c:v>
                </c:pt>
                <c:pt idx="45">
                  <c:v>168.82</c:v>
                </c:pt>
                <c:pt idx="46">
                  <c:v>364.46</c:v>
                </c:pt>
                <c:pt idx="47">
                  <c:v>94.41</c:v>
                </c:pt>
                <c:pt idx="48">
                  <c:v>161.28</c:v>
                </c:pt>
                <c:pt idx="49">
                  <c:v>277.43</c:v>
                </c:pt>
                <c:pt idx="50">
                  <c:v>182.95</c:v>
                </c:pt>
                <c:pt idx="51">
                  <c:v>0</c:v>
                </c:pt>
                <c:pt idx="52">
                  <c:v>26.36</c:v>
                </c:pt>
                <c:pt idx="53">
                  <c:v>192.72</c:v>
                </c:pt>
                <c:pt idx="54">
                  <c:v>136.94999999999999</c:v>
                </c:pt>
                <c:pt idx="55">
                  <c:v>261.04000000000002</c:v>
                </c:pt>
                <c:pt idx="56">
                  <c:v>207.25</c:v>
                </c:pt>
                <c:pt idx="57">
                  <c:v>0</c:v>
                </c:pt>
                <c:pt idx="58">
                  <c:v>0</c:v>
                </c:pt>
                <c:pt idx="59">
                  <c:v>326.25</c:v>
                </c:pt>
                <c:pt idx="60">
                  <c:v>215.64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338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348.26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82.1</c:v>
                </c:pt>
                <c:pt idx="76">
                  <c:v>236.55</c:v>
                </c:pt>
                <c:pt idx="77">
                  <c:v>325.97000000000003</c:v>
                </c:pt>
                <c:pt idx="78">
                  <c:v>848.17</c:v>
                </c:pt>
                <c:pt idx="79">
                  <c:v>980.29</c:v>
                </c:pt>
                <c:pt idx="80">
                  <c:v>605.38</c:v>
                </c:pt>
                <c:pt idx="81">
                  <c:v>105</c:v>
                </c:pt>
                <c:pt idx="82">
                  <c:v>105</c:v>
                </c:pt>
                <c:pt idx="8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7F6-4D6A-86E1-EECED76376FD}"/>
            </c:ext>
          </c:extLst>
        </c:ser>
        <c:ser>
          <c:idx val="46"/>
          <c:order val="46"/>
          <c:tx>
            <c:strRef>
              <c:f>Data!$AV$4</c:f>
              <c:strCache>
                <c:ptCount val="1"/>
                <c:pt idx="0">
                  <c:v>Linen Hire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Data!$AV$5:$AV$88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110.35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104.1</c:v>
                </c:pt>
                <c:pt idx="61">
                  <c:v>81.3</c:v>
                </c:pt>
                <c:pt idx="62">
                  <c:v>0</c:v>
                </c:pt>
                <c:pt idx="63">
                  <c:v>173.4</c:v>
                </c:pt>
                <c:pt idx="64">
                  <c:v>0</c:v>
                </c:pt>
                <c:pt idx="65">
                  <c:v>34.700000000000003</c:v>
                </c:pt>
                <c:pt idx="66">
                  <c:v>0</c:v>
                </c:pt>
                <c:pt idx="67">
                  <c:v>268</c:v>
                </c:pt>
                <c:pt idx="68">
                  <c:v>232</c:v>
                </c:pt>
                <c:pt idx="69">
                  <c:v>294</c:v>
                </c:pt>
                <c:pt idx="70">
                  <c:v>0</c:v>
                </c:pt>
                <c:pt idx="71">
                  <c:v>0</c:v>
                </c:pt>
                <c:pt idx="72">
                  <c:v>67</c:v>
                </c:pt>
                <c:pt idx="73">
                  <c:v>778.5</c:v>
                </c:pt>
                <c:pt idx="74">
                  <c:v>224</c:v>
                </c:pt>
                <c:pt idx="75">
                  <c:v>190</c:v>
                </c:pt>
                <c:pt idx="76">
                  <c:v>120</c:v>
                </c:pt>
                <c:pt idx="77">
                  <c:v>98</c:v>
                </c:pt>
                <c:pt idx="78">
                  <c:v>590</c:v>
                </c:pt>
                <c:pt idx="79">
                  <c:v>615</c:v>
                </c:pt>
                <c:pt idx="80">
                  <c:v>155</c:v>
                </c:pt>
                <c:pt idx="81">
                  <c:v>436</c:v>
                </c:pt>
                <c:pt idx="82">
                  <c:v>218</c:v>
                </c:pt>
                <c:pt idx="83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7F6-4D6A-86E1-EECED76376FD}"/>
            </c:ext>
          </c:extLst>
        </c:ser>
        <c:ser>
          <c:idx val="47"/>
          <c:order val="47"/>
          <c:tx>
            <c:strRef>
              <c:f>Data!$AW$4</c:f>
              <c:strCache>
                <c:ptCount val="1"/>
                <c:pt idx="0">
                  <c:v>Rubbish Removal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Data!$AW$5:$AW$88</c:f>
              <c:numCache>
                <c:formatCode>"$"#,##0.00_);[Red]\("$"#,##0.00\)</c:formatCode>
                <c:ptCount val="84"/>
                <c:pt idx="0">
                  <c:v>871.55</c:v>
                </c:pt>
                <c:pt idx="1">
                  <c:v>249.36</c:v>
                </c:pt>
                <c:pt idx="2">
                  <c:v>668.94</c:v>
                </c:pt>
                <c:pt idx="3">
                  <c:v>442.47</c:v>
                </c:pt>
                <c:pt idx="4">
                  <c:v>553.08000000000004</c:v>
                </c:pt>
                <c:pt idx="5">
                  <c:v>527.02</c:v>
                </c:pt>
                <c:pt idx="6">
                  <c:v>405.7</c:v>
                </c:pt>
                <c:pt idx="7">
                  <c:v>469.1</c:v>
                </c:pt>
                <c:pt idx="8">
                  <c:v>481.35</c:v>
                </c:pt>
                <c:pt idx="9">
                  <c:v>486</c:v>
                </c:pt>
                <c:pt idx="10">
                  <c:v>520.1</c:v>
                </c:pt>
                <c:pt idx="11">
                  <c:v>473.3</c:v>
                </c:pt>
                <c:pt idx="12">
                  <c:v>470.2</c:v>
                </c:pt>
                <c:pt idx="13">
                  <c:v>469.1</c:v>
                </c:pt>
                <c:pt idx="14">
                  <c:v>388.8</c:v>
                </c:pt>
                <c:pt idx="15">
                  <c:v>405.7</c:v>
                </c:pt>
                <c:pt idx="16">
                  <c:v>566.46</c:v>
                </c:pt>
                <c:pt idx="17">
                  <c:v>388.8</c:v>
                </c:pt>
                <c:pt idx="18">
                  <c:v>454.89</c:v>
                </c:pt>
                <c:pt idx="19">
                  <c:v>461.27</c:v>
                </c:pt>
                <c:pt idx="20">
                  <c:v>348.25</c:v>
                </c:pt>
                <c:pt idx="21">
                  <c:v>552.25</c:v>
                </c:pt>
                <c:pt idx="22">
                  <c:v>363.91</c:v>
                </c:pt>
                <c:pt idx="23">
                  <c:v>355.11</c:v>
                </c:pt>
                <c:pt idx="24">
                  <c:v>536.07000000000005</c:v>
                </c:pt>
                <c:pt idx="25">
                  <c:v>355.11</c:v>
                </c:pt>
                <c:pt idx="26">
                  <c:v>355.11</c:v>
                </c:pt>
                <c:pt idx="27">
                  <c:v>219.35</c:v>
                </c:pt>
                <c:pt idx="28">
                  <c:v>250.67</c:v>
                </c:pt>
                <c:pt idx="29">
                  <c:v>488.39</c:v>
                </c:pt>
                <c:pt idx="30">
                  <c:v>415.49</c:v>
                </c:pt>
                <c:pt idx="31">
                  <c:v>344.74</c:v>
                </c:pt>
                <c:pt idx="32">
                  <c:v>462.36</c:v>
                </c:pt>
                <c:pt idx="33">
                  <c:v>477.25</c:v>
                </c:pt>
                <c:pt idx="34">
                  <c:v>411.09</c:v>
                </c:pt>
                <c:pt idx="35">
                  <c:v>391.06</c:v>
                </c:pt>
                <c:pt idx="36">
                  <c:v>539.01</c:v>
                </c:pt>
                <c:pt idx="37">
                  <c:v>417.21</c:v>
                </c:pt>
                <c:pt idx="38">
                  <c:v>458.8</c:v>
                </c:pt>
                <c:pt idx="39">
                  <c:v>585.24</c:v>
                </c:pt>
                <c:pt idx="40">
                  <c:v>433.27</c:v>
                </c:pt>
                <c:pt idx="41">
                  <c:v>295.97000000000003</c:v>
                </c:pt>
                <c:pt idx="42">
                  <c:v>602.4</c:v>
                </c:pt>
                <c:pt idx="43">
                  <c:v>114.54</c:v>
                </c:pt>
                <c:pt idx="44">
                  <c:v>89.4</c:v>
                </c:pt>
                <c:pt idx="45">
                  <c:v>1036.0899999999999</c:v>
                </c:pt>
                <c:pt idx="46">
                  <c:v>962.4</c:v>
                </c:pt>
                <c:pt idx="47">
                  <c:v>1241.67</c:v>
                </c:pt>
                <c:pt idx="48">
                  <c:v>1036.0899999999999</c:v>
                </c:pt>
                <c:pt idx="49">
                  <c:v>1153.4000000000001</c:v>
                </c:pt>
                <c:pt idx="50">
                  <c:v>1045.8499999999999</c:v>
                </c:pt>
                <c:pt idx="51">
                  <c:v>2061.48</c:v>
                </c:pt>
                <c:pt idx="52">
                  <c:v>2155.23</c:v>
                </c:pt>
                <c:pt idx="53">
                  <c:v>821.67</c:v>
                </c:pt>
                <c:pt idx="54">
                  <c:v>104</c:v>
                </c:pt>
                <c:pt idx="55">
                  <c:v>1285.81</c:v>
                </c:pt>
                <c:pt idx="56">
                  <c:v>893.64</c:v>
                </c:pt>
                <c:pt idx="57">
                  <c:v>1049.67</c:v>
                </c:pt>
                <c:pt idx="58">
                  <c:v>925.67</c:v>
                </c:pt>
                <c:pt idx="59">
                  <c:v>1146.67</c:v>
                </c:pt>
                <c:pt idx="60">
                  <c:v>997.64</c:v>
                </c:pt>
                <c:pt idx="61">
                  <c:v>1268.6300000000001</c:v>
                </c:pt>
                <c:pt idx="62">
                  <c:v>1064.3599999999999</c:v>
                </c:pt>
                <c:pt idx="63">
                  <c:v>958.85</c:v>
                </c:pt>
                <c:pt idx="64">
                  <c:v>1085.1300000000001</c:v>
                </c:pt>
                <c:pt idx="65">
                  <c:v>1180.0899999999999</c:v>
                </c:pt>
                <c:pt idx="66">
                  <c:v>1103.54</c:v>
                </c:pt>
                <c:pt idx="67">
                  <c:v>934.13</c:v>
                </c:pt>
                <c:pt idx="68">
                  <c:v>965.14</c:v>
                </c:pt>
                <c:pt idx="69">
                  <c:v>1011.9</c:v>
                </c:pt>
                <c:pt idx="70">
                  <c:v>998.67</c:v>
                </c:pt>
                <c:pt idx="71">
                  <c:v>1716.89</c:v>
                </c:pt>
                <c:pt idx="72">
                  <c:v>868.9</c:v>
                </c:pt>
                <c:pt idx="73">
                  <c:v>998.9</c:v>
                </c:pt>
                <c:pt idx="74">
                  <c:v>1349.69</c:v>
                </c:pt>
                <c:pt idx="75">
                  <c:v>868.9</c:v>
                </c:pt>
                <c:pt idx="76">
                  <c:v>972.9</c:v>
                </c:pt>
                <c:pt idx="77">
                  <c:v>1370.14</c:v>
                </c:pt>
                <c:pt idx="78">
                  <c:v>1140.4000000000001</c:v>
                </c:pt>
                <c:pt idx="79">
                  <c:v>1022.36</c:v>
                </c:pt>
                <c:pt idx="80">
                  <c:v>1213.31</c:v>
                </c:pt>
                <c:pt idx="81">
                  <c:v>979.4</c:v>
                </c:pt>
                <c:pt idx="82">
                  <c:v>1808.04</c:v>
                </c:pt>
                <c:pt idx="83">
                  <c:v>1298.8499999999999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7F6-4D6A-86E1-EECED76376FD}"/>
            </c:ext>
          </c:extLst>
        </c:ser>
        <c:ser>
          <c:idx val="48"/>
          <c:order val="48"/>
          <c:tx>
            <c:strRef>
              <c:f>Data!$AX$4</c:f>
              <c:strCache>
                <c:ptCount val="1"/>
                <c:pt idx="0">
                  <c:v>Computer Expenses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Data!$AX$5:$AX$88</c:f>
              <c:numCache>
                <c:formatCode>"$"#,##0.00_);[Red]\("$"#,##0.00\)</c:formatCode>
                <c:ptCount val="84"/>
                <c:pt idx="0">
                  <c:v>398.88</c:v>
                </c:pt>
                <c:pt idx="1">
                  <c:v>176.15</c:v>
                </c:pt>
                <c:pt idx="2">
                  <c:v>564.08000000000004</c:v>
                </c:pt>
                <c:pt idx="3">
                  <c:v>212.13</c:v>
                </c:pt>
                <c:pt idx="4">
                  <c:v>337.66</c:v>
                </c:pt>
                <c:pt idx="5">
                  <c:v>1372.35</c:v>
                </c:pt>
                <c:pt idx="6">
                  <c:v>360.76</c:v>
                </c:pt>
                <c:pt idx="7">
                  <c:v>293.29000000000002</c:v>
                </c:pt>
                <c:pt idx="8">
                  <c:v>515.01</c:v>
                </c:pt>
                <c:pt idx="9">
                  <c:v>506.27</c:v>
                </c:pt>
                <c:pt idx="10">
                  <c:v>6068.5</c:v>
                </c:pt>
                <c:pt idx="11">
                  <c:v>469.62</c:v>
                </c:pt>
                <c:pt idx="12">
                  <c:v>270.57</c:v>
                </c:pt>
                <c:pt idx="13">
                  <c:v>27.23</c:v>
                </c:pt>
                <c:pt idx="14">
                  <c:v>161.47999999999999</c:v>
                </c:pt>
                <c:pt idx="15">
                  <c:v>90.87</c:v>
                </c:pt>
                <c:pt idx="16">
                  <c:v>72.73</c:v>
                </c:pt>
                <c:pt idx="17">
                  <c:v>335.05</c:v>
                </c:pt>
                <c:pt idx="18">
                  <c:v>394.19</c:v>
                </c:pt>
                <c:pt idx="19">
                  <c:v>340.91</c:v>
                </c:pt>
                <c:pt idx="20">
                  <c:v>312.62</c:v>
                </c:pt>
                <c:pt idx="21">
                  <c:v>172.68</c:v>
                </c:pt>
                <c:pt idx="22">
                  <c:v>63.64</c:v>
                </c:pt>
                <c:pt idx="23">
                  <c:v>95.45</c:v>
                </c:pt>
                <c:pt idx="24">
                  <c:v>95.45</c:v>
                </c:pt>
                <c:pt idx="25">
                  <c:v>395.45</c:v>
                </c:pt>
                <c:pt idx="26">
                  <c:v>63.64</c:v>
                </c:pt>
                <c:pt idx="27">
                  <c:v>286.36</c:v>
                </c:pt>
                <c:pt idx="28">
                  <c:v>572.72</c:v>
                </c:pt>
                <c:pt idx="29">
                  <c:v>54.5</c:v>
                </c:pt>
                <c:pt idx="30">
                  <c:v>159.09</c:v>
                </c:pt>
                <c:pt idx="31">
                  <c:v>399.41</c:v>
                </c:pt>
                <c:pt idx="32">
                  <c:v>1727.73</c:v>
                </c:pt>
                <c:pt idx="33">
                  <c:v>323.64</c:v>
                </c:pt>
                <c:pt idx="34">
                  <c:v>95.45</c:v>
                </c:pt>
                <c:pt idx="35">
                  <c:v>0</c:v>
                </c:pt>
                <c:pt idx="36">
                  <c:v>183.44</c:v>
                </c:pt>
                <c:pt idx="37">
                  <c:v>616.36</c:v>
                </c:pt>
                <c:pt idx="38">
                  <c:v>63.64</c:v>
                </c:pt>
                <c:pt idx="39">
                  <c:v>79.8</c:v>
                </c:pt>
                <c:pt idx="40">
                  <c:v>175.25</c:v>
                </c:pt>
                <c:pt idx="41">
                  <c:v>544.26</c:v>
                </c:pt>
                <c:pt idx="42">
                  <c:v>479.75</c:v>
                </c:pt>
                <c:pt idx="43">
                  <c:v>511.03</c:v>
                </c:pt>
                <c:pt idx="44">
                  <c:v>375.25</c:v>
                </c:pt>
                <c:pt idx="45">
                  <c:v>787.94</c:v>
                </c:pt>
                <c:pt idx="46">
                  <c:v>356.17</c:v>
                </c:pt>
                <c:pt idx="47">
                  <c:v>111.62</c:v>
                </c:pt>
                <c:pt idx="48">
                  <c:v>79.8</c:v>
                </c:pt>
                <c:pt idx="49">
                  <c:v>1780.05</c:v>
                </c:pt>
                <c:pt idx="50">
                  <c:v>79.8</c:v>
                </c:pt>
                <c:pt idx="51">
                  <c:v>79.8</c:v>
                </c:pt>
                <c:pt idx="52">
                  <c:v>467.07</c:v>
                </c:pt>
                <c:pt idx="53">
                  <c:v>614.22</c:v>
                </c:pt>
                <c:pt idx="54">
                  <c:v>404.75</c:v>
                </c:pt>
                <c:pt idx="55">
                  <c:v>964.62</c:v>
                </c:pt>
                <c:pt idx="56">
                  <c:v>366.12</c:v>
                </c:pt>
                <c:pt idx="57">
                  <c:v>79.8</c:v>
                </c:pt>
                <c:pt idx="58">
                  <c:v>134.30000000000001</c:v>
                </c:pt>
                <c:pt idx="59">
                  <c:v>197.94</c:v>
                </c:pt>
                <c:pt idx="60">
                  <c:v>184.35</c:v>
                </c:pt>
                <c:pt idx="61">
                  <c:v>79.8</c:v>
                </c:pt>
                <c:pt idx="62">
                  <c:v>219.53</c:v>
                </c:pt>
                <c:pt idx="63">
                  <c:v>165.03</c:v>
                </c:pt>
                <c:pt idx="64">
                  <c:v>734.57</c:v>
                </c:pt>
                <c:pt idx="65">
                  <c:v>136.62</c:v>
                </c:pt>
                <c:pt idx="66">
                  <c:v>3002.48</c:v>
                </c:pt>
                <c:pt idx="67">
                  <c:v>735.62</c:v>
                </c:pt>
                <c:pt idx="68">
                  <c:v>1289.3</c:v>
                </c:pt>
                <c:pt idx="69">
                  <c:v>479.76</c:v>
                </c:pt>
                <c:pt idx="70">
                  <c:v>79.8</c:v>
                </c:pt>
                <c:pt idx="71">
                  <c:v>437.44</c:v>
                </c:pt>
                <c:pt idx="72">
                  <c:v>764.16</c:v>
                </c:pt>
                <c:pt idx="73">
                  <c:v>347.77</c:v>
                </c:pt>
                <c:pt idx="74">
                  <c:v>396.62</c:v>
                </c:pt>
                <c:pt idx="75">
                  <c:v>981.17</c:v>
                </c:pt>
                <c:pt idx="76">
                  <c:v>262.54000000000002</c:v>
                </c:pt>
                <c:pt idx="77">
                  <c:v>703.86</c:v>
                </c:pt>
                <c:pt idx="78">
                  <c:v>185.05</c:v>
                </c:pt>
                <c:pt idx="79">
                  <c:v>133.83000000000001</c:v>
                </c:pt>
                <c:pt idx="80">
                  <c:v>613.92999999999995</c:v>
                </c:pt>
                <c:pt idx="81">
                  <c:v>1675.61</c:v>
                </c:pt>
                <c:pt idx="82">
                  <c:v>2933.92</c:v>
                </c:pt>
                <c:pt idx="83">
                  <c:v>145.81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7F6-4D6A-86E1-EECED76376FD}"/>
            </c:ext>
          </c:extLst>
        </c:ser>
        <c:ser>
          <c:idx val="49"/>
          <c:order val="49"/>
          <c:tx>
            <c:strRef>
              <c:f>Data!$AY$4</c:f>
              <c:strCache>
                <c:ptCount val="1"/>
                <c:pt idx="0">
                  <c:v>Software Support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Data!$AY$5:$AY$88</c:f>
              <c:numCache>
                <c:formatCode>"$"#,##0.00_);[Red]\("$"#,##0.00\)</c:formatCode>
                <c:ptCount val="84"/>
                <c:pt idx="0">
                  <c:v>2049.0100000000002</c:v>
                </c:pt>
                <c:pt idx="1">
                  <c:v>1919.01</c:v>
                </c:pt>
                <c:pt idx="2">
                  <c:v>1919.01</c:v>
                </c:pt>
                <c:pt idx="3">
                  <c:v>1919.01</c:v>
                </c:pt>
                <c:pt idx="4">
                  <c:v>2188.46</c:v>
                </c:pt>
                <c:pt idx="5">
                  <c:v>1962.24</c:v>
                </c:pt>
                <c:pt idx="6">
                  <c:v>1962.24</c:v>
                </c:pt>
                <c:pt idx="7">
                  <c:v>1935.78</c:v>
                </c:pt>
                <c:pt idx="8">
                  <c:v>1935.78</c:v>
                </c:pt>
                <c:pt idx="9">
                  <c:v>1938.26</c:v>
                </c:pt>
                <c:pt idx="10">
                  <c:v>1858.51</c:v>
                </c:pt>
                <c:pt idx="11">
                  <c:v>1858.51</c:v>
                </c:pt>
                <c:pt idx="12">
                  <c:v>1858.51</c:v>
                </c:pt>
                <c:pt idx="13">
                  <c:v>2029.76</c:v>
                </c:pt>
                <c:pt idx="14">
                  <c:v>1858.51</c:v>
                </c:pt>
                <c:pt idx="15">
                  <c:v>1858.51</c:v>
                </c:pt>
                <c:pt idx="16">
                  <c:v>1854.87</c:v>
                </c:pt>
                <c:pt idx="17">
                  <c:v>2012.94</c:v>
                </c:pt>
                <c:pt idx="18">
                  <c:v>2007.4</c:v>
                </c:pt>
                <c:pt idx="19">
                  <c:v>1924.67</c:v>
                </c:pt>
                <c:pt idx="20">
                  <c:v>1916.95</c:v>
                </c:pt>
                <c:pt idx="21">
                  <c:v>1916.95</c:v>
                </c:pt>
                <c:pt idx="22">
                  <c:v>1916.95</c:v>
                </c:pt>
                <c:pt idx="23">
                  <c:v>1878.56</c:v>
                </c:pt>
                <c:pt idx="24">
                  <c:v>2153.79</c:v>
                </c:pt>
                <c:pt idx="25">
                  <c:v>1878.56</c:v>
                </c:pt>
                <c:pt idx="26">
                  <c:v>1388.71</c:v>
                </c:pt>
                <c:pt idx="27">
                  <c:v>1238.71</c:v>
                </c:pt>
                <c:pt idx="28">
                  <c:v>1878.56</c:v>
                </c:pt>
                <c:pt idx="29">
                  <c:v>2197.89</c:v>
                </c:pt>
                <c:pt idx="30">
                  <c:v>1878.56</c:v>
                </c:pt>
                <c:pt idx="31">
                  <c:v>1963.56</c:v>
                </c:pt>
                <c:pt idx="32">
                  <c:v>2480.83</c:v>
                </c:pt>
                <c:pt idx="33">
                  <c:v>1870.83</c:v>
                </c:pt>
                <c:pt idx="34">
                  <c:v>1870.83</c:v>
                </c:pt>
                <c:pt idx="35">
                  <c:v>1807.43</c:v>
                </c:pt>
                <c:pt idx="36">
                  <c:v>1861.93</c:v>
                </c:pt>
                <c:pt idx="37">
                  <c:v>1861.93</c:v>
                </c:pt>
                <c:pt idx="38">
                  <c:v>1861.93</c:v>
                </c:pt>
                <c:pt idx="39">
                  <c:v>1782.13</c:v>
                </c:pt>
                <c:pt idx="40">
                  <c:v>1782.13</c:v>
                </c:pt>
                <c:pt idx="41">
                  <c:v>2839.52</c:v>
                </c:pt>
                <c:pt idx="42">
                  <c:v>611.32000000000005</c:v>
                </c:pt>
                <c:pt idx="43">
                  <c:v>226.32</c:v>
                </c:pt>
                <c:pt idx="44">
                  <c:v>426.32</c:v>
                </c:pt>
                <c:pt idx="45">
                  <c:v>586.32000000000005</c:v>
                </c:pt>
                <c:pt idx="46">
                  <c:v>1857.13</c:v>
                </c:pt>
                <c:pt idx="47">
                  <c:v>1829.77</c:v>
                </c:pt>
                <c:pt idx="48">
                  <c:v>2029.77</c:v>
                </c:pt>
                <c:pt idx="49">
                  <c:v>1766.13</c:v>
                </c:pt>
                <c:pt idx="50">
                  <c:v>1829.77</c:v>
                </c:pt>
                <c:pt idx="51">
                  <c:v>1839.77</c:v>
                </c:pt>
                <c:pt idx="52">
                  <c:v>1679.77</c:v>
                </c:pt>
                <c:pt idx="53">
                  <c:v>1785.27</c:v>
                </c:pt>
                <c:pt idx="54">
                  <c:v>1760.27</c:v>
                </c:pt>
                <c:pt idx="55">
                  <c:v>1760.27</c:v>
                </c:pt>
                <c:pt idx="56">
                  <c:v>1760.27</c:v>
                </c:pt>
                <c:pt idx="57">
                  <c:v>368.59</c:v>
                </c:pt>
                <c:pt idx="58">
                  <c:v>1763.99</c:v>
                </c:pt>
                <c:pt idx="59">
                  <c:v>1757.54</c:v>
                </c:pt>
                <c:pt idx="60">
                  <c:v>2052.11</c:v>
                </c:pt>
                <c:pt idx="61">
                  <c:v>1612.04</c:v>
                </c:pt>
                <c:pt idx="62">
                  <c:v>1622.54</c:v>
                </c:pt>
                <c:pt idx="63">
                  <c:v>2028.4</c:v>
                </c:pt>
                <c:pt idx="64">
                  <c:v>1640.45</c:v>
                </c:pt>
                <c:pt idx="65">
                  <c:v>2041.61</c:v>
                </c:pt>
                <c:pt idx="66">
                  <c:v>1781.66</c:v>
                </c:pt>
                <c:pt idx="67">
                  <c:v>2065.7199999999998</c:v>
                </c:pt>
                <c:pt idx="68">
                  <c:v>1798.18</c:v>
                </c:pt>
                <c:pt idx="69">
                  <c:v>2163.0500000000002</c:v>
                </c:pt>
                <c:pt idx="70">
                  <c:v>1392.43</c:v>
                </c:pt>
                <c:pt idx="71">
                  <c:v>1945.52</c:v>
                </c:pt>
                <c:pt idx="72">
                  <c:v>2828.06</c:v>
                </c:pt>
                <c:pt idx="73">
                  <c:v>3094.87</c:v>
                </c:pt>
                <c:pt idx="74">
                  <c:v>1730.74</c:v>
                </c:pt>
                <c:pt idx="75">
                  <c:v>1749.03</c:v>
                </c:pt>
                <c:pt idx="76">
                  <c:v>1716.13</c:v>
                </c:pt>
                <c:pt idx="77">
                  <c:v>1581.22</c:v>
                </c:pt>
                <c:pt idx="78">
                  <c:v>1723.58</c:v>
                </c:pt>
                <c:pt idx="79">
                  <c:v>1965.61</c:v>
                </c:pt>
                <c:pt idx="80">
                  <c:v>1829.83</c:v>
                </c:pt>
                <c:pt idx="81">
                  <c:v>2302.8000000000002</c:v>
                </c:pt>
                <c:pt idx="82">
                  <c:v>1760.07</c:v>
                </c:pt>
                <c:pt idx="83">
                  <c:v>1960.06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7F6-4D6A-86E1-EECED76376FD}"/>
            </c:ext>
          </c:extLst>
        </c:ser>
        <c:ser>
          <c:idx val="50"/>
          <c:order val="50"/>
          <c:tx>
            <c:strRef>
              <c:f>Data!$AZ$4</c:f>
              <c:strCache>
                <c:ptCount val="1"/>
                <c:pt idx="0">
                  <c:v>Cyber Security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Data!$AZ$5:$AZ$88</c:f>
              <c:numCache>
                <c:formatCode>"$"#,##0.00_);[Red]\("$"#,##0.00\)</c:formatCode>
                <c:ptCount val="84"/>
                <c:pt idx="0">
                  <c:v>1544</c:v>
                </c:pt>
                <c:pt idx="1">
                  <c:v>1544</c:v>
                </c:pt>
                <c:pt idx="2">
                  <c:v>1465</c:v>
                </c:pt>
                <c:pt idx="3">
                  <c:v>2009</c:v>
                </c:pt>
                <c:pt idx="4">
                  <c:v>2009</c:v>
                </c:pt>
                <c:pt idx="5">
                  <c:v>1930</c:v>
                </c:pt>
                <c:pt idx="6">
                  <c:v>1930</c:v>
                </c:pt>
                <c:pt idx="7">
                  <c:v>1930</c:v>
                </c:pt>
                <c:pt idx="8">
                  <c:v>1930</c:v>
                </c:pt>
                <c:pt idx="9">
                  <c:v>1930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7F6-4D6A-86E1-EECED76376FD}"/>
            </c:ext>
          </c:extLst>
        </c:ser>
        <c:ser>
          <c:idx val="51"/>
          <c:order val="51"/>
          <c:tx>
            <c:strRef>
              <c:f>Data!$BA$4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Data!$BA$5:$BA$88</c:f>
              <c:numCache>
                <c:formatCode>"$"#,##0.00_);[Red]\("$"#,##0.00\)</c:formatCode>
                <c:ptCount val="84"/>
                <c:pt idx="0">
                  <c:v>20264.71</c:v>
                </c:pt>
                <c:pt idx="1">
                  <c:v>19617.29</c:v>
                </c:pt>
                <c:pt idx="2">
                  <c:v>20278.560000000001</c:v>
                </c:pt>
                <c:pt idx="3">
                  <c:v>19640.82</c:v>
                </c:pt>
                <c:pt idx="4">
                  <c:v>20307.84</c:v>
                </c:pt>
                <c:pt idx="5">
                  <c:v>20329.919999999998</c:v>
                </c:pt>
                <c:pt idx="6">
                  <c:v>20158.599999999999</c:v>
                </c:pt>
                <c:pt idx="7">
                  <c:v>20950.48</c:v>
                </c:pt>
                <c:pt idx="8">
                  <c:v>20309.97</c:v>
                </c:pt>
                <c:pt idx="9">
                  <c:v>23217.439999999999</c:v>
                </c:pt>
                <c:pt idx="10">
                  <c:v>18927.77</c:v>
                </c:pt>
                <c:pt idx="11">
                  <c:v>20789.63</c:v>
                </c:pt>
                <c:pt idx="12">
                  <c:v>38477.96</c:v>
                </c:pt>
                <c:pt idx="13">
                  <c:v>36914.74</c:v>
                </c:pt>
                <c:pt idx="14">
                  <c:v>40710.18</c:v>
                </c:pt>
                <c:pt idx="15">
                  <c:v>37638.71</c:v>
                </c:pt>
                <c:pt idx="16">
                  <c:v>38666.49</c:v>
                </c:pt>
                <c:pt idx="17">
                  <c:v>34178.949999999997</c:v>
                </c:pt>
                <c:pt idx="18">
                  <c:v>46482.3</c:v>
                </c:pt>
                <c:pt idx="19">
                  <c:v>41332.36</c:v>
                </c:pt>
                <c:pt idx="20">
                  <c:v>39455.01</c:v>
                </c:pt>
                <c:pt idx="21">
                  <c:v>39808.53</c:v>
                </c:pt>
                <c:pt idx="22">
                  <c:v>35863.019999999997</c:v>
                </c:pt>
                <c:pt idx="23">
                  <c:v>39689.78</c:v>
                </c:pt>
                <c:pt idx="24">
                  <c:v>40668.019999999997</c:v>
                </c:pt>
                <c:pt idx="25">
                  <c:v>38922.22</c:v>
                </c:pt>
                <c:pt idx="26">
                  <c:v>40202.699999999997</c:v>
                </c:pt>
                <c:pt idx="27">
                  <c:v>38559.379999999997</c:v>
                </c:pt>
                <c:pt idx="28">
                  <c:v>39776.75</c:v>
                </c:pt>
                <c:pt idx="29">
                  <c:v>40311.14</c:v>
                </c:pt>
                <c:pt idx="30">
                  <c:v>39405.26</c:v>
                </c:pt>
                <c:pt idx="31">
                  <c:v>41524.61</c:v>
                </c:pt>
                <c:pt idx="32">
                  <c:v>40273.24</c:v>
                </c:pt>
                <c:pt idx="33">
                  <c:v>41594.53</c:v>
                </c:pt>
                <c:pt idx="34">
                  <c:v>37447.85</c:v>
                </c:pt>
                <c:pt idx="35">
                  <c:v>41138.5</c:v>
                </c:pt>
                <c:pt idx="36">
                  <c:v>40760.449999999997</c:v>
                </c:pt>
                <c:pt idx="37">
                  <c:v>38061.160000000003</c:v>
                </c:pt>
                <c:pt idx="38">
                  <c:v>39186.1</c:v>
                </c:pt>
                <c:pt idx="39">
                  <c:v>41309.279999999999</c:v>
                </c:pt>
                <c:pt idx="40">
                  <c:v>34727.83</c:v>
                </c:pt>
                <c:pt idx="41">
                  <c:v>37345.21</c:v>
                </c:pt>
                <c:pt idx="42">
                  <c:v>35439.68</c:v>
                </c:pt>
                <c:pt idx="43">
                  <c:v>35558.49</c:v>
                </c:pt>
                <c:pt idx="44">
                  <c:v>34518.15</c:v>
                </c:pt>
                <c:pt idx="45">
                  <c:v>36727.25</c:v>
                </c:pt>
                <c:pt idx="46">
                  <c:v>33657.53</c:v>
                </c:pt>
                <c:pt idx="47">
                  <c:v>36416.65</c:v>
                </c:pt>
                <c:pt idx="48">
                  <c:v>35695.279999999999</c:v>
                </c:pt>
                <c:pt idx="49">
                  <c:v>31985.599999999999</c:v>
                </c:pt>
                <c:pt idx="50">
                  <c:v>33832.480000000003</c:v>
                </c:pt>
                <c:pt idx="51">
                  <c:v>31063.72</c:v>
                </c:pt>
                <c:pt idx="52">
                  <c:v>31408.5</c:v>
                </c:pt>
                <c:pt idx="53">
                  <c:v>31409.98</c:v>
                </c:pt>
                <c:pt idx="54">
                  <c:v>30367.84</c:v>
                </c:pt>
                <c:pt idx="55">
                  <c:v>31330.54</c:v>
                </c:pt>
                <c:pt idx="56">
                  <c:v>30248.02</c:v>
                </c:pt>
                <c:pt idx="57">
                  <c:v>31258.23</c:v>
                </c:pt>
                <c:pt idx="58">
                  <c:v>28210.46</c:v>
                </c:pt>
                <c:pt idx="59">
                  <c:v>30911.43</c:v>
                </c:pt>
                <c:pt idx="60">
                  <c:v>29338.240000000002</c:v>
                </c:pt>
                <c:pt idx="61">
                  <c:v>27516.080000000002</c:v>
                </c:pt>
                <c:pt idx="62">
                  <c:v>28129.34</c:v>
                </c:pt>
                <c:pt idx="63">
                  <c:v>28624.1</c:v>
                </c:pt>
                <c:pt idx="64">
                  <c:v>27915.17</c:v>
                </c:pt>
                <c:pt idx="65">
                  <c:v>25901.49</c:v>
                </c:pt>
                <c:pt idx="66">
                  <c:v>27629.01</c:v>
                </c:pt>
                <c:pt idx="67">
                  <c:v>24807.13</c:v>
                </c:pt>
                <c:pt idx="68">
                  <c:v>24090.51</c:v>
                </c:pt>
                <c:pt idx="69">
                  <c:v>25276.080000000002</c:v>
                </c:pt>
                <c:pt idx="70">
                  <c:v>23306.43</c:v>
                </c:pt>
                <c:pt idx="71">
                  <c:v>31462.95</c:v>
                </c:pt>
                <c:pt idx="72">
                  <c:v>43130.14</c:v>
                </c:pt>
                <c:pt idx="73">
                  <c:v>22431.27</c:v>
                </c:pt>
                <c:pt idx="74">
                  <c:v>21125.25</c:v>
                </c:pt>
                <c:pt idx="75">
                  <c:v>20462.09</c:v>
                </c:pt>
                <c:pt idx="76">
                  <c:v>22523.21</c:v>
                </c:pt>
                <c:pt idx="77">
                  <c:v>20819.45</c:v>
                </c:pt>
                <c:pt idx="78">
                  <c:v>20267.560000000001</c:v>
                </c:pt>
                <c:pt idx="79">
                  <c:v>21869.119999999999</c:v>
                </c:pt>
                <c:pt idx="80">
                  <c:v>21770.76</c:v>
                </c:pt>
                <c:pt idx="81">
                  <c:v>22425.4</c:v>
                </c:pt>
                <c:pt idx="82">
                  <c:v>20181.62</c:v>
                </c:pt>
                <c:pt idx="83">
                  <c:v>22054.55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7F6-4D6A-86E1-EECED76376FD}"/>
            </c:ext>
          </c:extLst>
        </c:ser>
        <c:ser>
          <c:idx val="52"/>
          <c:order val="52"/>
          <c:tx>
            <c:strRef>
              <c:f>Data!$BB$4</c:f>
              <c:strCache>
                <c:ptCount val="1"/>
                <c:pt idx="0">
                  <c:v>Deoreciation - Bar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Data!$BB$5:$BB$88</c:f>
              <c:numCache>
                <c:formatCode>"$"#,##0.00_);[Red]\("$"#,##0.00\)</c:formatCode>
                <c:ptCount val="84"/>
                <c:pt idx="0">
                  <c:v>603.61</c:v>
                </c:pt>
                <c:pt idx="1">
                  <c:v>584.21</c:v>
                </c:pt>
                <c:pt idx="2">
                  <c:v>694.81</c:v>
                </c:pt>
                <c:pt idx="3">
                  <c:v>689.41</c:v>
                </c:pt>
                <c:pt idx="4">
                  <c:v>716.15</c:v>
                </c:pt>
                <c:pt idx="5">
                  <c:v>770.56</c:v>
                </c:pt>
                <c:pt idx="6">
                  <c:v>745.72</c:v>
                </c:pt>
                <c:pt idx="7">
                  <c:v>752.72</c:v>
                </c:pt>
                <c:pt idx="8">
                  <c:v>597.28</c:v>
                </c:pt>
                <c:pt idx="9">
                  <c:v>556.80999999999995</c:v>
                </c:pt>
                <c:pt idx="10">
                  <c:v>502.92</c:v>
                </c:pt>
                <c:pt idx="11">
                  <c:v>556.80999999999995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7F6-4D6A-86E1-EECED76376FD}"/>
            </c:ext>
          </c:extLst>
        </c:ser>
        <c:ser>
          <c:idx val="53"/>
          <c:order val="53"/>
          <c:tx>
            <c:strRef>
              <c:f>Data!$BC$4</c:f>
              <c:strCache>
                <c:ptCount val="1"/>
                <c:pt idx="0">
                  <c:v>Depreciation - Kitchen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Data!$BC$5:$BC$88</c:f>
              <c:numCache>
                <c:formatCode>"$"#,##0.00_);[Red]\("$"#,##0.00\)</c:formatCode>
                <c:ptCount val="84"/>
                <c:pt idx="0">
                  <c:v>369.2</c:v>
                </c:pt>
                <c:pt idx="1">
                  <c:v>284.64</c:v>
                </c:pt>
                <c:pt idx="2">
                  <c:v>282.57</c:v>
                </c:pt>
                <c:pt idx="3">
                  <c:v>273.45999999999998</c:v>
                </c:pt>
                <c:pt idx="4">
                  <c:v>282.52</c:v>
                </c:pt>
                <c:pt idx="5">
                  <c:v>282.57</c:v>
                </c:pt>
                <c:pt idx="6">
                  <c:v>273.45999999999998</c:v>
                </c:pt>
                <c:pt idx="7">
                  <c:v>282.57</c:v>
                </c:pt>
                <c:pt idx="8">
                  <c:v>273.45</c:v>
                </c:pt>
                <c:pt idx="9">
                  <c:v>282.58</c:v>
                </c:pt>
                <c:pt idx="10">
                  <c:v>255.22</c:v>
                </c:pt>
                <c:pt idx="11">
                  <c:v>282.57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7F6-4D6A-86E1-EECED76376FD}"/>
            </c:ext>
          </c:extLst>
        </c:ser>
        <c:ser>
          <c:idx val="54"/>
          <c:order val="54"/>
          <c:tx>
            <c:strRef>
              <c:f>Data!$BD$4</c:f>
              <c:strCache>
                <c:ptCount val="1"/>
                <c:pt idx="0">
                  <c:v>Depreciation - Poker Machines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Data!$BD$5:$BD$88</c:f>
              <c:numCache>
                <c:formatCode>"$"#,##0.00_);[Red]\("$"#,##0.00\)</c:formatCode>
                <c:ptCount val="84"/>
                <c:pt idx="0">
                  <c:v>14978.3</c:v>
                </c:pt>
                <c:pt idx="1">
                  <c:v>14860.25</c:v>
                </c:pt>
                <c:pt idx="2">
                  <c:v>15610.84</c:v>
                </c:pt>
                <c:pt idx="3">
                  <c:v>15311.17</c:v>
                </c:pt>
                <c:pt idx="4">
                  <c:v>17182.419999999998</c:v>
                </c:pt>
                <c:pt idx="5">
                  <c:v>17182.41</c:v>
                </c:pt>
                <c:pt idx="6">
                  <c:v>16485.419999999998</c:v>
                </c:pt>
                <c:pt idx="7">
                  <c:v>16522.77</c:v>
                </c:pt>
                <c:pt idx="8">
                  <c:v>16020.62</c:v>
                </c:pt>
                <c:pt idx="9">
                  <c:v>15695.59</c:v>
                </c:pt>
                <c:pt idx="10">
                  <c:v>14941.62</c:v>
                </c:pt>
                <c:pt idx="11">
                  <c:v>16537.55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7F6-4D6A-86E1-EECED76376FD}"/>
            </c:ext>
          </c:extLst>
        </c:ser>
        <c:ser>
          <c:idx val="55"/>
          <c:order val="55"/>
          <c:tx>
            <c:strRef>
              <c:f>Data!$BE$4</c:f>
              <c:strCache>
                <c:ptCount val="1"/>
                <c:pt idx="0">
                  <c:v>Donations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Data!$BE$5:$BE$88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700</c:v>
                </c:pt>
                <c:pt idx="8">
                  <c:v>417.25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1350</c:v>
                </c:pt>
                <c:pt idx="19">
                  <c:v>0</c:v>
                </c:pt>
                <c:pt idx="20">
                  <c:v>0</c:v>
                </c:pt>
                <c:pt idx="21">
                  <c:v>250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200</c:v>
                </c:pt>
                <c:pt idx="56">
                  <c:v>0</c:v>
                </c:pt>
                <c:pt idx="57">
                  <c:v>0</c:v>
                </c:pt>
                <c:pt idx="58">
                  <c:v>-75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500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500</c:v>
                </c:pt>
                <c:pt idx="71">
                  <c:v>0</c:v>
                </c:pt>
                <c:pt idx="72">
                  <c:v>670.5</c:v>
                </c:pt>
                <c:pt idx="73">
                  <c:v>80.5</c:v>
                </c:pt>
                <c:pt idx="74">
                  <c:v>0</c:v>
                </c:pt>
                <c:pt idx="75">
                  <c:v>200</c:v>
                </c:pt>
                <c:pt idx="76">
                  <c:v>0</c:v>
                </c:pt>
                <c:pt idx="77">
                  <c:v>0</c:v>
                </c:pt>
                <c:pt idx="78">
                  <c:v>500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7F6-4D6A-86E1-EECED76376FD}"/>
            </c:ext>
          </c:extLst>
        </c:ser>
        <c:ser>
          <c:idx val="56"/>
          <c:order val="56"/>
          <c:tx>
            <c:strRef>
              <c:f>Data!$BF$4</c:f>
              <c:strCache>
                <c:ptCount val="1"/>
                <c:pt idx="0">
                  <c:v>Sponsorships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Data!$BF$5:$BF$88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4172.7299999999996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272.73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-250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4559.09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1500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3000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2400</c:v>
                </c:pt>
                <c:pt idx="65">
                  <c:v>0</c:v>
                </c:pt>
                <c:pt idx="66">
                  <c:v>2109.09</c:v>
                </c:pt>
                <c:pt idx="67">
                  <c:v>1109.0899999999999</c:v>
                </c:pt>
                <c:pt idx="68">
                  <c:v>1492.73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3000</c:v>
                </c:pt>
                <c:pt idx="76">
                  <c:v>1000</c:v>
                </c:pt>
                <c:pt idx="77">
                  <c:v>4272.7299999999996</c:v>
                </c:pt>
                <c:pt idx="78">
                  <c:v>0</c:v>
                </c:pt>
                <c:pt idx="79">
                  <c:v>1000</c:v>
                </c:pt>
                <c:pt idx="80">
                  <c:v>2000</c:v>
                </c:pt>
                <c:pt idx="81">
                  <c:v>0</c:v>
                </c:pt>
                <c:pt idx="82">
                  <c:v>2727.27</c:v>
                </c:pt>
                <c:pt idx="83">
                  <c:v>1863.64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7F6-4D6A-86E1-EECED76376FD}"/>
            </c:ext>
          </c:extLst>
        </c:ser>
        <c:ser>
          <c:idx val="57"/>
          <c:order val="57"/>
          <c:tx>
            <c:strRef>
              <c:f>Data!$BG$4</c:f>
              <c:strCache>
                <c:ptCount val="1"/>
                <c:pt idx="0">
                  <c:v>Lease Payments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Data!$BG$5:$BG$88</c:f>
              <c:numCache>
                <c:formatCode>"$"#,##0.00_);[Red]\("$"#,##0.00\)</c:formatCode>
                <c:ptCount val="84"/>
                <c:pt idx="0">
                  <c:v>760.36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762.15</c:v>
                </c:pt>
                <c:pt idx="6">
                  <c:v>0</c:v>
                </c:pt>
                <c:pt idx="7">
                  <c:v>237.59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230.69</c:v>
                </c:pt>
                <c:pt idx="12">
                  <c:v>-3701.5</c:v>
                </c:pt>
                <c:pt idx="13">
                  <c:v>237.5</c:v>
                </c:pt>
                <c:pt idx="14">
                  <c:v>237.5</c:v>
                </c:pt>
                <c:pt idx="15">
                  <c:v>237.5</c:v>
                </c:pt>
                <c:pt idx="16">
                  <c:v>237.5</c:v>
                </c:pt>
                <c:pt idx="17">
                  <c:v>237.5</c:v>
                </c:pt>
                <c:pt idx="18">
                  <c:v>237.5</c:v>
                </c:pt>
                <c:pt idx="19">
                  <c:v>237.5</c:v>
                </c:pt>
                <c:pt idx="20">
                  <c:v>981.07</c:v>
                </c:pt>
                <c:pt idx="21">
                  <c:v>237.5</c:v>
                </c:pt>
                <c:pt idx="22">
                  <c:v>237.5</c:v>
                </c:pt>
                <c:pt idx="23">
                  <c:v>237.5</c:v>
                </c:pt>
                <c:pt idx="24">
                  <c:v>237.5</c:v>
                </c:pt>
                <c:pt idx="25">
                  <c:v>0</c:v>
                </c:pt>
                <c:pt idx="26">
                  <c:v>237.5</c:v>
                </c:pt>
                <c:pt idx="27">
                  <c:v>237.5</c:v>
                </c:pt>
                <c:pt idx="28">
                  <c:v>237.5</c:v>
                </c:pt>
                <c:pt idx="29">
                  <c:v>237.5</c:v>
                </c:pt>
                <c:pt idx="30">
                  <c:v>0</c:v>
                </c:pt>
                <c:pt idx="31">
                  <c:v>0</c:v>
                </c:pt>
                <c:pt idx="32">
                  <c:v>237.5</c:v>
                </c:pt>
                <c:pt idx="33">
                  <c:v>725.44</c:v>
                </c:pt>
                <c:pt idx="34">
                  <c:v>54.29</c:v>
                </c:pt>
                <c:pt idx="35">
                  <c:v>60.11</c:v>
                </c:pt>
                <c:pt idx="36">
                  <c:v>60.11</c:v>
                </c:pt>
                <c:pt idx="37">
                  <c:v>58.17</c:v>
                </c:pt>
                <c:pt idx="38">
                  <c:v>556.11</c:v>
                </c:pt>
                <c:pt idx="39">
                  <c:v>58.17</c:v>
                </c:pt>
                <c:pt idx="40">
                  <c:v>60.11</c:v>
                </c:pt>
                <c:pt idx="41">
                  <c:v>60.11</c:v>
                </c:pt>
                <c:pt idx="42">
                  <c:v>58.17</c:v>
                </c:pt>
                <c:pt idx="43">
                  <c:v>60.11</c:v>
                </c:pt>
                <c:pt idx="44">
                  <c:v>58.17</c:v>
                </c:pt>
                <c:pt idx="45">
                  <c:v>60.12</c:v>
                </c:pt>
                <c:pt idx="46">
                  <c:v>52.97</c:v>
                </c:pt>
                <c:pt idx="47">
                  <c:v>58.64</c:v>
                </c:pt>
                <c:pt idx="48">
                  <c:v>58.64</c:v>
                </c:pt>
                <c:pt idx="49">
                  <c:v>56.75</c:v>
                </c:pt>
                <c:pt idx="50">
                  <c:v>559.64</c:v>
                </c:pt>
                <c:pt idx="51">
                  <c:v>56.75</c:v>
                </c:pt>
                <c:pt idx="52">
                  <c:v>58.64</c:v>
                </c:pt>
                <c:pt idx="53">
                  <c:v>58.64</c:v>
                </c:pt>
                <c:pt idx="54">
                  <c:v>56.75</c:v>
                </c:pt>
                <c:pt idx="55">
                  <c:v>58.64</c:v>
                </c:pt>
                <c:pt idx="56">
                  <c:v>115.39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673.64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728.6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7F6-4D6A-86E1-EECED76376FD}"/>
            </c:ext>
          </c:extLst>
        </c:ser>
        <c:ser>
          <c:idx val="58"/>
          <c:order val="58"/>
          <c:tx>
            <c:strRef>
              <c:f>Data!$BH$4</c:f>
              <c:strCache>
                <c:ptCount val="1"/>
                <c:pt idx="0">
                  <c:v>Licences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Data!$BH$5:$BH$88</c:f>
              <c:numCache>
                <c:formatCode>"$"#,##0.00_);[Red]\("$"#,##0.00\)</c:formatCode>
                <c:ptCount val="84"/>
                <c:pt idx="0">
                  <c:v>211.73</c:v>
                </c:pt>
                <c:pt idx="1">
                  <c:v>0</c:v>
                </c:pt>
                <c:pt idx="2">
                  <c:v>2760.82</c:v>
                </c:pt>
                <c:pt idx="3">
                  <c:v>0</c:v>
                </c:pt>
                <c:pt idx="4">
                  <c:v>0</c:v>
                </c:pt>
                <c:pt idx="5">
                  <c:v>211.73</c:v>
                </c:pt>
                <c:pt idx="6">
                  <c:v>954.55</c:v>
                </c:pt>
                <c:pt idx="7">
                  <c:v>633.91999999999996</c:v>
                </c:pt>
                <c:pt idx="8">
                  <c:v>209.42</c:v>
                </c:pt>
                <c:pt idx="9">
                  <c:v>136.36000000000001</c:v>
                </c:pt>
                <c:pt idx="10">
                  <c:v>68.180000000000007</c:v>
                </c:pt>
                <c:pt idx="11">
                  <c:v>3560.12</c:v>
                </c:pt>
                <c:pt idx="12">
                  <c:v>0</c:v>
                </c:pt>
                <c:pt idx="13">
                  <c:v>0</c:v>
                </c:pt>
                <c:pt idx="14">
                  <c:v>747.59</c:v>
                </c:pt>
                <c:pt idx="15">
                  <c:v>68.180000000000007</c:v>
                </c:pt>
                <c:pt idx="16">
                  <c:v>0</c:v>
                </c:pt>
                <c:pt idx="17">
                  <c:v>204.59</c:v>
                </c:pt>
                <c:pt idx="18">
                  <c:v>2002.87</c:v>
                </c:pt>
                <c:pt idx="19">
                  <c:v>202.36</c:v>
                </c:pt>
                <c:pt idx="20">
                  <c:v>520.91</c:v>
                </c:pt>
                <c:pt idx="21">
                  <c:v>0</c:v>
                </c:pt>
                <c:pt idx="22">
                  <c:v>0</c:v>
                </c:pt>
                <c:pt idx="23">
                  <c:v>200.14</c:v>
                </c:pt>
                <c:pt idx="24">
                  <c:v>890.49</c:v>
                </c:pt>
                <c:pt idx="25">
                  <c:v>0</c:v>
                </c:pt>
                <c:pt idx="26">
                  <c:v>516</c:v>
                </c:pt>
                <c:pt idx="27">
                  <c:v>39.4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625.39</c:v>
                </c:pt>
                <c:pt idx="32">
                  <c:v>200.57</c:v>
                </c:pt>
                <c:pt idx="33">
                  <c:v>0</c:v>
                </c:pt>
                <c:pt idx="34">
                  <c:v>0</c:v>
                </c:pt>
                <c:pt idx="35">
                  <c:v>198.36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160.27000000000001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509.15</c:v>
                </c:pt>
                <c:pt idx="48">
                  <c:v>604.75</c:v>
                </c:pt>
                <c:pt idx="49">
                  <c:v>382.91</c:v>
                </c:pt>
                <c:pt idx="50">
                  <c:v>1439.36</c:v>
                </c:pt>
                <c:pt idx="51">
                  <c:v>1644.17</c:v>
                </c:pt>
                <c:pt idx="52">
                  <c:v>630.88</c:v>
                </c:pt>
                <c:pt idx="53">
                  <c:v>2873.53</c:v>
                </c:pt>
                <c:pt idx="54">
                  <c:v>467.79</c:v>
                </c:pt>
                <c:pt idx="55">
                  <c:v>2808.43</c:v>
                </c:pt>
                <c:pt idx="56">
                  <c:v>1267.83</c:v>
                </c:pt>
                <c:pt idx="57">
                  <c:v>312.68</c:v>
                </c:pt>
                <c:pt idx="58">
                  <c:v>4170.42</c:v>
                </c:pt>
                <c:pt idx="59">
                  <c:v>469.63</c:v>
                </c:pt>
                <c:pt idx="60">
                  <c:v>992.23</c:v>
                </c:pt>
                <c:pt idx="61">
                  <c:v>831.69</c:v>
                </c:pt>
                <c:pt idx="62">
                  <c:v>1286.58</c:v>
                </c:pt>
                <c:pt idx="63">
                  <c:v>319.56</c:v>
                </c:pt>
                <c:pt idx="64">
                  <c:v>622.28</c:v>
                </c:pt>
                <c:pt idx="65">
                  <c:v>578.4</c:v>
                </c:pt>
                <c:pt idx="66">
                  <c:v>1168.74</c:v>
                </c:pt>
                <c:pt idx="67">
                  <c:v>1522.68</c:v>
                </c:pt>
                <c:pt idx="68">
                  <c:v>989.28</c:v>
                </c:pt>
                <c:pt idx="69">
                  <c:v>940.72</c:v>
                </c:pt>
                <c:pt idx="70">
                  <c:v>794.73</c:v>
                </c:pt>
                <c:pt idx="71">
                  <c:v>860.4</c:v>
                </c:pt>
                <c:pt idx="72">
                  <c:v>-1401.53</c:v>
                </c:pt>
                <c:pt idx="73">
                  <c:v>810.66</c:v>
                </c:pt>
                <c:pt idx="74">
                  <c:v>1617.37</c:v>
                </c:pt>
                <c:pt idx="75">
                  <c:v>324</c:v>
                </c:pt>
                <c:pt idx="76">
                  <c:v>759.07</c:v>
                </c:pt>
                <c:pt idx="77">
                  <c:v>404.32</c:v>
                </c:pt>
                <c:pt idx="78">
                  <c:v>324</c:v>
                </c:pt>
                <c:pt idx="79">
                  <c:v>6578.8</c:v>
                </c:pt>
                <c:pt idx="80">
                  <c:v>1786.06</c:v>
                </c:pt>
                <c:pt idx="81">
                  <c:v>1010.32</c:v>
                </c:pt>
                <c:pt idx="82">
                  <c:v>1989.91</c:v>
                </c:pt>
                <c:pt idx="83">
                  <c:v>814.44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7F6-4D6A-86E1-EECED76376FD}"/>
            </c:ext>
          </c:extLst>
        </c:ser>
        <c:ser>
          <c:idx val="59"/>
          <c:order val="59"/>
          <c:tx>
            <c:strRef>
              <c:f>Data!$BI$4</c:f>
              <c:strCache>
                <c:ptCount val="1"/>
                <c:pt idx="0">
                  <c:v>Subscriptions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Data!$BI$5:$BI$88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6726.36</c:v>
                </c:pt>
                <c:pt idx="6">
                  <c:v>618.36</c:v>
                </c:pt>
                <c:pt idx="7">
                  <c:v>510.43</c:v>
                </c:pt>
                <c:pt idx="8">
                  <c:v>510.43</c:v>
                </c:pt>
                <c:pt idx="9">
                  <c:v>527.45000000000005</c:v>
                </c:pt>
                <c:pt idx="10">
                  <c:v>476.41</c:v>
                </c:pt>
                <c:pt idx="11">
                  <c:v>527.45000000000005</c:v>
                </c:pt>
                <c:pt idx="12">
                  <c:v>527.45000000000005</c:v>
                </c:pt>
                <c:pt idx="13">
                  <c:v>510.43</c:v>
                </c:pt>
                <c:pt idx="14">
                  <c:v>527.45000000000005</c:v>
                </c:pt>
                <c:pt idx="15">
                  <c:v>601.34</c:v>
                </c:pt>
                <c:pt idx="16">
                  <c:v>1054.9000000000001</c:v>
                </c:pt>
                <c:pt idx="17">
                  <c:v>498.97</c:v>
                </c:pt>
                <c:pt idx="18">
                  <c:v>482.87</c:v>
                </c:pt>
                <c:pt idx="19">
                  <c:v>498.97</c:v>
                </c:pt>
                <c:pt idx="20">
                  <c:v>482.87</c:v>
                </c:pt>
                <c:pt idx="21">
                  <c:v>498.97</c:v>
                </c:pt>
                <c:pt idx="22">
                  <c:v>450.68</c:v>
                </c:pt>
                <c:pt idx="23">
                  <c:v>498.97</c:v>
                </c:pt>
                <c:pt idx="24">
                  <c:v>498.97</c:v>
                </c:pt>
                <c:pt idx="25">
                  <c:v>1963.68</c:v>
                </c:pt>
                <c:pt idx="26">
                  <c:v>0</c:v>
                </c:pt>
                <c:pt idx="27">
                  <c:v>90.91</c:v>
                </c:pt>
                <c:pt idx="28">
                  <c:v>0</c:v>
                </c:pt>
                <c:pt idx="29">
                  <c:v>564.24</c:v>
                </c:pt>
                <c:pt idx="30">
                  <c:v>546.04</c:v>
                </c:pt>
                <c:pt idx="31">
                  <c:v>564.24</c:v>
                </c:pt>
                <c:pt idx="32">
                  <c:v>3941.04</c:v>
                </c:pt>
                <c:pt idx="33">
                  <c:v>564.24</c:v>
                </c:pt>
                <c:pt idx="34">
                  <c:v>509.64</c:v>
                </c:pt>
                <c:pt idx="35">
                  <c:v>564.21</c:v>
                </c:pt>
                <c:pt idx="36">
                  <c:v>4726.17</c:v>
                </c:pt>
                <c:pt idx="37">
                  <c:v>546.04</c:v>
                </c:pt>
                <c:pt idx="38">
                  <c:v>2238.77</c:v>
                </c:pt>
                <c:pt idx="39">
                  <c:v>0</c:v>
                </c:pt>
                <c:pt idx="40">
                  <c:v>657.27</c:v>
                </c:pt>
                <c:pt idx="41">
                  <c:v>0</c:v>
                </c:pt>
                <c:pt idx="42">
                  <c:v>562.78</c:v>
                </c:pt>
                <c:pt idx="43">
                  <c:v>581.54</c:v>
                </c:pt>
                <c:pt idx="44">
                  <c:v>544.02</c:v>
                </c:pt>
                <c:pt idx="45">
                  <c:v>876.09</c:v>
                </c:pt>
                <c:pt idx="46">
                  <c:v>544.02</c:v>
                </c:pt>
                <c:pt idx="47">
                  <c:v>581.54</c:v>
                </c:pt>
                <c:pt idx="48">
                  <c:v>581.54</c:v>
                </c:pt>
                <c:pt idx="49">
                  <c:v>562.78</c:v>
                </c:pt>
                <c:pt idx="50">
                  <c:v>581.54</c:v>
                </c:pt>
                <c:pt idx="51">
                  <c:v>562.78</c:v>
                </c:pt>
                <c:pt idx="52">
                  <c:v>1431.3</c:v>
                </c:pt>
                <c:pt idx="53">
                  <c:v>0</c:v>
                </c:pt>
                <c:pt idx="54">
                  <c:v>568.36</c:v>
                </c:pt>
                <c:pt idx="55">
                  <c:v>1414.57</c:v>
                </c:pt>
                <c:pt idx="56">
                  <c:v>568.36</c:v>
                </c:pt>
                <c:pt idx="57">
                  <c:v>787.3</c:v>
                </c:pt>
                <c:pt idx="58">
                  <c:v>730.46</c:v>
                </c:pt>
                <c:pt idx="59">
                  <c:v>587.29999999999995</c:v>
                </c:pt>
                <c:pt idx="60">
                  <c:v>1414.62</c:v>
                </c:pt>
                <c:pt idx="61">
                  <c:v>568.36</c:v>
                </c:pt>
                <c:pt idx="62">
                  <c:v>722.3</c:v>
                </c:pt>
                <c:pt idx="63">
                  <c:v>568.36</c:v>
                </c:pt>
                <c:pt idx="64">
                  <c:v>777.3</c:v>
                </c:pt>
                <c:pt idx="65">
                  <c:v>587.29999999999995</c:v>
                </c:pt>
                <c:pt idx="66">
                  <c:v>1184.0899999999999</c:v>
                </c:pt>
                <c:pt idx="67">
                  <c:v>566.03</c:v>
                </c:pt>
                <c:pt idx="68">
                  <c:v>3367.77</c:v>
                </c:pt>
                <c:pt idx="69">
                  <c:v>622.83000000000004</c:v>
                </c:pt>
                <c:pt idx="70">
                  <c:v>954.25</c:v>
                </c:pt>
                <c:pt idx="71">
                  <c:v>566.03</c:v>
                </c:pt>
                <c:pt idx="72">
                  <c:v>604.94000000000005</c:v>
                </c:pt>
                <c:pt idx="73">
                  <c:v>661.37</c:v>
                </c:pt>
                <c:pt idx="74">
                  <c:v>566.03</c:v>
                </c:pt>
                <c:pt idx="75">
                  <c:v>650.02</c:v>
                </c:pt>
                <c:pt idx="76">
                  <c:v>811.48</c:v>
                </c:pt>
                <c:pt idx="77">
                  <c:v>1983.96</c:v>
                </c:pt>
                <c:pt idx="78">
                  <c:v>1240.1300000000001</c:v>
                </c:pt>
                <c:pt idx="79">
                  <c:v>628.62</c:v>
                </c:pt>
                <c:pt idx="80">
                  <c:v>976.37</c:v>
                </c:pt>
                <c:pt idx="81">
                  <c:v>686.82</c:v>
                </c:pt>
                <c:pt idx="82">
                  <c:v>931.62</c:v>
                </c:pt>
                <c:pt idx="83">
                  <c:v>686.83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7F6-4D6A-86E1-EECED76376FD}"/>
            </c:ext>
          </c:extLst>
        </c:ser>
        <c:ser>
          <c:idx val="60"/>
          <c:order val="60"/>
          <c:tx>
            <c:strRef>
              <c:f>Data!$BJ$4</c:f>
              <c:strCache>
                <c:ptCount val="1"/>
                <c:pt idx="0">
                  <c:v>Insurance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Data!$BJ$5:$BJ$88</c:f>
              <c:numCache>
                <c:formatCode>"$"#,##0.00_);[Red]\("$"#,##0.00\)</c:formatCode>
                <c:ptCount val="84"/>
                <c:pt idx="0">
                  <c:v>11439.69</c:v>
                </c:pt>
                <c:pt idx="1">
                  <c:v>11070.67</c:v>
                </c:pt>
                <c:pt idx="2">
                  <c:v>11439.69</c:v>
                </c:pt>
                <c:pt idx="3">
                  <c:v>11070.67</c:v>
                </c:pt>
                <c:pt idx="4">
                  <c:v>10980.22</c:v>
                </c:pt>
                <c:pt idx="5">
                  <c:v>11439.69</c:v>
                </c:pt>
                <c:pt idx="6">
                  <c:v>13581.63</c:v>
                </c:pt>
                <c:pt idx="7">
                  <c:v>8928.74</c:v>
                </c:pt>
                <c:pt idx="8">
                  <c:v>8928.74</c:v>
                </c:pt>
                <c:pt idx="9">
                  <c:v>9226.36</c:v>
                </c:pt>
                <c:pt idx="10">
                  <c:v>8333.49</c:v>
                </c:pt>
                <c:pt idx="11">
                  <c:v>9226.36</c:v>
                </c:pt>
                <c:pt idx="12">
                  <c:v>9226.36</c:v>
                </c:pt>
                <c:pt idx="13">
                  <c:v>8928.74</c:v>
                </c:pt>
                <c:pt idx="14">
                  <c:v>9226.36</c:v>
                </c:pt>
                <c:pt idx="15">
                  <c:v>7800.64</c:v>
                </c:pt>
                <c:pt idx="16">
                  <c:v>14226.36</c:v>
                </c:pt>
                <c:pt idx="17">
                  <c:v>9226.36</c:v>
                </c:pt>
                <c:pt idx="18">
                  <c:v>8928.74</c:v>
                </c:pt>
                <c:pt idx="19">
                  <c:v>9256.6299999999992</c:v>
                </c:pt>
                <c:pt idx="20">
                  <c:v>8061.5</c:v>
                </c:pt>
                <c:pt idx="21">
                  <c:v>8330.2199999999993</c:v>
                </c:pt>
                <c:pt idx="22">
                  <c:v>7524.07</c:v>
                </c:pt>
                <c:pt idx="23">
                  <c:v>8330.2199999999993</c:v>
                </c:pt>
                <c:pt idx="24">
                  <c:v>8330.2199999999993</c:v>
                </c:pt>
                <c:pt idx="25">
                  <c:v>8061.5</c:v>
                </c:pt>
                <c:pt idx="26">
                  <c:v>7572.93</c:v>
                </c:pt>
                <c:pt idx="27">
                  <c:v>8061.5</c:v>
                </c:pt>
                <c:pt idx="28">
                  <c:v>10536.53</c:v>
                </c:pt>
                <c:pt idx="29">
                  <c:v>8330.2199999999993</c:v>
                </c:pt>
                <c:pt idx="30">
                  <c:v>8061.5</c:v>
                </c:pt>
                <c:pt idx="31">
                  <c:v>8330.2199999999993</c:v>
                </c:pt>
                <c:pt idx="32">
                  <c:v>7376.41</c:v>
                </c:pt>
                <c:pt idx="33">
                  <c:v>7622.29</c:v>
                </c:pt>
                <c:pt idx="34">
                  <c:v>6884.65</c:v>
                </c:pt>
                <c:pt idx="35">
                  <c:v>7622.29</c:v>
                </c:pt>
                <c:pt idx="36">
                  <c:v>7622.29</c:v>
                </c:pt>
                <c:pt idx="37">
                  <c:v>7376.41</c:v>
                </c:pt>
                <c:pt idx="38">
                  <c:v>7622.29</c:v>
                </c:pt>
                <c:pt idx="39">
                  <c:v>7376.41</c:v>
                </c:pt>
                <c:pt idx="40">
                  <c:v>7622.29</c:v>
                </c:pt>
                <c:pt idx="41">
                  <c:v>7622.29</c:v>
                </c:pt>
                <c:pt idx="42">
                  <c:v>7376.41</c:v>
                </c:pt>
                <c:pt idx="43">
                  <c:v>7622.29</c:v>
                </c:pt>
                <c:pt idx="44">
                  <c:v>6428.39</c:v>
                </c:pt>
                <c:pt idx="45">
                  <c:v>6871.72</c:v>
                </c:pt>
                <c:pt idx="46">
                  <c:v>6428.39</c:v>
                </c:pt>
                <c:pt idx="47">
                  <c:v>6871.72</c:v>
                </c:pt>
                <c:pt idx="48">
                  <c:v>6871.72</c:v>
                </c:pt>
                <c:pt idx="49">
                  <c:v>6650.06</c:v>
                </c:pt>
                <c:pt idx="50">
                  <c:v>6871.72</c:v>
                </c:pt>
                <c:pt idx="51">
                  <c:v>6650.06</c:v>
                </c:pt>
                <c:pt idx="52">
                  <c:v>6871.72</c:v>
                </c:pt>
                <c:pt idx="53">
                  <c:v>6871.72</c:v>
                </c:pt>
                <c:pt idx="54">
                  <c:v>6650.06</c:v>
                </c:pt>
                <c:pt idx="55">
                  <c:v>8756.36</c:v>
                </c:pt>
                <c:pt idx="56">
                  <c:v>5139.92</c:v>
                </c:pt>
                <c:pt idx="57">
                  <c:v>5311.25</c:v>
                </c:pt>
                <c:pt idx="58">
                  <c:v>4797.26</c:v>
                </c:pt>
                <c:pt idx="59">
                  <c:v>5311.25</c:v>
                </c:pt>
                <c:pt idx="60">
                  <c:v>5311.25</c:v>
                </c:pt>
                <c:pt idx="61">
                  <c:v>5139.92</c:v>
                </c:pt>
                <c:pt idx="62">
                  <c:v>5311.25</c:v>
                </c:pt>
                <c:pt idx="63">
                  <c:v>5139.92</c:v>
                </c:pt>
                <c:pt idx="64">
                  <c:v>5886.63</c:v>
                </c:pt>
                <c:pt idx="65">
                  <c:v>5886.63</c:v>
                </c:pt>
                <c:pt idx="66">
                  <c:v>7410.05</c:v>
                </c:pt>
                <c:pt idx="67">
                  <c:v>3159.15</c:v>
                </c:pt>
                <c:pt idx="68">
                  <c:v>3168.24</c:v>
                </c:pt>
                <c:pt idx="69">
                  <c:v>3273.84</c:v>
                </c:pt>
                <c:pt idx="70">
                  <c:v>2957.02</c:v>
                </c:pt>
                <c:pt idx="71">
                  <c:v>3273.84</c:v>
                </c:pt>
                <c:pt idx="72">
                  <c:v>3321.56</c:v>
                </c:pt>
                <c:pt idx="73">
                  <c:v>4334.33</c:v>
                </c:pt>
                <c:pt idx="74">
                  <c:v>2698.47</c:v>
                </c:pt>
                <c:pt idx="75">
                  <c:v>2611.42</c:v>
                </c:pt>
                <c:pt idx="76">
                  <c:v>2698.47</c:v>
                </c:pt>
                <c:pt idx="77">
                  <c:v>3300.57</c:v>
                </c:pt>
                <c:pt idx="78">
                  <c:v>3995.73</c:v>
                </c:pt>
                <c:pt idx="79">
                  <c:v>3212.24</c:v>
                </c:pt>
                <c:pt idx="80">
                  <c:v>1384.25</c:v>
                </c:pt>
                <c:pt idx="81">
                  <c:v>1384.25</c:v>
                </c:pt>
                <c:pt idx="82">
                  <c:v>5964.29</c:v>
                </c:pt>
                <c:pt idx="83">
                  <c:v>5964.29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7F6-4D6A-86E1-EECED76376FD}"/>
            </c:ext>
          </c:extLst>
        </c:ser>
        <c:ser>
          <c:idx val="61"/>
          <c:order val="61"/>
          <c:tx>
            <c:strRef>
              <c:f>Data!$BK$4</c:f>
              <c:strCache>
                <c:ptCount val="1"/>
                <c:pt idx="0">
                  <c:v>Interest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Data!$BK$5:$BK$88</c:f>
              <c:numCache>
                <c:formatCode>"$"#,##0.00_);[Red]\("$"#,##0.00\)</c:formatCode>
                <c:ptCount val="84"/>
                <c:pt idx="0">
                  <c:v>13</c:v>
                </c:pt>
                <c:pt idx="1">
                  <c:v>15.73</c:v>
                </c:pt>
                <c:pt idx="2">
                  <c:v>17.45</c:v>
                </c:pt>
                <c:pt idx="3">
                  <c:v>20.170000000000002</c:v>
                </c:pt>
                <c:pt idx="4">
                  <c:v>21.89</c:v>
                </c:pt>
                <c:pt idx="5">
                  <c:v>24.6</c:v>
                </c:pt>
                <c:pt idx="6">
                  <c:v>26.31</c:v>
                </c:pt>
                <c:pt idx="7">
                  <c:v>29.01</c:v>
                </c:pt>
                <c:pt idx="8">
                  <c:v>30.71</c:v>
                </c:pt>
                <c:pt idx="9">
                  <c:v>32.409999999999997</c:v>
                </c:pt>
                <c:pt idx="10">
                  <c:v>35.1</c:v>
                </c:pt>
                <c:pt idx="11">
                  <c:v>36.79</c:v>
                </c:pt>
                <c:pt idx="12">
                  <c:v>66.17</c:v>
                </c:pt>
                <c:pt idx="13">
                  <c:v>85</c:v>
                </c:pt>
                <c:pt idx="14">
                  <c:v>0</c:v>
                </c:pt>
                <c:pt idx="15">
                  <c:v>45.51</c:v>
                </c:pt>
                <c:pt idx="16">
                  <c:v>48.18</c:v>
                </c:pt>
                <c:pt idx="17">
                  <c:v>49.85</c:v>
                </c:pt>
                <c:pt idx="18">
                  <c:v>51.51</c:v>
                </c:pt>
                <c:pt idx="19">
                  <c:v>54.17</c:v>
                </c:pt>
                <c:pt idx="20">
                  <c:v>55.82</c:v>
                </c:pt>
                <c:pt idx="21">
                  <c:v>58.47</c:v>
                </c:pt>
                <c:pt idx="22">
                  <c:v>61.12</c:v>
                </c:pt>
                <c:pt idx="23">
                  <c:v>62.76</c:v>
                </c:pt>
                <c:pt idx="24">
                  <c:v>64.400000000000006</c:v>
                </c:pt>
                <c:pt idx="25">
                  <c:v>61.04</c:v>
                </c:pt>
                <c:pt idx="26">
                  <c:v>68.67</c:v>
                </c:pt>
                <c:pt idx="27">
                  <c:v>70.3</c:v>
                </c:pt>
                <c:pt idx="28">
                  <c:v>72.92</c:v>
                </c:pt>
                <c:pt idx="29">
                  <c:v>74.55</c:v>
                </c:pt>
                <c:pt idx="30">
                  <c:v>77.16</c:v>
                </c:pt>
                <c:pt idx="31">
                  <c:v>78.78</c:v>
                </c:pt>
                <c:pt idx="32">
                  <c:v>81.290000000000006</c:v>
                </c:pt>
                <c:pt idx="33">
                  <c:v>54.99</c:v>
                </c:pt>
                <c:pt idx="34">
                  <c:v>56.6</c:v>
                </c:pt>
                <c:pt idx="35">
                  <c:v>58.2</c:v>
                </c:pt>
                <c:pt idx="36">
                  <c:v>59.79</c:v>
                </c:pt>
                <c:pt idx="37">
                  <c:v>61.38</c:v>
                </c:pt>
                <c:pt idx="38">
                  <c:v>62.97</c:v>
                </c:pt>
                <c:pt idx="39">
                  <c:v>64.56</c:v>
                </c:pt>
                <c:pt idx="40">
                  <c:v>79.73</c:v>
                </c:pt>
                <c:pt idx="41">
                  <c:v>74.92</c:v>
                </c:pt>
                <c:pt idx="42">
                  <c:v>13.14</c:v>
                </c:pt>
                <c:pt idx="43">
                  <c:v>17.48</c:v>
                </c:pt>
                <c:pt idx="44">
                  <c:v>27.61</c:v>
                </c:pt>
                <c:pt idx="45">
                  <c:v>32.020000000000003</c:v>
                </c:pt>
                <c:pt idx="46">
                  <c:v>108.53</c:v>
                </c:pt>
                <c:pt idx="47">
                  <c:v>121.95</c:v>
                </c:pt>
                <c:pt idx="48">
                  <c:v>126.01</c:v>
                </c:pt>
                <c:pt idx="49">
                  <c:v>140.12</c:v>
                </c:pt>
                <c:pt idx="50">
                  <c:v>143.32</c:v>
                </c:pt>
                <c:pt idx="51">
                  <c:v>144.88</c:v>
                </c:pt>
                <c:pt idx="52">
                  <c:v>162.11000000000001</c:v>
                </c:pt>
                <c:pt idx="53">
                  <c:v>172.27</c:v>
                </c:pt>
                <c:pt idx="54">
                  <c:v>183.48</c:v>
                </c:pt>
                <c:pt idx="55">
                  <c:v>197.85</c:v>
                </c:pt>
                <c:pt idx="56">
                  <c:v>212.15</c:v>
                </c:pt>
                <c:pt idx="57">
                  <c:v>226.39</c:v>
                </c:pt>
                <c:pt idx="58">
                  <c:v>249.35</c:v>
                </c:pt>
                <c:pt idx="59">
                  <c:v>254.91</c:v>
                </c:pt>
                <c:pt idx="60">
                  <c:v>263.69</c:v>
                </c:pt>
                <c:pt idx="61">
                  <c:v>282.67</c:v>
                </c:pt>
                <c:pt idx="62">
                  <c:v>585.76</c:v>
                </c:pt>
                <c:pt idx="63">
                  <c:v>308.92</c:v>
                </c:pt>
                <c:pt idx="64">
                  <c:v>34.69</c:v>
                </c:pt>
                <c:pt idx="65">
                  <c:v>239.42</c:v>
                </c:pt>
                <c:pt idx="66">
                  <c:v>251.57</c:v>
                </c:pt>
                <c:pt idx="67">
                  <c:v>259.76</c:v>
                </c:pt>
                <c:pt idx="68">
                  <c:v>279.61</c:v>
                </c:pt>
                <c:pt idx="69">
                  <c:v>287.69</c:v>
                </c:pt>
                <c:pt idx="70">
                  <c:v>649.61</c:v>
                </c:pt>
                <c:pt idx="71">
                  <c:v>1748.58</c:v>
                </c:pt>
                <c:pt idx="72">
                  <c:v>-216.61</c:v>
                </c:pt>
                <c:pt idx="73">
                  <c:v>621.27</c:v>
                </c:pt>
                <c:pt idx="74">
                  <c:v>632.97</c:v>
                </c:pt>
                <c:pt idx="75">
                  <c:v>644.6</c:v>
                </c:pt>
                <c:pt idx="76">
                  <c:v>656.17</c:v>
                </c:pt>
                <c:pt idx="77">
                  <c:v>678.98</c:v>
                </c:pt>
                <c:pt idx="78">
                  <c:v>686.81</c:v>
                </c:pt>
                <c:pt idx="79">
                  <c:v>694.37</c:v>
                </c:pt>
                <c:pt idx="80">
                  <c:v>462.24</c:v>
                </c:pt>
                <c:pt idx="81">
                  <c:v>423.37</c:v>
                </c:pt>
                <c:pt idx="82">
                  <c:v>419.8</c:v>
                </c:pt>
                <c:pt idx="83">
                  <c:v>436.91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7F6-4D6A-86E1-EECED76376FD}"/>
            </c:ext>
          </c:extLst>
        </c:ser>
        <c:ser>
          <c:idx val="62"/>
          <c:order val="62"/>
          <c:tx>
            <c:strRef>
              <c:f>Data!$BL$4</c:f>
              <c:strCache>
                <c:ptCount val="1"/>
                <c:pt idx="0">
                  <c:v>Legal Fees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Data!$BL$5:$BL$88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325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1071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310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159.09</c:v>
                </c:pt>
                <c:pt idx="79">
                  <c:v>457.5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17F6-4D6A-86E1-EECED76376FD}"/>
            </c:ext>
          </c:extLst>
        </c:ser>
        <c:ser>
          <c:idx val="63"/>
          <c:order val="63"/>
          <c:tx>
            <c:strRef>
              <c:f>Data!$BM$4</c:f>
              <c:strCache>
                <c:ptCount val="1"/>
                <c:pt idx="0">
                  <c:v>Hospitality Bus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Data!$BM$5:$BM$88</c:f>
              <c:numCache>
                <c:formatCode>"$"#,##0.00_);[Red]\("$"#,##0.00\)</c:formatCode>
                <c:ptCount val="84"/>
                <c:pt idx="0">
                  <c:v>248.8</c:v>
                </c:pt>
                <c:pt idx="1">
                  <c:v>255.99</c:v>
                </c:pt>
                <c:pt idx="2">
                  <c:v>188.72</c:v>
                </c:pt>
                <c:pt idx="3">
                  <c:v>169.58</c:v>
                </c:pt>
                <c:pt idx="4">
                  <c:v>1806.64</c:v>
                </c:pt>
                <c:pt idx="5">
                  <c:v>972.93</c:v>
                </c:pt>
                <c:pt idx="6">
                  <c:v>504.93</c:v>
                </c:pt>
                <c:pt idx="7">
                  <c:v>148.69</c:v>
                </c:pt>
                <c:pt idx="8">
                  <c:v>385.91</c:v>
                </c:pt>
                <c:pt idx="9">
                  <c:v>151.41</c:v>
                </c:pt>
                <c:pt idx="10">
                  <c:v>168</c:v>
                </c:pt>
                <c:pt idx="11">
                  <c:v>89.55</c:v>
                </c:pt>
                <c:pt idx="12">
                  <c:v>518.6</c:v>
                </c:pt>
                <c:pt idx="13">
                  <c:v>163.66</c:v>
                </c:pt>
                <c:pt idx="14">
                  <c:v>176.48</c:v>
                </c:pt>
                <c:pt idx="15">
                  <c:v>1850.98</c:v>
                </c:pt>
                <c:pt idx="16">
                  <c:v>156.84</c:v>
                </c:pt>
                <c:pt idx="17">
                  <c:v>149.94</c:v>
                </c:pt>
                <c:pt idx="18">
                  <c:v>185.76</c:v>
                </c:pt>
                <c:pt idx="19">
                  <c:v>392.87</c:v>
                </c:pt>
                <c:pt idx="20">
                  <c:v>231.28</c:v>
                </c:pt>
                <c:pt idx="21">
                  <c:v>136.84</c:v>
                </c:pt>
                <c:pt idx="22">
                  <c:v>1041.6500000000001</c:v>
                </c:pt>
                <c:pt idx="23">
                  <c:v>144.55000000000001</c:v>
                </c:pt>
                <c:pt idx="24">
                  <c:v>139.65</c:v>
                </c:pt>
                <c:pt idx="25">
                  <c:v>62.45</c:v>
                </c:pt>
                <c:pt idx="26">
                  <c:v>0</c:v>
                </c:pt>
                <c:pt idx="27">
                  <c:v>0</c:v>
                </c:pt>
                <c:pt idx="28">
                  <c:v>1432.58</c:v>
                </c:pt>
                <c:pt idx="29">
                  <c:v>41.09</c:v>
                </c:pt>
                <c:pt idx="30">
                  <c:v>373.25</c:v>
                </c:pt>
                <c:pt idx="31">
                  <c:v>429.24</c:v>
                </c:pt>
                <c:pt idx="32">
                  <c:v>162.33000000000001</c:v>
                </c:pt>
                <c:pt idx="33">
                  <c:v>800.21</c:v>
                </c:pt>
                <c:pt idx="34">
                  <c:v>559.12</c:v>
                </c:pt>
                <c:pt idx="35">
                  <c:v>103.84</c:v>
                </c:pt>
                <c:pt idx="36">
                  <c:v>1091.22</c:v>
                </c:pt>
                <c:pt idx="37">
                  <c:v>75.73</c:v>
                </c:pt>
                <c:pt idx="38">
                  <c:v>120.32</c:v>
                </c:pt>
                <c:pt idx="39">
                  <c:v>1665.97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226.36</c:v>
                </c:pt>
                <c:pt idx="44">
                  <c:v>0</c:v>
                </c:pt>
                <c:pt idx="45">
                  <c:v>249.28</c:v>
                </c:pt>
                <c:pt idx="46">
                  <c:v>824.64</c:v>
                </c:pt>
                <c:pt idx="47">
                  <c:v>322.8</c:v>
                </c:pt>
                <c:pt idx="48">
                  <c:v>571.24</c:v>
                </c:pt>
                <c:pt idx="49">
                  <c:v>392.34</c:v>
                </c:pt>
                <c:pt idx="50">
                  <c:v>400.32</c:v>
                </c:pt>
                <c:pt idx="51">
                  <c:v>428.03</c:v>
                </c:pt>
                <c:pt idx="52">
                  <c:v>3143.08</c:v>
                </c:pt>
                <c:pt idx="53">
                  <c:v>688.63</c:v>
                </c:pt>
                <c:pt idx="54">
                  <c:v>322.16000000000003</c:v>
                </c:pt>
                <c:pt idx="55">
                  <c:v>619.23</c:v>
                </c:pt>
                <c:pt idx="56">
                  <c:v>322.89</c:v>
                </c:pt>
                <c:pt idx="57">
                  <c:v>440</c:v>
                </c:pt>
                <c:pt idx="58">
                  <c:v>956.15</c:v>
                </c:pt>
                <c:pt idx="59">
                  <c:v>635.15</c:v>
                </c:pt>
                <c:pt idx="60">
                  <c:v>422.67</c:v>
                </c:pt>
                <c:pt idx="61">
                  <c:v>406.42</c:v>
                </c:pt>
                <c:pt idx="62">
                  <c:v>432.48</c:v>
                </c:pt>
                <c:pt idx="63">
                  <c:v>1825.62</c:v>
                </c:pt>
                <c:pt idx="64">
                  <c:v>1748.09</c:v>
                </c:pt>
                <c:pt idx="65">
                  <c:v>406.12</c:v>
                </c:pt>
                <c:pt idx="66">
                  <c:v>336.37</c:v>
                </c:pt>
                <c:pt idx="67">
                  <c:v>352.72</c:v>
                </c:pt>
                <c:pt idx="68">
                  <c:v>907.07</c:v>
                </c:pt>
                <c:pt idx="69">
                  <c:v>365.8</c:v>
                </c:pt>
                <c:pt idx="70">
                  <c:v>385.88</c:v>
                </c:pt>
                <c:pt idx="71">
                  <c:v>692.12</c:v>
                </c:pt>
                <c:pt idx="72">
                  <c:v>726.7</c:v>
                </c:pt>
                <c:pt idx="73">
                  <c:v>384.95</c:v>
                </c:pt>
                <c:pt idx="74">
                  <c:v>377.88</c:v>
                </c:pt>
                <c:pt idx="75">
                  <c:v>1298.49</c:v>
                </c:pt>
                <c:pt idx="76">
                  <c:v>1332.37</c:v>
                </c:pt>
                <c:pt idx="77">
                  <c:v>416.06</c:v>
                </c:pt>
                <c:pt idx="78">
                  <c:v>476.47</c:v>
                </c:pt>
                <c:pt idx="79">
                  <c:v>1057.03</c:v>
                </c:pt>
                <c:pt idx="80">
                  <c:v>446.54</c:v>
                </c:pt>
                <c:pt idx="81">
                  <c:v>537.20000000000005</c:v>
                </c:pt>
                <c:pt idx="82">
                  <c:v>1025.1199999999999</c:v>
                </c:pt>
                <c:pt idx="83">
                  <c:v>1697.09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7F6-4D6A-86E1-EECED76376FD}"/>
            </c:ext>
          </c:extLst>
        </c:ser>
        <c:ser>
          <c:idx val="64"/>
          <c:order val="64"/>
          <c:tx>
            <c:strRef>
              <c:f>Data!$BN$4</c:f>
              <c:strCache>
                <c:ptCount val="1"/>
                <c:pt idx="0">
                  <c:v>Petty Cash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Data!$BN$5:$BN$88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-831.36</c:v>
                </c:pt>
                <c:pt idx="79">
                  <c:v>894.28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7F6-4D6A-86E1-EECED76376FD}"/>
            </c:ext>
          </c:extLst>
        </c:ser>
        <c:ser>
          <c:idx val="65"/>
          <c:order val="65"/>
          <c:tx>
            <c:strRef>
              <c:f>Data!$BO$4</c:f>
              <c:strCache>
                <c:ptCount val="1"/>
                <c:pt idx="0">
                  <c:v>Postage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Data!$BO$5:$BO$88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5.37</c:v>
                </c:pt>
                <c:pt idx="8">
                  <c:v>0</c:v>
                </c:pt>
                <c:pt idx="9">
                  <c:v>0</c:v>
                </c:pt>
                <c:pt idx="10">
                  <c:v>331.82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1889.84</c:v>
                </c:pt>
                <c:pt idx="22">
                  <c:v>9.09</c:v>
                </c:pt>
                <c:pt idx="23">
                  <c:v>0</c:v>
                </c:pt>
                <c:pt idx="24">
                  <c:v>0</c:v>
                </c:pt>
                <c:pt idx="25">
                  <c:v>1362.25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300</c:v>
                </c:pt>
                <c:pt idx="33">
                  <c:v>1864.51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1744.98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2130.7800000000002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4.91</c:v>
                </c:pt>
                <c:pt idx="47">
                  <c:v>100</c:v>
                </c:pt>
                <c:pt idx="48">
                  <c:v>0</c:v>
                </c:pt>
                <c:pt idx="49">
                  <c:v>2300.4699999999998</c:v>
                </c:pt>
                <c:pt idx="50">
                  <c:v>16.46</c:v>
                </c:pt>
                <c:pt idx="51">
                  <c:v>12.9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1856.13</c:v>
                </c:pt>
                <c:pt idx="58">
                  <c:v>285.45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2060.33</c:v>
                </c:pt>
                <c:pt idx="70">
                  <c:v>280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54.55</c:v>
                </c:pt>
                <c:pt idx="78">
                  <c:v>0</c:v>
                </c:pt>
                <c:pt idx="79">
                  <c:v>0</c:v>
                </c:pt>
                <c:pt idx="80">
                  <c:v>2212.5300000000002</c:v>
                </c:pt>
                <c:pt idx="81">
                  <c:v>276.36</c:v>
                </c:pt>
                <c:pt idx="82">
                  <c:v>0</c:v>
                </c:pt>
                <c:pt idx="83">
                  <c:v>238.31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17F6-4D6A-86E1-EECED76376FD}"/>
            </c:ext>
          </c:extLst>
        </c:ser>
        <c:ser>
          <c:idx val="66"/>
          <c:order val="66"/>
          <c:tx>
            <c:strRef>
              <c:f>Data!$BP$4</c:f>
              <c:strCache>
                <c:ptCount val="1"/>
                <c:pt idx="0">
                  <c:v>Printing &amp; Stationary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Data!$BP$5:$BP$88</c:f>
              <c:numCache>
                <c:formatCode>"$"#,##0.00_);[Red]\("$"#,##0.00\)</c:formatCode>
                <c:ptCount val="84"/>
                <c:pt idx="0">
                  <c:v>386.77</c:v>
                </c:pt>
                <c:pt idx="1">
                  <c:v>1319.35</c:v>
                </c:pt>
                <c:pt idx="2">
                  <c:v>164.66</c:v>
                </c:pt>
                <c:pt idx="3">
                  <c:v>416.52</c:v>
                </c:pt>
                <c:pt idx="4">
                  <c:v>59.45</c:v>
                </c:pt>
                <c:pt idx="5">
                  <c:v>0</c:v>
                </c:pt>
                <c:pt idx="6">
                  <c:v>32.68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  <c:pt idx="11">
                  <c:v>282.36</c:v>
                </c:pt>
                <c:pt idx="12">
                  <c:v>0</c:v>
                </c:pt>
                <c:pt idx="13">
                  <c:v>13.19</c:v>
                </c:pt>
                <c:pt idx="14">
                  <c:v>971.9</c:v>
                </c:pt>
                <c:pt idx="15">
                  <c:v>9</c:v>
                </c:pt>
                <c:pt idx="16">
                  <c:v>145.44999999999999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343.74</c:v>
                </c:pt>
                <c:pt idx="21">
                  <c:v>169.88</c:v>
                </c:pt>
                <c:pt idx="22">
                  <c:v>15.01</c:v>
                </c:pt>
                <c:pt idx="23">
                  <c:v>370.4</c:v>
                </c:pt>
                <c:pt idx="24">
                  <c:v>0</c:v>
                </c:pt>
                <c:pt idx="25">
                  <c:v>0</c:v>
                </c:pt>
                <c:pt idx="26">
                  <c:v>2293.69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585.67999999999995</c:v>
                </c:pt>
                <c:pt idx="31">
                  <c:v>0</c:v>
                </c:pt>
                <c:pt idx="32">
                  <c:v>0</c:v>
                </c:pt>
                <c:pt idx="33">
                  <c:v>303.54000000000002</c:v>
                </c:pt>
                <c:pt idx="34">
                  <c:v>0</c:v>
                </c:pt>
                <c:pt idx="35">
                  <c:v>107.93</c:v>
                </c:pt>
                <c:pt idx="36">
                  <c:v>521.75</c:v>
                </c:pt>
                <c:pt idx="37">
                  <c:v>1885.98</c:v>
                </c:pt>
                <c:pt idx="38">
                  <c:v>390.34</c:v>
                </c:pt>
                <c:pt idx="39">
                  <c:v>0</c:v>
                </c:pt>
                <c:pt idx="40">
                  <c:v>76.03</c:v>
                </c:pt>
                <c:pt idx="41">
                  <c:v>999.03</c:v>
                </c:pt>
                <c:pt idx="42">
                  <c:v>339.6</c:v>
                </c:pt>
                <c:pt idx="43">
                  <c:v>0</c:v>
                </c:pt>
                <c:pt idx="44">
                  <c:v>12.72</c:v>
                </c:pt>
                <c:pt idx="45">
                  <c:v>322.3</c:v>
                </c:pt>
                <c:pt idx="46">
                  <c:v>80.61</c:v>
                </c:pt>
                <c:pt idx="47">
                  <c:v>251.1</c:v>
                </c:pt>
                <c:pt idx="48">
                  <c:v>1012.49</c:v>
                </c:pt>
                <c:pt idx="49">
                  <c:v>1093.97</c:v>
                </c:pt>
                <c:pt idx="50">
                  <c:v>976.92</c:v>
                </c:pt>
                <c:pt idx="51">
                  <c:v>186.12</c:v>
                </c:pt>
                <c:pt idx="52">
                  <c:v>515.63</c:v>
                </c:pt>
                <c:pt idx="53">
                  <c:v>881.3</c:v>
                </c:pt>
                <c:pt idx="54">
                  <c:v>1297.6099999999999</c:v>
                </c:pt>
                <c:pt idx="55">
                  <c:v>624.04999999999995</c:v>
                </c:pt>
                <c:pt idx="56">
                  <c:v>898.37</c:v>
                </c:pt>
                <c:pt idx="57">
                  <c:v>514.21</c:v>
                </c:pt>
                <c:pt idx="58">
                  <c:v>93.01</c:v>
                </c:pt>
                <c:pt idx="59">
                  <c:v>906.36</c:v>
                </c:pt>
                <c:pt idx="60">
                  <c:v>1143.27</c:v>
                </c:pt>
                <c:pt idx="61">
                  <c:v>390.38</c:v>
                </c:pt>
                <c:pt idx="62">
                  <c:v>1756.92</c:v>
                </c:pt>
                <c:pt idx="63">
                  <c:v>136.57</c:v>
                </c:pt>
                <c:pt idx="64">
                  <c:v>1171.03</c:v>
                </c:pt>
                <c:pt idx="65">
                  <c:v>342.36</c:v>
                </c:pt>
                <c:pt idx="66">
                  <c:v>334.01</c:v>
                </c:pt>
                <c:pt idx="67">
                  <c:v>258.05</c:v>
                </c:pt>
                <c:pt idx="68">
                  <c:v>840.14</c:v>
                </c:pt>
                <c:pt idx="69">
                  <c:v>58.63</c:v>
                </c:pt>
                <c:pt idx="70">
                  <c:v>2580.6999999999998</c:v>
                </c:pt>
                <c:pt idx="71">
                  <c:v>817.57</c:v>
                </c:pt>
                <c:pt idx="72">
                  <c:v>249.49</c:v>
                </c:pt>
                <c:pt idx="73">
                  <c:v>534.69000000000005</c:v>
                </c:pt>
                <c:pt idx="74">
                  <c:v>850.82</c:v>
                </c:pt>
                <c:pt idx="75">
                  <c:v>389.6</c:v>
                </c:pt>
                <c:pt idx="76">
                  <c:v>749.2</c:v>
                </c:pt>
                <c:pt idx="77">
                  <c:v>638.87</c:v>
                </c:pt>
                <c:pt idx="78">
                  <c:v>591.49</c:v>
                </c:pt>
                <c:pt idx="79">
                  <c:v>1212.51</c:v>
                </c:pt>
                <c:pt idx="80">
                  <c:v>2055.89</c:v>
                </c:pt>
                <c:pt idx="81">
                  <c:v>1441.8</c:v>
                </c:pt>
                <c:pt idx="82">
                  <c:v>1679.89</c:v>
                </c:pt>
                <c:pt idx="83">
                  <c:v>1010.16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7F6-4D6A-86E1-EECED76376FD}"/>
            </c:ext>
          </c:extLst>
        </c:ser>
        <c:ser>
          <c:idx val="67"/>
          <c:order val="67"/>
          <c:tx>
            <c:strRef>
              <c:f>Data!$BQ$4</c:f>
              <c:strCache>
                <c:ptCount val="1"/>
                <c:pt idx="0">
                  <c:v>Paper Products - Bar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Data!$BQ$5:$BQ$88</c:f>
              <c:numCache>
                <c:formatCode>"$"#,##0.00_);[Red]\("$"#,##0.00\)</c:formatCode>
                <c:ptCount val="84"/>
                <c:pt idx="0">
                  <c:v>76.819999999999993</c:v>
                </c:pt>
                <c:pt idx="1">
                  <c:v>0</c:v>
                </c:pt>
                <c:pt idx="2">
                  <c:v>0</c:v>
                </c:pt>
                <c:pt idx="3">
                  <c:v>92.93</c:v>
                </c:pt>
                <c:pt idx="4">
                  <c:v>0</c:v>
                </c:pt>
                <c:pt idx="5">
                  <c:v>48.47</c:v>
                </c:pt>
                <c:pt idx="6">
                  <c:v>246.85</c:v>
                </c:pt>
                <c:pt idx="7">
                  <c:v>0</c:v>
                </c:pt>
                <c:pt idx="8">
                  <c:v>133.27000000000001</c:v>
                </c:pt>
                <c:pt idx="9">
                  <c:v>0</c:v>
                </c:pt>
                <c:pt idx="10">
                  <c:v>48.47</c:v>
                </c:pt>
                <c:pt idx="11">
                  <c:v>0</c:v>
                </c:pt>
                <c:pt idx="12">
                  <c:v>36.630000000000003</c:v>
                </c:pt>
                <c:pt idx="13">
                  <c:v>225</c:v>
                </c:pt>
                <c:pt idx="14">
                  <c:v>115.79</c:v>
                </c:pt>
                <c:pt idx="15">
                  <c:v>46.59</c:v>
                </c:pt>
                <c:pt idx="16">
                  <c:v>0</c:v>
                </c:pt>
                <c:pt idx="17">
                  <c:v>0</c:v>
                </c:pt>
                <c:pt idx="18">
                  <c:v>70.819999999999993</c:v>
                </c:pt>
                <c:pt idx="19">
                  <c:v>10.58</c:v>
                </c:pt>
                <c:pt idx="20">
                  <c:v>0</c:v>
                </c:pt>
                <c:pt idx="21">
                  <c:v>90.44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41.35</c:v>
                </c:pt>
                <c:pt idx="26">
                  <c:v>28.21</c:v>
                </c:pt>
                <c:pt idx="27">
                  <c:v>0</c:v>
                </c:pt>
                <c:pt idx="28">
                  <c:v>0</c:v>
                </c:pt>
                <c:pt idx="29">
                  <c:v>66.37</c:v>
                </c:pt>
                <c:pt idx="30">
                  <c:v>257.43</c:v>
                </c:pt>
                <c:pt idx="31">
                  <c:v>0</c:v>
                </c:pt>
                <c:pt idx="32">
                  <c:v>29.09</c:v>
                </c:pt>
                <c:pt idx="33">
                  <c:v>66.37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18.8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66.37</c:v>
                </c:pt>
                <c:pt idx="46">
                  <c:v>0</c:v>
                </c:pt>
                <c:pt idx="47">
                  <c:v>63.93</c:v>
                </c:pt>
                <c:pt idx="48">
                  <c:v>63.93</c:v>
                </c:pt>
                <c:pt idx="49">
                  <c:v>82.43</c:v>
                </c:pt>
                <c:pt idx="50">
                  <c:v>0</c:v>
                </c:pt>
                <c:pt idx="51">
                  <c:v>143.85</c:v>
                </c:pt>
                <c:pt idx="52">
                  <c:v>63.93</c:v>
                </c:pt>
                <c:pt idx="53">
                  <c:v>63.93</c:v>
                </c:pt>
                <c:pt idx="54">
                  <c:v>102.58</c:v>
                </c:pt>
                <c:pt idx="55">
                  <c:v>63.93</c:v>
                </c:pt>
                <c:pt idx="56">
                  <c:v>162.85</c:v>
                </c:pt>
                <c:pt idx="57">
                  <c:v>0</c:v>
                </c:pt>
                <c:pt idx="58">
                  <c:v>0</c:v>
                </c:pt>
                <c:pt idx="59">
                  <c:v>83.47</c:v>
                </c:pt>
                <c:pt idx="60">
                  <c:v>169</c:v>
                </c:pt>
                <c:pt idx="61">
                  <c:v>59.84</c:v>
                </c:pt>
                <c:pt idx="62">
                  <c:v>119.68</c:v>
                </c:pt>
                <c:pt idx="63">
                  <c:v>0</c:v>
                </c:pt>
                <c:pt idx="64">
                  <c:v>119.68</c:v>
                </c:pt>
                <c:pt idx="65">
                  <c:v>59.84</c:v>
                </c:pt>
                <c:pt idx="66">
                  <c:v>79.38</c:v>
                </c:pt>
                <c:pt idx="67">
                  <c:v>0</c:v>
                </c:pt>
                <c:pt idx="68">
                  <c:v>0</c:v>
                </c:pt>
                <c:pt idx="69">
                  <c:v>119.68</c:v>
                </c:pt>
                <c:pt idx="70">
                  <c:v>59.84</c:v>
                </c:pt>
                <c:pt idx="71">
                  <c:v>59.84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119.67</c:v>
                </c:pt>
                <c:pt idx="77">
                  <c:v>0</c:v>
                </c:pt>
                <c:pt idx="78">
                  <c:v>180.99</c:v>
                </c:pt>
                <c:pt idx="79">
                  <c:v>119.68</c:v>
                </c:pt>
                <c:pt idx="80">
                  <c:v>119.68</c:v>
                </c:pt>
                <c:pt idx="81">
                  <c:v>18.16</c:v>
                </c:pt>
                <c:pt idx="82">
                  <c:v>86.12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7F6-4D6A-86E1-EECED76376FD}"/>
            </c:ext>
          </c:extLst>
        </c:ser>
        <c:ser>
          <c:idx val="68"/>
          <c:order val="68"/>
          <c:tx>
            <c:strRef>
              <c:f>Data!$BR$4</c:f>
              <c:strCache>
                <c:ptCount val="1"/>
                <c:pt idx="0">
                  <c:v>Paper Products - Catering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Data!$BR$5:$BR$88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4.2</c:v>
                </c:pt>
                <c:pt idx="24">
                  <c:v>59.09</c:v>
                </c:pt>
                <c:pt idx="25">
                  <c:v>138.83000000000001</c:v>
                </c:pt>
                <c:pt idx="26">
                  <c:v>181.75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158.9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293.55</c:v>
                </c:pt>
                <c:pt idx="47">
                  <c:v>19.55</c:v>
                </c:pt>
                <c:pt idx="48">
                  <c:v>0</c:v>
                </c:pt>
                <c:pt idx="49">
                  <c:v>63.93</c:v>
                </c:pt>
                <c:pt idx="50">
                  <c:v>223.02</c:v>
                </c:pt>
                <c:pt idx="51">
                  <c:v>0</c:v>
                </c:pt>
                <c:pt idx="52">
                  <c:v>0</c:v>
                </c:pt>
                <c:pt idx="53">
                  <c:v>333.5</c:v>
                </c:pt>
                <c:pt idx="54">
                  <c:v>0</c:v>
                </c:pt>
                <c:pt idx="55">
                  <c:v>107.68</c:v>
                </c:pt>
                <c:pt idx="56">
                  <c:v>0</c:v>
                </c:pt>
                <c:pt idx="57">
                  <c:v>63.93</c:v>
                </c:pt>
                <c:pt idx="58">
                  <c:v>63.93</c:v>
                </c:pt>
                <c:pt idx="59">
                  <c:v>63.93</c:v>
                </c:pt>
                <c:pt idx="60">
                  <c:v>0</c:v>
                </c:pt>
                <c:pt idx="61">
                  <c:v>183.63</c:v>
                </c:pt>
                <c:pt idx="62">
                  <c:v>502.4</c:v>
                </c:pt>
                <c:pt idx="63">
                  <c:v>239.74</c:v>
                </c:pt>
                <c:pt idx="64">
                  <c:v>0</c:v>
                </c:pt>
                <c:pt idx="65">
                  <c:v>50.91</c:v>
                </c:pt>
                <c:pt idx="66">
                  <c:v>408.63</c:v>
                </c:pt>
                <c:pt idx="67">
                  <c:v>490.9</c:v>
                </c:pt>
                <c:pt idx="68">
                  <c:v>389.88</c:v>
                </c:pt>
                <c:pt idx="69">
                  <c:v>191.81</c:v>
                </c:pt>
                <c:pt idx="70">
                  <c:v>115.91</c:v>
                </c:pt>
                <c:pt idx="71">
                  <c:v>298.01</c:v>
                </c:pt>
                <c:pt idx="72">
                  <c:v>184.17</c:v>
                </c:pt>
                <c:pt idx="73">
                  <c:v>651.32000000000005</c:v>
                </c:pt>
                <c:pt idx="74">
                  <c:v>233.82</c:v>
                </c:pt>
                <c:pt idx="75">
                  <c:v>376.4</c:v>
                </c:pt>
                <c:pt idx="76">
                  <c:v>91.15</c:v>
                </c:pt>
                <c:pt idx="77">
                  <c:v>24.55</c:v>
                </c:pt>
                <c:pt idx="78">
                  <c:v>26.76</c:v>
                </c:pt>
                <c:pt idx="79">
                  <c:v>198.32</c:v>
                </c:pt>
                <c:pt idx="80">
                  <c:v>56.31</c:v>
                </c:pt>
                <c:pt idx="81">
                  <c:v>42.57</c:v>
                </c:pt>
                <c:pt idx="82">
                  <c:v>174.57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7F6-4D6A-86E1-EECED76376FD}"/>
            </c:ext>
          </c:extLst>
        </c:ser>
        <c:ser>
          <c:idx val="69"/>
          <c:order val="69"/>
          <c:tx>
            <c:strRef>
              <c:f>Data!$BS$4</c:f>
              <c:strCache>
                <c:ptCount val="1"/>
                <c:pt idx="0">
                  <c:v>Newspapers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Data!$BS$5:$BS$88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121.8</c:v>
                </c:pt>
                <c:pt idx="46">
                  <c:v>120.9</c:v>
                </c:pt>
                <c:pt idx="47">
                  <c:v>108.54</c:v>
                </c:pt>
                <c:pt idx="48">
                  <c:v>144.86000000000001</c:v>
                </c:pt>
                <c:pt idx="49">
                  <c:v>107.09</c:v>
                </c:pt>
                <c:pt idx="50">
                  <c:v>104.36</c:v>
                </c:pt>
                <c:pt idx="51">
                  <c:v>104.36</c:v>
                </c:pt>
                <c:pt idx="52">
                  <c:v>132.18</c:v>
                </c:pt>
                <c:pt idx="53">
                  <c:v>104.36</c:v>
                </c:pt>
                <c:pt idx="54">
                  <c:v>121.28</c:v>
                </c:pt>
                <c:pt idx="55">
                  <c:v>103.25</c:v>
                </c:pt>
                <c:pt idx="56">
                  <c:v>100.72</c:v>
                </c:pt>
                <c:pt idx="57">
                  <c:v>102.98</c:v>
                </c:pt>
                <c:pt idx="58">
                  <c:v>118.46</c:v>
                </c:pt>
                <c:pt idx="59">
                  <c:v>118.73</c:v>
                </c:pt>
                <c:pt idx="60">
                  <c:v>90.19</c:v>
                </c:pt>
                <c:pt idx="61">
                  <c:v>91.82</c:v>
                </c:pt>
                <c:pt idx="62">
                  <c:v>45.73</c:v>
                </c:pt>
                <c:pt idx="63">
                  <c:v>118.19</c:v>
                </c:pt>
                <c:pt idx="64">
                  <c:v>92.92</c:v>
                </c:pt>
                <c:pt idx="65">
                  <c:v>83.82</c:v>
                </c:pt>
                <c:pt idx="66">
                  <c:v>115.44</c:v>
                </c:pt>
                <c:pt idx="67">
                  <c:v>92.72</c:v>
                </c:pt>
                <c:pt idx="68">
                  <c:v>78.180000000000007</c:v>
                </c:pt>
                <c:pt idx="69">
                  <c:v>112.36</c:v>
                </c:pt>
                <c:pt idx="70">
                  <c:v>73.73</c:v>
                </c:pt>
                <c:pt idx="71">
                  <c:v>81.64</c:v>
                </c:pt>
                <c:pt idx="72">
                  <c:v>88.46</c:v>
                </c:pt>
                <c:pt idx="73">
                  <c:v>97.54</c:v>
                </c:pt>
                <c:pt idx="74">
                  <c:v>90.72</c:v>
                </c:pt>
                <c:pt idx="75">
                  <c:v>66.19</c:v>
                </c:pt>
                <c:pt idx="76">
                  <c:v>62.54</c:v>
                </c:pt>
                <c:pt idx="77">
                  <c:v>33.19</c:v>
                </c:pt>
                <c:pt idx="78">
                  <c:v>41.27</c:v>
                </c:pt>
                <c:pt idx="79">
                  <c:v>50.36</c:v>
                </c:pt>
                <c:pt idx="80">
                  <c:v>94.09</c:v>
                </c:pt>
                <c:pt idx="81">
                  <c:v>-26.26</c:v>
                </c:pt>
                <c:pt idx="82">
                  <c:v>119.83</c:v>
                </c:pt>
                <c:pt idx="83">
                  <c:v>-31.82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7F6-4D6A-86E1-EECED76376FD}"/>
            </c:ext>
          </c:extLst>
        </c:ser>
        <c:ser>
          <c:idx val="70"/>
          <c:order val="70"/>
          <c:tx>
            <c:strRef>
              <c:f>Data!$BT$4</c:f>
              <c:strCache>
                <c:ptCount val="1"/>
                <c:pt idx="0">
                  <c:v>Rates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Data!$BT$5:$BT$88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6451</c:v>
                </c:pt>
                <c:pt idx="2">
                  <c:v>0</c:v>
                </c:pt>
                <c:pt idx="3">
                  <c:v>4072.78</c:v>
                </c:pt>
                <c:pt idx="4">
                  <c:v>6450.09</c:v>
                </c:pt>
                <c:pt idx="5">
                  <c:v>0</c:v>
                </c:pt>
                <c:pt idx="6">
                  <c:v>0</c:v>
                </c:pt>
                <c:pt idx="7">
                  <c:v>10351.99</c:v>
                </c:pt>
                <c:pt idx="8">
                  <c:v>0</c:v>
                </c:pt>
                <c:pt idx="9">
                  <c:v>0</c:v>
                </c:pt>
                <c:pt idx="10">
                  <c:v>6903</c:v>
                </c:pt>
                <c:pt idx="11">
                  <c:v>0</c:v>
                </c:pt>
                <c:pt idx="12">
                  <c:v>2902.29</c:v>
                </c:pt>
                <c:pt idx="13">
                  <c:v>6903</c:v>
                </c:pt>
                <c:pt idx="14">
                  <c:v>0</c:v>
                </c:pt>
                <c:pt idx="15">
                  <c:v>2075.85</c:v>
                </c:pt>
                <c:pt idx="16">
                  <c:v>6901.81</c:v>
                </c:pt>
                <c:pt idx="17">
                  <c:v>0</c:v>
                </c:pt>
                <c:pt idx="18">
                  <c:v>2224.29</c:v>
                </c:pt>
                <c:pt idx="19">
                  <c:v>8633.9</c:v>
                </c:pt>
                <c:pt idx="20">
                  <c:v>0</c:v>
                </c:pt>
                <c:pt idx="21">
                  <c:v>2323.9699999999998</c:v>
                </c:pt>
                <c:pt idx="22">
                  <c:v>4423.03</c:v>
                </c:pt>
                <c:pt idx="23">
                  <c:v>0</c:v>
                </c:pt>
                <c:pt idx="24">
                  <c:v>3818.29</c:v>
                </c:pt>
                <c:pt idx="25">
                  <c:v>726.92</c:v>
                </c:pt>
                <c:pt idx="26">
                  <c:v>8798.15</c:v>
                </c:pt>
                <c:pt idx="27">
                  <c:v>3122.07</c:v>
                </c:pt>
                <c:pt idx="28">
                  <c:v>1146.3699999999999</c:v>
                </c:pt>
                <c:pt idx="29">
                  <c:v>2248.11</c:v>
                </c:pt>
                <c:pt idx="30">
                  <c:v>2175.59</c:v>
                </c:pt>
                <c:pt idx="31">
                  <c:v>6166.72</c:v>
                </c:pt>
                <c:pt idx="32">
                  <c:v>2175.59</c:v>
                </c:pt>
                <c:pt idx="33">
                  <c:v>2248.11</c:v>
                </c:pt>
                <c:pt idx="34">
                  <c:v>2030.55</c:v>
                </c:pt>
                <c:pt idx="35">
                  <c:v>2248.11</c:v>
                </c:pt>
                <c:pt idx="36">
                  <c:v>4776.87</c:v>
                </c:pt>
                <c:pt idx="37">
                  <c:v>2175.59</c:v>
                </c:pt>
                <c:pt idx="38">
                  <c:v>2248.11</c:v>
                </c:pt>
                <c:pt idx="39">
                  <c:v>4268.72</c:v>
                </c:pt>
                <c:pt idx="40">
                  <c:v>2248.11</c:v>
                </c:pt>
                <c:pt idx="41">
                  <c:v>0</c:v>
                </c:pt>
                <c:pt idx="42">
                  <c:v>2035.11</c:v>
                </c:pt>
                <c:pt idx="43">
                  <c:v>2102.94</c:v>
                </c:pt>
                <c:pt idx="44">
                  <c:v>7907.4</c:v>
                </c:pt>
                <c:pt idx="45">
                  <c:v>2102.94</c:v>
                </c:pt>
                <c:pt idx="46">
                  <c:v>1967.27</c:v>
                </c:pt>
                <c:pt idx="47">
                  <c:v>2102.94</c:v>
                </c:pt>
                <c:pt idx="48">
                  <c:v>5981.94</c:v>
                </c:pt>
                <c:pt idx="49">
                  <c:v>2035.11</c:v>
                </c:pt>
                <c:pt idx="50">
                  <c:v>5266.37</c:v>
                </c:pt>
                <c:pt idx="51">
                  <c:v>2035.11</c:v>
                </c:pt>
                <c:pt idx="52">
                  <c:v>4205.3900000000003</c:v>
                </c:pt>
                <c:pt idx="53">
                  <c:v>6532.76</c:v>
                </c:pt>
                <c:pt idx="54">
                  <c:v>1906</c:v>
                </c:pt>
                <c:pt idx="55">
                  <c:v>1969.54</c:v>
                </c:pt>
                <c:pt idx="56">
                  <c:v>1906</c:v>
                </c:pt>
                <c:pt idx="57">
                  <c:v>9120.01</c:v>
                </c:pt>
                <c:pt idx="58">
                  <c:v>1778.94</c:v>
                </c:pt>
                <c:pt idx="59">
                  <c:v>6505.66</c:v>
                </c:pt>
                <c:pt idx="60">
                  <c:v>1969.54</c:v>
                </c:pt>
                <c:pt idx="61">
                  <c:v>1906</c:v>
                </c:pt>
                <c:pt idx="62">
                  <c:v>3505.04</c:v>
                </c:pt>
                <c:pt idx="63">
                  <c:v>1906</c:v>
                </c:pt>
                <c:pt idx="64">
                  <c:v>3939.08</c:v>
                </c:pt>
                <c:pt idx="65">
                  <c:v>2254.11</c:v>
                </c:pt>
                <c:pt idx="66">
                  <c:v>1790.03</c:v>
                </c:pt>
                <c:pt idx="67">
                  <c:v>1849.7</c:v>
                </c:pt>
                <c:pt idx="68">
                  <c:v>5573.5</c:v>
                </c:pt>
                <c:pt idx="69">
                  <c:v>1849.7</c:v>
                </c:pt>
                <c:pt idx="70">
                  <c:v>1670.69</c:v>
                </c:pt>
                <c:pt idx="71">
                  <c:v>1849.7</c:v>
                </c:pt>
                <c:pt idx="72">
                  <c:v>6580.79</c:v>
                </c:pt>
                <c:pt idx="73">
                  <c:v>1790.03</c:v>
                </c:pt>
                <c:pt idx="74">
                  <c:v>1849.69</c:v>
                </c:pt>
                <c:pt idx="75">
                  <c:v>4262.2299999999996</c:v>
                </c:pt>
                <c:pt idx="76">
                  <c:v>3699.39</c:v>
                </c:pt>
                <c:pt idx="77">
                  <c:v>3458.25</c:v>
                </c:pt>
                <c:pt idx="78">
                  <c:v>0</c:v>
                </c:pt>
                <c:pt idx="79">
                  <c:v>0</c:v>
                </c:pt>
                <c:pt idx="80">
                  <c:v>13523.89</c:v>
                </c:pt>
                <c:pt idx="81">
                  <c:v>0</c:v>
                </c:pt>
                <c:pt idx="82">
                  <c:v>0</c:v>
                </c:pt>
                <c:pt idx="83">
                  <c:v>11922.09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7F6-4D6A-86E1-EECED76376FD}"/>
            </c:ext>
          </c:extLst>
        </c:ser>
        <c:ser>
          <c:idx val="71"/>
          <c:order val="71"/>
          <c:tx>
            <c:strRef>
              <c:f>Data!$BU$4</c:f>
              <c:strCache>
                <c:ptCount val="1"/>
                <c:pt idx="0">
                  <c:v>Repairs &amp; Maint - Grounds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Data!$BU$5:$BU$88</c:f>
              <c:numCache>
                <c:formatCode>"$"#,##0.00_);[Red]\("$"#,##0.00\)</c:formatCode>
                <c:ptCount val="84"/>
                <c:pt idx="0">
                  <c:v>57.75</c:v>
                </c:pt>
                <c:pt idx="1">
                  <c:v>0</c:v>
                </c:pt>
                <c:pt idx="2">
                  <c:v>1291.82</c:v>
                </c:pt>
                <c:pt idx="3">
                  <c:v>256.73</c:v>
                </c:pt>
                <c:pt idx="4">
                  <c:v>0</c:v>
                </c:pt>
                <c:pt idx="5">
                  <c:v>66.819999999999993</c:v>
                </c:pt>
                <c:pt idx="6">
                  <c:v>140</c:v>
                </c:pt>
                <c:pt idx="7">
                  <c:v>542.92999999999995</c:v>
                </c:pt>
                <c:pt idx="8">
                  <c:v>0</c:v>
                </c:pt>
                <c:pt idx="9">
                  <c:v>152.91999999999999</c:v>
                </c:pt>
                <c:pt idx="10">
                  <c:v>123.59</c:v>
                </c:pt>
                <c:pt idx="11">
                  <c:v>141.83000000000001</c:v>
                </c:pt>
                <c:pt idx="12">
                  <c:v>1141.77</c:v>
                </c:pt>
                <c:pt idx="13">
                  <c:v>268.43</c:v>
                </c:pt>
                <c:pt idx="14">
                  <c:v>290</c:v>
                </c:pt>
                <c:pt idx="15">
                  <c:v>47.81</c:v>
                </c:pt>
                <c:pt idx="16">
                  <c:v>55</c:v>
                </c:pt>
                <c:pt idx="17">
                  <c:v>0</c:v>
                </c:pt>
                <c:pt idx="18">
                  <c:v>207.37</c:v>
                </c:pt>
                <c:pt idx="19">
                  <c:v>5072.6400000000003</c:v>
                </c:pt>
                <c:pt idx="20">
                  <c:v>474.83</c:v>
                </c:pt>
                <c:pt idx="21">
                  <c:v>72.739999999999995</c:v>
                </c:pt>
                <c:pt idx="22">
                  <c:v>47.82</c:v>
                </c:pt>
                <c:pt idx="23">
                  <c:v>-939.96</c:v>
                </c:pt>
                <c:pt idx="24">
                  <c:v>2738.19</c:v>
                </c:pt>
                <c:pt idx="25">
                  <c:v>155.02000000000001</c:v>
                </c:pt>
                <c:pt idx="26">
                  <c:v>0</c:v>
                </c:pt>
                <c:pt idx="27">
                  <c:v>0</c:v>
                </c:pt>
                <c:pt idx="28">
                  <c:v>156</c:v>
                </c:pt>
                <c:pt idx="29">
                  <c:v>62.28</c:v>
                </c:pt>
                <c:pt idx="30">
                  <c:v>0</c:v>
                </c:pt>
                <c:pt idx="31">
                  <c:v>186.17</c:v>
                </c:pt>
                <c:pt idx="32">
                  <c:v>92.5</c:v>
                </c:pt>
                <c:pt idx="33">
                  <c:v>102.66</c:v>
                </c:pt>
                <c:pt idx="34">
                  <c:v>850.71</c:v>
                </c:pt>
                <c:pt idx="35">
                  <c:v>49.88</c:v>
                </c:pt>
                <c:pt idx="36">
                  <c:v>79.099999999999994</c:v>
                </c:pt>
                <c:pt idx="37">
                  <c:v>1090.74</c:v>
                </c:pt>
                <c:pt idx="38">
                  <c:v>68.09</c:v>
                </c:pt>
                <c:pt idx="39">
                  <c:v>272.82</c:v>
                </c:pt>
                <c:pt idx="40">
                  <c:v>343.08</c:v>
                </c:pt>
                <c:pt idx="41">
                  <c:v>499.36</c:v>
                </c:pt>
                <c:pt idx="42">
                  <c:v>266.93</c:v>
                </c:pt>
                <c:pt idx="43">
                  <c:v>0</c:v>
                </c:pt>
                <c:pt idx="44">
                  <c:v>0</c:v>
                </c:pt>
                <c:pt idx="45">
                  <c:v>1329.8</c:v>
                </c:pt>
                <c:pt idx="46">
                  <c:v>599.20000000000005</c:v>
                </c:pt>
                <c:pt idx="47">
                  <c:v>603.87</c:v>
                </c:pt>
                <c:pt idx="48">
                  <c:v>804.28</c:v>
                </c:pt>
                <c:pt idx="49">
                  <c:v>0</c:v>
                </c:pt>
                <c:pt idx="50">
                  <c:v>901.15</c:v>
                </c:pt>
                <c:pt idx="51">
                  <c:v>251.44</c:v>
                </c:pt>
                <c:pt idx="52">
                  <c:v>560.49</c:v>
                </c:pt>
                <c:pt idx="53">
                  <c:v>644.38</c:v>
                </c:pt>
                <c:pt idx="54">
                  <c:v>58.19</c:v>
                </c:pt>
                <c:pt idx="55">
                  <c:v>0</c:v>
                </c:pt>
                <c:pt idx="56">
                  <c:v>202.4</c:v>
                </c:pt>
                <c:pt idx="57">
                  <c:v>0</c:v>
                </c:pt>
                <c:pt idx="58">
                  <c:v>71</c:v>
                </c:pt>
                <c:pt idx="59">
                  <c:v>140</c:v>
                </c:pt>
                <c:pt idx="60">
                  <c:v>0</c:v>
                </c:pt>
                <c:pt idx="61">
                  <c:v>521.83000000000004</c:v>
                </c:pt>
                <c:pt idx="62">
                  <c:v>1731.53</c:v>
                </c:pt>
                <c:pt idx="63">
                  <c:v>528.38</c:v>
                </c:pt>
                <c:pt idx="64">
                  <c:v>452.16</c:v>
                </c:pt>
                <c:pt idx="65">
                  <c:v>169.91</c:v>
                </c:pt>
                <c:pt idx="66">
                  <c:v>2235</c:v>
                </c:pt>
                <c:pt idx="67">
                  <c:v>0</c:v>
                </c:pt>
                <c:pt idx="68">
                  <c:v>52.05</c:v>
                </c:pt>
                <c:pt idx="69">
                  <c:v>328.81</c:v>
                </c:pt>
                <c:pt idx="70">
                  <c:v>650</c:v>
                </c:pt>
                <c:pt idx="71">
                  <c:v>191.77</c:v>
                </c:pt>
                <c:pt idx="72">
                  <c:v>345.82</c:v>
                </c:pt>
                <c:pt idx="73">
                  <c:v>205.21</c:v>
                </c:pt>
                <c:pt idx="74">
                  <c:v>326.51</c:v>
                </c:pt>
                <c:pt idx="75">
                  <c:v>254.91</c:v>
                </c:pt>
                <c:pt idx="76">
                  <c:v>127.09</c:v>
                </c:pt>
                <c:pt idx="77">
                  <c:v>267.57</c:v>
                </c:pt>
                <c:pt idx="78">
                  <c:v>146.75</c:v>
                </c:pt>
                <c:pt idx="79">
                  <c:v>552.79999999999995</c:v>
                </c:pt>
                <c:pt idx="80">
                  <c:v>752.18</c:v>
                </c:pt>
                <c:pt idx="81">
                  <c:v>1021.61</c:v>
                </c:pt>
                <c:pt idx="82">
                  <c:v>3438.36</c:v>
                </c:pt>
                <c:pt idx="83">
                  <c:v>3458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7F6-4D6A-86E1-EECED76376FD}"/>
            </c:ext>
          </c:extLst>
        </c:ser>
        <c:ser>
          <c:idx val="72"/>
          <c:order val="72"/>
          <c:tx>
            <c:strRef>
              <c:f>Data!$BV$4</c:f>
              <c:strCache>
                <c:ptCount val="1"/>
                <c:pt idx="0">
                  <c:v>Repairs &amp; Maint - Clubhouse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Data!$BV$5:$BV$88</c:f>
              <c:numCache>
                <c:formatCode>"$"#,##0.00_);[Red]\("$"#,##0.00\)</c:formatCode>
                <c:ptCount val="84"/>
                <c:pt idx="0">
                  <c:v>6630.72</c:v>
                </c:pt>
                <c:pt idx="1">
                  <c:v>2212.5700000000002</c:v>
                </c:pt>
                <c:pt idx="2">
                  <c:v>8500.26</c:v>
                </c:pt>
                <c:pt idx="3">
                  <c:v>4671.54</c:v>
                </c:pt>
                <c:pt idx="4">
                  <c:v>5549.6</c:v>
                </c:pt>
                <c:pt idx="5">
                  <c:v>10029.299999999999</c:v>
                </c:pt>
                <c:pt idx="6">
                  <c:v>642.27</c:v>
                </c:pt>
                <c:pt idx="7">
                  <c:v>4237.9799999999996</c:v>
                </c:pt>
                <c:pt idx="8">
                  <c:v>4950.68</c:v>
                </c:pt>
                <c:pt idx="9">
                  <c:v>729.18</c:v>
                </c:pt>
                <c:pt idx="10">
                  <c:v>7631.74</c:v>
                </c:pt>
                <c:pt idx="11">
                  <c:v>6464.08</c:v>
                </c:pt>
                <c:pt idx="12">
                  <c:v>850</c:v>
                </c:pt>
                <c:pt idx="13">
                  <c:v>5180.43</c:v>
                </c:pt>
                <c:pt idx="14">
                  <c:v>4342.83</c:v>
                </c:pt>
                <c:pt idx="15">
                  <c:v>7113.18</c:v>
                </c:pt>
                <c:pt idx="16">
                  <c:v>4246.04</c:v>
                </c:pt>
                <c:pt idx="17">
                  <c:v>4079.92</c:v>
                </c:pt>
                <c:pt idx="18">
                  <c:v>2301.94</c:v>
                </c:pt>
                <c:pt idx="19">
                  <c:v>745.72</c:v>
                </c:pt>
                <c:pt idx="20">
                  <c:v>5401.42</c:v>
                </c:pt>
                <c:pt idx="21">
                  <c:v>4461.8900000000003</c:v>
                </c:pt>
                <c:pt idx="22">
                  <c:v>970.5</c:v>
                </c:pt>
                <c:pt idx="23">
                  <c:v>80</c:v>
                </c:pt>
                <c:pt idx="24">
                  <c:v>1517.6</c:v>
                </c:pt>
                <c:pt idx="25">
                  <c:v>814.12</c:v>
                </c:pt>
                <c:pt idx="26">
                  <c:v>1992.59</c:v>
                </c:pt>
                <c:pt idx="27">
                  <c:v>3380.73</c:v>
                </c:pt>
                <c:pt idx="28">
                  <c:v>765.73</c:v>
                </c:pt>
                <c:pt idx="29">
                  <c:v>619.51</c:v>
                </c:pt>
                <c:pt idx="30">
                  <c:v>4670.4399999999996</c:v>
                </c:pt>
                <c:pt idx="31">
                  <c:v>1633.22</c:v>
                </c:pt>
                <c:pt idx="32">
                  <c:v>2495.46</c:v>
                </c:pt>
                <c:pt idx="33">
                  <c:v>3717.55</c:v>
                </c:pt>
                <c:pt idx="34">
                  <c:v>3423.96</c:v>
                </c:pt>
                <c:pt idx="35">
                  <c:v>1150.8599999999999</c:v>
                </c:pt>
                <c:pt idx="36">
                  <c:v>3432.35</c:v>
                </c:pt>
                <c:pt idx="37">
                  <c:v>1005.17</c:v>
                </c:pt>
                <c:pt idx="38">
                  <c:v>7244.91</c:v>
                </c:pt>
                <c:pt idx="39">
                  <c:v>2503.2399999999998</c:v>
                </c:pt>
                <c:pt idx="40">
                  <c:v>689.13</c:v>
                </c:pt>
                <c:pt idx="41">
                  <c:v>775.12</c:v>
                </c:pt>
                <c:pt idx="42">
                  <c:v>1184.6400000000001</c:v>
                </c:pt>
                <c:pt idx="43">
                  <c:v>199.84</c:v>
                </c:pt>
                <c:pt idx="44">
                  <c:v>2150.98</c:v>
                </c:pt>
                <c:pt idx="45">
                  <c:v>3488.03</c:v>
                </c:pt>
                <c:pt idx="46">
                  <c:v>1016.21</c:v>
                </c:pt>
                <c:pt idx="47">
                  <c:v>11627.66</c:v>
                </c:pt>
                <c:pt idx="48">
                  <c:v>117689.12</c:v>
                </c:pt>
                <c:pt idx="49">
                  <c:v>796.14</c:v>
                </c:pt>
                <c:pt idx="50">
                  <c:v>11085.71</c:v>
                </c:pt>
                <c:pt idx="51">
                  <c:v>748.65</c:v>
                </c:pt>
                <c:pt idx="52">
                  <c:v>2363.54</c:v>
                </c:pt>
                <c:pt idx="53">
                  <c:v>5405.68</c:v>
                </c:pt>
                <c:pt idx="54">
                  <c:v>2111.14</c:v>
                </c:pt>
                <c:pt idx="55">
                  <c:v>981.81</c:v>
                </c:pt>
                <c:pt idx="56">
                  <c:v>5328.73</c:v>
                </c:pt>
                <c:pt idx="57">
                  <c:v>2282.13</c:v>
                </c:pt>
                <c:pt idx="58">
                  <c:v>1187.3599999999999</c:v>
                </c:pt>
                <c:pt idx="59">
                  <c:v>6042.58</c:v>
                </c:pt>
                <c:pt idx="60">
                  <c:v>1872.35</c:v>
                </c:pt>
                <c:pt idx="61">
                  <c:v>1813</c:v>
                </c:pt>
                <c:pt idx="62">
                  <c:v>5055.17</c:v>
                </c:pt>
                <c:pt idx="63">
                  <c:v>5635.38</c:v>
                </c:pt>
                <c:pt idx="64">
                  <c:v>4607.55</c:v>
                </c:pt>
                <c:pt idx="65">
                  <c:v>2692.13</c:v>
                </c:pt>
                <c:pt idx="66">
                  <c:v>9072.2999999999993</c:v>
                </c:pt>
                <c:pt idx="67">
                  <c:v>1401.79</c:v>
                </c:pt>
                <c:pt idx="68">
                  <c:v>2084.92</c:v>
                </c:pt>
                <c:pt idx="69">
                  <c:v>5107.22</c:v>
                </c:pt>
                <c:pt idx="70">
                  <c:v>1844.07</c:v>
                </c:pt>
                <c:pt idx="71">
                  <c:v>4696.13</c:v>
                </c:pt>
                <c:pt idx="72">
                  <c:v>1436.07</c:v>
                </c:pt>
                <c:pt idx="73">
                  <c:v>490.03</c:v>
                </c:pt>
                <c:pt idx="74">
                  <c:v>2072.77</c:v>
                </c:pt>
                <c:pt idx="75">
                  <c:v>4073.91</c:v>
                </c:pt>
                <c:pt idx="76">
                  <c:v>1531.13</c:v>
                </c:pt>
                <c:pt idx="77">
                  <c:v>4037.1</c:v>
                </c:pt>
                <c:pt idx="78">
                  <c:v>5684.51</c:v>
                </c:pt>
                <c:pt idx="79">
                  <c:v>269.94</c:v>
                </c:pt>
                <c:pt idx="80">
                  <c:v>2943.6</c:v>
                </c:pt>
                <c:pt idx="81">
                  <c:v>10246.84</c:v>
                </c:pt>
                <c:pt idx="82">
                  <c:v>3332.79</c:v>
                </c:pt>
                <c:pt idx="83">
                  <c:v>5566.82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7F6-4D6A-86E1-EECED76376FD}"/>
            </c:ext>
          </c:extLst>
        </c:ser>
        <c:ser>
          <c:idx val="73"/>
          <c:order val="73"/>
          <c:tx>
            <c:strRef>
              <c:f>Data!$BW$4</c:f>
              <c:strCache>
                <c:ptCount val="1"/>
                <c:pt idx="0">
                  <c:v>Replacements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Data!$BW$5:$BW$88</c:f>
              <c:numCache>
                <c:formatCode>"$"#,##0.00_);[Red]\("$"#,##0.00\)</c:formatCode>
                <c:ptCount val="84"/>
                <c:pt idx="0">
                  <c:v>445.42</c:v>
                </c:pt>
                <c:pt idx="1">
                  <c:v>246.82</c:v>
                </c:pt>
                <c:pt idx="2">
                  <c:v>959.11</c:v>
                </c:pt>
                <c:pt idx="3">
                  <c:v>356.27</c:v>
                </c:pt>
                <c:pt idx="4">
                  <c:v>0</c:v>
                </c:pt>
                <c:pt idx="5">
                  <c:v>56.94</c:v>
                </c:pt>
                <c:pt idx="6">
                  <c:v>2215</c:v>
                </c:pt>
                <c:pt idx="7">
                  <c:v>1128.6199999999999</c:v>
                </c:pt>
                <c:pt idx="8">
                  <c:v>22.59</c:v>
                </c:pt>
                <c:pt idx="9">
                  <c:v>25.91</c:v>
                </c:pt>
                <c:pt idx="10">
                  <c:v>0</c:v>
                </c:pt>
                <c:pt idx="11">
                  <c:v>578.6</c:v>
                </c:pt>
                <c:pt idx="12">
                  <c:v>179</c:v>
                </c:pt>
                <c:pt idx="13">
                  <c:v>25.36</c:v>
                </c:pt>
                <c:pt idx="14">
                  <c:v>0</c:v>
                </c:pt>
                <c:pt idx="15">
                  <c:v>0</c:v>
                </c:pt>
                <c:pt idx="16">
                  <c:v>158.59</c:v>
                </c:pt>
                <c:pt idx="17">
                  <c:v>973</c:v>
                </c:pt>
                <c:pt idx="18">
                  <c:v>208.06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49.09</c:v>
                </c:pt>
                <c:pt idx="23">
                  <c:v>0</c:v>
                </c:pt>
                <c:pt idx="24">
                  <c:v>109.04</c:v>
                </c:pt>
                <c:pt idx="25">
                  <c:v>291.44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171.34</c:v>
                </c:pt>
                <c:pt idx="30">
                  <c:v>73.540000000000006</c:v>
                </c:pt>
                <c:pt idx="31">
                  <c:v>100</c:v>
                </c:pt>
                <c:pt idx="32">
                  <c:v>643.26</c:v>
                </c:pt>
                <c:pt idx="33">
                  <c:v>1663.55</c:v>
                </c:pt>
                <c:pt idx="34">
                  <c:v>200.9</c:v>
                </c:pt>
                <c:pt idx="35">
                  <c:v>660</c:v>
                </c:pt>
                <c:pt idx="36">
                  <c:v>102.57</c:v>
                </c:pt>
                <c:pt idx="37">
                  <c:v>1206.3900000000001</c:v>
                </c:pt>
                <c:pt idx="38">
                  <c:v>0</c:v>
                </c:pt>
                <c:pt idx="39">
                  <c:v>16.329999999999998</c:v>
                </c:pt>
                <c:pt idx="40">
                  <c:v>275</c:v>
                </c:pt>
                <c:pt idx="41">
                  <c:v>252.55</c:v>
                </c:pt>
                <c:pt idx="42">
                  <c:v>0</c:v>
                </c:pt>
                <c:pt idx="43">
                  <c:v>0</c:v>
                </c:pt>
                <c:pt idx="44">
                  <c:v>96.13</c:v>
                </c:pt>
                <c:pt idx="45">
                  <c:v>1357.64</c:v>
                </c:pt>
                <c:pt idx="46">
                  <c:v>732.2</c:v>
                </c:pt>
                <c:pt idx="47">
                  <c:v>824.23</c:v>
                </c:pt>
                <c:pt idx="48">
                  <c:v>511.18</c:v>
                </c:pt>
                <c:pt idx="49">
                  <c:v>0</c:v>
                </c:pt>
                <c:pt idx="50">
                  <c:v>488.32</c:v>
                </c:pt>
                <c:pt idx="51">
                  <c:v>79</c:v>
                </c:pt>
                <c:pt idx="52">
                  <c:v>126.55</c:v>
                </c:pt>
                <c:pt idx="53">
                  <c:v>350.32</c:v>
                </c:pt>
                <c:pt idx="54">
                  <c:v>323.43</c:v>
                </c:pt>
                <c:pt idx="55">
                  <c:v>109.09</c:v>
                </c:pt>
                <c:pt idx="56">
                  <c:v>313.10000000000002</c:v>
                </c:pt>
                <c:pt idx="57">
                  <c:v>112.73</c:v>
                </c:pt>
                <c:pt idx="58">
                  <c:v>0</c:v>
                </c:pt>
                <c:pt idx="59">
                  <c:v>563.64</c:v>
                </c:pt>
                <c:pt idx="60">
                  <c:v>0</c:v>
                </c:pt>
                <c:pt idx="61">
                  <c:v>181.09</c:v>
                </c:pt>
                <c:pt idx="62">
                  <c:v>0</c:v>
                </c:pt>
                <c:pt idx="63">
                  <c:v>0</c:v>
                </c:pt>
                <c:pt idx="64">
                  <c:v>125.86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1113.3399999999999</c:v>
                </c:pt>
                <c:pt idx="69">
                  <c:v>299.86</c:v>
                </c:pt>
                <c:pt idx="70">
                  <c:v>787.13</c:v>
                </c:pt>
                <c:pt idx="71">
                  <c:v>289.58</c:v>
                </c:pt>
                <c:pt idx="72">
                  <c:v>213.79</c:v>
                </c:pt>
                <c:pt idx="73">
                  <c:v>322.26</c:v>
                </c:pt>
                <c:pt idx="74">
                  <c:v>746.19</c:v>
                </c:pt>
                <c:pt idx="75">
                  <c:v>578.04</c:v>
                </c:pt>
                <c:pt idx="76">
                  <c:v>1341.13</c:v>
                </c:pt>
                <c:pt idx="77">
                  <c:v>942.94</c:v>
                </c:pt>
                <c:pt idx="78">
                  <c:v>184.38</c:v>
                </c:pt>
                <c:pt idx="79">
                  <c:v>438.04</c:v>
                </c:pt>
                <c:pt idx="80">
                  <c:v>0</c:v>
                </c:pt>
                <c:pt idx="81">
                  <c:v>526.46</c:v>
                </c:pt>
                <c:pt idx="82">
                  <c:v>58.82</c:v>
                </c:pt>
                <c:pt idx="83">
                  <c:v>1157.3499999999999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7F6-4D6A-86E1-EECED76376FD}"/>
            </c:ext>
          </c:extLst>
        </c:ser>
        <c:ser>
          <c:idx val="74"/>
          <c:order val="74"/>
          <c:tx>
            <c:strRef>
              <c:f>Data!$BX$4</c:f>
              <c:strCache>
                <c:ptCount val="1"/>
                <c:pt idx="0">
                  <c:v>Security/Monitoring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Data!$BX$5:$BX$88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214</c:v>
                </c:pt>
                <c:pt idx="3">
                  <c:v>177.27</c:v>
                </c:pt>
                <c:pt idx="4">
                  <c:v>0</c:v>
                </c:pt>
                <c:pt idx="5">
                  <c:v>2254.2199999999998</c:v>
                </c:pt>
                <c:pt idx="6">
                  <c:v>0</c:v>
                </c:pt>
                <c:pt idx="7">
                  <c:v>0</c:v>
                </c:pt>
                <c:pt idx="8">
                  <c:v>214</c:v>
                </c:pt>
                <c:pt idx="9">
                  <c:v>6120.66</c:v>
                </c:pt>
                <c:pt idx="10">
                  <c:v>1851</c:v>
                </c:pt>
                <c:pt idx="11">
                  <c:v>1381</c:v>
                </c:pt>
                <c:pt idx="12">
                  <c:v>0</c:v>
                </c:pt>
                <c:pt idx="13">
                  <c:v>0</c:v>
                </c:pt>
                <c:pt idx="14">
                  <c:v>214</c:v>
                </c:pt>
                <c:pt idx="15">
                  <c:v>0</c:v>
                </c:pt>
                <c:pt idx="16">
                  <c:v>177.27</c:v>
                </c:pt>
                <c:pt idx="17">
                  <c:v>3494</c:v>
                </c:pt>
                <c:pt idx="18">
                  <c:v>0</c:v>
                </c:pt>
                <c:pt idx="19">
                  <c:v>0</c:v>
                </c:pt>
                <c:pt idx="20">
                  <c:v>201</c:v>
                </c:pt>
                <c:pt idx="21">
                  <c:v>0</c:v>
                </c:pt>
                <c:pt idx="22">
                  <c:v>0</c:v>
                </c:pt>
                <c:pt idx="23">
                  <c:v>201</c:v>
                </c:pt>
                <c:pt idx="24">
                  <c:v>0</c:v>
                </c:pt>
                <c:pt idx="25">
                  <c:v>177.27</c:v>
                </c:pt>
                <c:pt idx="26">
                  <c:v>201</c:v>
                </c:pt>
                <c:pt idx="27">
                  <c:v>0</c:v>
                </c:pt>
                <c:pt idx="28">
                  <c:v>0</c:v>
                </c:pt>
                <c:pt idx="29">
                  <c:v>201</c:v>
                </c:pt>
                <c:pt idx="30">
                  <c:v>0</c:v>
                </c:pt>
                <c:pt idx="31">
                  <c:v>0</c:v>
                </c:pt>
                <c:pt idx="32">
                  <c:v>201</c:v>
                </c:pt>
                <c:pt idx="33">
                  <c:v>0</c:v>
                </c:pt>
                <c:pt idx="34">
                  <c:v>0</c:v>
                </c:pt>
                <c:pt idx="35">
                  <c:v>201</c:v>
                </c:pt>
                <c:pt idx="36">
                  <c:v>0</c:v>
                </c:pt>
                <c:pt idx="37">
                  <c:v>0</c:v>
                </c:pt>
                <c:pt idx="38">
                  <c:v>201</c:v>
                </c:pt>
                <c:pt idx="39">
                  <c:v>0</c:v>
                </c:pt>
                <c:pt idx="40">
                  <c:v>118</c:v>
                </c:pt>
                <c:pt idx="41">
                  <c:v>201</c:v>
                </c:pt>
                <c:pt idx="42">
                  <c:v>0</c:v>
                </c:pt>
                <c:pt idx="43">
                  <c:v>0</c:v>
                </c:pt>
                <c:pt idx="44">
                  <c:v>201</c:v>
                </c:pt>
                <c:pt idx="45">
                  <c:v>0</c:v>
                </c:pt>
                <c:pt idx="46">
                  <c:v>181.82</c:v>
                </c:pt>
                <c:pt idx="47">
                  <c:v>201</c:v>
                </c:pt>
                <c:pt idx="48">
                  <c:v>0</c:v>
                </c:pt>
                <c:pt idx="49">
                  <c:v>0</c:v>
                </c:pt>
                <c:pt idx="50">
                  <c:v>201</c:v>
                </c:pt>
                <c:pt idx="51">
                  <c:v>116</c:v>
                </c:pt>
                <c:pt idx="52">
                  <c:v>0</c:v>
                </c:pt>
                <c:pt idx="53">
                  <c:v>322</c:v>
                </c:pt>
                <c:pt idx="54">
                  <c:v>0</c:v>
                </c:pt>
                <c:pt idx="55">
                  <c:v>815</c:v>
                </c:pt>
                <c:pt idx="56">
                  <c:v>815</c:v>
                </c:pt>
                <c:pt idx="57">
                  <c:v>0</c:v>
                </c:pt>
                <c:pt idx="58">
                  <c:v>0</c:v>
                </c:pt>
                <c:pt idx="59">
                  <c:v>865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177.27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1010</c:v>
                </c:pt>
                <c:pt idx="74">
                  <c:v>0</c:v>
                </c:pt>
                <c:pt idx="75">
                  <c:v>520</c:v>
                </c:pt>
                <c:pt idx="76">
                  <c:v>360</c:v>
                </c:pt>
                <c:pt idx="77">
                  <c:v>0</c:v>
                </c:pt>
                <c:pt idx="78">
                  <c:v>600</c:v>
                </c:pt>
                <c:pt idx="79">
                  <c:v>980</c:v>
                </c:pt>
                <c:pt idx="80">
                  <c:v>640</c:v>
                </c:pt>
                <c:pt idx="81">
                  <c:v>1871.2</c:v>
                </c:pt>
                <c:pt idx="82">
                  <c:v>640</c:v>
                </c:pt>
                <c:pt idx="83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7F6-4D6A-86E1-EECED76376FD}"/>
            </c:ext>
          </c:extLst>
        </c:ser>
        <c:ser>
          <c:idx val="75"/>
          <c:order val="75"/>
          <c:tx>
            <c:strRef>
              <c:f>Data!$BY$4</c:f>
              <c:strCache>
                <c:ptCount val="1"/>
                <c:pt idx="0">
                  <c:v>Inspections &amp; Contracts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Data!$BY$5:$BY$88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2821.85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1269.9100000000001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1515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365</c:v>
                </c:pt>
                <c:pt idx="72">
                  <c:v>0</c:v>
                </c:pt>
                <c:pt idx="73">
                  <c:v>165</c:v>
                </c:pt>
                <c:pt idx="74">
                  <c:v>918.1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70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7F6-4D6A-86E1-EECED76376FD}"/>
            </c:ext>
          </c:extLst>
        </c:ser>
        <c:ser>
          <c:idx val="76"/>
          <c:order val="76"/>
          <c:tx>
            <c:strRef>
              <c:f>Data!$BZ$4</c:f>
              <c:strCache>
                <c:ptCount val="1"/>
                <c:pt idx="0">
                  <c:v>Sundry Expenses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Data!$BZ$5:$BZ$88</c:f>
              <c:numCache>
                <c:formatCode>"$"#,##0.00_);[Red]\("$"#,##0.00\)</c:formatCode>
                <c:ptCount val="84"/>
                <c:pt idx="0">
                  <c:v>1180.99</c:v>
                </c:pt>
                <c:pt idx="1">
                  <c:v>107.82</c:v>
                </c:pt>
                <c:pt idx="2">
                  <c:v>231.11</c:v>
                </c:pt>
                <c:pt idx="3">
                  <c:v>582.84</c:v>
                </c:pt>
                <c:pt idx="4">
                  <c:v>0</c:v>
                </c:pt>
                <c:pt idx="5">
                  <c:v>1022.28</c:v>
                </c:pt>
                <c:pt idx="6">
                  <c:v>89.91</c:v>
                </c:pt>
                <c:pt idx="7">
                  <c:v>18.18</c:v>
                </c:pt>
                <c:pt idx="8">
                  <c:v>2475</c:v>
                </c:pt>
                <c:pt idx="9">
                  <c:v>154</c:v>
                </c:pt>
                <c:pt idx="10">
                  <c:v>63.64</c:v>
                </c:pt>
                <c:pt idx="11">
                  <c:v>0</c:v>
                </c:pt>
                <c:pt idx="12">
                  <c:v>399.05</c:v>
                </c:pt>
                <c:pt idx="13">
                  <c:v>250</c:v>
                </c:pt>
                <c:pt idx="14">
                  <c:v>758.18</c:v>
                </c:pt>
                <c:pt idx="15">
                  <c:v>0</c:v>
                </c:pt>
                <c:pt idx="16">
                  <c:v>383.35</c:v>
                </c:pt>
                <c:pt idx="17">
                  <c:v>0</c:v>
                </c:pt>
                <c:pt idx="18">
                  <c:v>1420</c:v>
                </c:pt>
                <c:pt idx="19">
                  <c:v>233.78</c:v>
                </c:pt>
                <c:pt idx="20">
                  <c:v>2881</c:v>
                </c:pt>
                <c:pt idx="21">
                  <c:v>205.07</c:v>
                </c:pt>
                <c:pt idx="22">
                  <c:v>246.36</c:v>
                </c:pt>
                <c:pt idx="23">
                  <c:v>54.55</c:v>
                </c:pt>
                <c:pt idx="24">
                  <c:v>-2200.8000000000002</c:v>
                </c:pt>
                <c:pt idx="25">
                  <c:v>789.09</c:v>
                </c:pt>
                <c:pt idx="26">
                  <c:v>640</c:v>
                </c:pt>
                <c:pt idx="27">
                  <c:v>372.36</c:v>
                </c:pt>
                <c:pt idx="28">
                  <c:v>0</c:v>
                </c:pt>
                <c:pt idx="29">
                  <c:v>427.36</c:v>
                </c:pt>
                <c:pt idx="30">
                  <c:v>0</c:v>
                </c:pt>
                <c:pt idx="31">
                  <c:v>-500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674.91</c:v>
                </c:pt>
                <c:pt idx="36">
                  <c:v>-5821.04</c:v>
                </c:pt>
                <c:pt idx="37">
                  <c:v>212.5</c:v>
                </c:pt>
                <c:pt idx="38">
                  <c:v>1726.58</c:v>
                </c:pt>
                <c:pt idx="39">
                  <c:v>-1999.91</c:v>
                </c:pt>
                <c:pt idx="40">
                  <c:v>0</c:v>
                </c:pt>
                <c:pt idx="41">
                  <c:v>0</c:v>
                </c:pt>
                <c:pt idx="42">
                  <c:v>136.36000000000001</c:v>
                </c:pt>
                <c:pt idx="43">
                  <c:v>0</c:v>
                </c:pt>
                <c:pt idx="44">
                  <c:v>0</c:v>
                </c:pt>
                <c:pt idx="45">
                  <c:v>250</c:v>
                </c:pt>
                <c:pt idx="46">
                  <c:v>209.24</c:v>
                </c:pt>
                <c:pt idx="47">
                  <c:v>0</c:v>
                </c:pt>
                <c:pt idx="48">
                  <c:v>16210.67</c:v>
                </c:pt>
                <c:pt idx="49">
                  <c:v>854.75</c:v>
                </c:pt>
                <c:pt idx="50">
                  <c:v>0</c:v>
                </c:pt>
                <c:pt idx="51">
                  <c:v>168.18</c:v>
                </c:pt>
                <c:pt idx="52">
                  <c:v>35.1</c:v>
                </c:pt>
                <c:pt idx="53">
                  <c:v>578.45000000000005</c:v>
                </c:pt>
                <c:pt idx="54">
                  <c:v>0</c:v>
                </c:pt>
                <c:pt idx="55">
                  <c:v>0</c:v>
                </c:pt>
                <c:pt idx="56">
                  <c:v>300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3387.86</c:v>
                </c:pt>
                <c:pt idx="62">
                  <c:v>405</c:v>
                </c:pt>
                <c:pt idx="63">
                  <c:v>350</c:v>
                </c:pt>
                <c:pt idx="64">
                  <c:v>45.45</c:v>
                </c:pt>
                <c:pt idx="65">
                  <c:v>634.59</c:v>
                </c:pt>
                <c:pt idx="66">
                  <c:v>0</c:v>
                </c:pt>
                <c:pt idx="67">
                  <c:v>380</c:v>
                </c:pt>
                <c:pt idx="68">
                  <c:v>0</c:v>
                </c:pt>
                <c:pt idx="69">
                  <c:v>0</c:v>
                </c:pt>
                <c:pt idx="70">
                  <c:v>28.29</c:v>
                </c:pt>
                <c:pt idx="71">
                  <c:v>0</c:v>
                </c:pt>
                <c:pt idx="72">
                  <c:v>-9193.18</c:v>
                </c:pt>
                <c:pt idx="73">
                  <c:v>659.54</c:v>
                </c:pt>
                <c:pt idx="74">
                  <c:v>0</c:v>
                </c:pt>
                <c:pt idx="75">
                  <c:v>411.97</c:v>
                </c:pt>
                <c:pt idx="76">
                  <c:v>0</c:v>
                </c:pt>
                <c:pt idx="77">
                  <c:v>-59.95</c:v>
                </c:pt>
                <c:pt idx="78">
                  <c:v>0</c:v>
                </c:pt>
                <c:pt idx="79">
                  <c:v>-143.82</c:v>
                </c:pt>
                <c:pt idx="80">
                  <c:v>641.46</c:v>
                </c:pt>
                <c:pt idx="81">
                  <c:v>1252.78</c:v>
                </c:pt>
                <c:pt idx="82">
                  <c:v>1458.7</c:v>
                </c:pt>
                <c:pt idx="83">
                  <c:v>11149.59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7F6-4D6A-86E1-EECED76376FD}"/>
            </c:ext>
          </c:extLst>
        </c:ser>
        <c:ser>
          <c:idx val="77"/>
          <c:order val="77"/>
          <c:tx>
            <c:strRef>
              <c:f>Data!$CA$4</c:f>
              <c:strCache>
                <c:ptCount val="1"/>
                <c:pt idx="0">
                  <c:v>Telephone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Data!$CA$5:$CA$88</c:f>
              <c:numCache>
                <c:formatCode>"$"#,##0.00_);[Red]\("$"#,##0.00\)</c:formatCode>
                <c:ptCount val="84"/>
                <c:pt idx="0">
                  <c:v>285.01</c:v>
                </c:pt>
                <c:pt idx="1">
                  <c:v>503.06</c:v>
                </c:pt>
                <c:pt idx="2">
                  <c:v>240.41</c:v>
                </c:pt>
                <c:pt idx="3">
                  <c:v>236.64</c:v>
                </c:pt>
                <c:pt idx="4">
                  <c:v>416.69</c:v>
                </c:pt>
                <c:pt idx="5">
                  <c:v>487.79</c:v>
                </c:pt>
                <c:pt idx="6">
                  <c:v>614.99</c:v>
                </c:pt>
                <c:pt idx="7">
                  <c:v>458.47</c:v>
                </c:pt>
                <c:pt idx="8">
                  <c:v>313.39</c:v>
                </c:pt>
                <c:pt idx="9">
                  <c:v>268.66000000000003</c:v>
                </c:pt>
                <c:pt idx="10">
                  <c:v>267.06</c:v>
                </c:pt>
                <c:pt idx="11">
                  <c:v>52.73</c:v>
                </c:pt>
                <c:pt idx="12">
                  <c:v>588.84</c:v>
                </c:pt>
                <c:pt idx="13">
                  <c:v>271.06</c:v>
                </c:pt>
                <c:pt idx="14">
                  <c:v>269.45999999999998</c:v>
                </c:pt>
                <c:pt idx="15">
                  <c:v>507.47</c:v>
                </c:pt>
                <c:pt idx="16">
                  <c:v>265.52999999999997</c:v>
                </c:pt>
                <c:pt idx="17">
                  <c:v>262.73</c:v>
                </c:pt>
                <c:pt idx="18">
                  <c:v>614.33000000000004</c:v>
                </c:pt>
                <c:pt idx="19">
                  <c:v>271.52999999999997</c:v>
                </c:pt>
                <c:pt idx="20">
                  <c:v>268.72000000000003</c:v>
                </c:pt>
                <c:pt idx="21">
                  <c:v>50</c:v>
                </c:pt>
                <c:pt idx="22">
                  <c:v>491.45</c:v>
                </c:pt>
                <c:pt idx="23">
                  <c:v>283.75</c:v>
                </c:pt>
                <c:pt idx="24">
                  <c:v>634.09</c:v>
                </c:pt>
                <c:pt idx="25">
                  <c:v>279.12</c:v>
                </c:pt>
                <c:pt idx="26">
                  <c:v>257.08</c:v>
                </c:pt>
                <c:pt idx="27">
                  <c:v>258.27999999999997</c:v>
                </c:pt>
                <c:pt idx="28">
                  <c:v>270.42</c:v>
                </c:pt>
                <c:pt idx="29">
                  <c:v>45.45</c:v>
                </c:pt>
                <c:pt idx="30">
                  <c:v>778.01</c:v>
                </c:pt>
                <c:pt idx="31">
                  <c:v>336.56</c:v>
                </c:pt>
                <c:pt idx="32">
                  <c:v>1098.02</c:v>
                </c:pt>
                <c:pt idx="33">
                  <c:v>350.86</c:v>
                </c:pt>
                <c:pt idx="34">
                  <c:v>795.17</c:v>
                </c:pt>
                <c:pt idx="35">
                  <c:v>822.35</c:v>
                </c:pt>
                <c:pt idx="36">
                  <c:v>1309.21</c:v>
                </c:pt>
                <c:pt idx="37">
                  <c:v>1123.47</c:v>
                </c:pt>
                <c:pt idx="38">
                  <c:v>833.69</c:v>
                </c:pt>
                <c:pt idx="39">
                  <c:v>831.33</c:v>
                </c:pt>
                <c:pt idx="40">
                  <c:v>828.67</c:v>
                </c:pt>
                <c:pt idx="41">
                  <c:v>830.12</c:v>
                </c:pt>
                <c:pt idx="42">
                  <c:v>868.18</c:v>
                </c:pt>
                <c:pt idx="43">
                  <c:v>472.15</c:v>
                </c:pt>
                <c:pt idx="44">
                  <c:v>875.44</c:v>
                </c:pt>
                <c:pt idx="45">
                  <c:v>830.89</c:v>
                </c:pt>
                <c:pt idx="46">
                  <c:v>824.89</c:v>
                </c:pt>
                <c:pt idx="47">
                  <c:v>1296.99</c:v>
                </c:pt>
                <c:pt idx="48">
                  <c:v>1183.8699999999999</c:v>
                </c:pt>
                <c:pt idx="49">
                  <c:v>836.29</c:v>
                </c:pt>
                <c:pt idx="50">
                  <c:v>820.24</c:v>
                </c:pt>
                <c:pt idx="51">
                  <c:v>826.2</c:v>
                </c:pt>
                <c:pt idx="52">
                  <c:v>1148.54</c:v>
                </c:pt>
                <c:pt idx="53">
                  <c:v>836.6</c:v>
                </c:pt>
                <c:pt idx="54">
                  <c:v>846.28</c:v>
                </c:pt>
                <c:pt idx="55">
                  <c:v>841.01</c:v>
                </c:pt>
                <c:pt idx="56">
                  <c:v>842.51</c:v>
                </c:pt>
                <c:pt idx="57">
                  <c:v>0</c:v>
                </c:pt>
                <c:pt idx="58">
                  <c:v>1371.5</c:v>
                </c:pt>
                <c:pt idx="59">
                  <c:v>833.94</c:v>
                </c:pt>
                <c:pt idx="60">
                  <c:v>1162.51</c:v>
                </c:pt>
                <c:pt idx="61">
                  <c:v>322.22000000000003</c:v>
                </c:pt>
                <c:pt idx="62">
                  <c:v>1315</c:v>
                </c:pt>
                <c:pt idx="63">
                  <c:v>510.72</c:v>
                </c:pt>
                <c:pt idx="64">
                  <c:v>849.74</c:v>
                </c:pt>
                <c:pt idx="65">
                  <c:v>837.5</c:v>
                </c:pt>
                <c:pt idx="66">
                  <c:v>323.02</c:v>
                </c:pt>
                <c:pt idx="67">
                  <c:v>827.1</c:v>
                </c:pt>
                <c:pt idx="68">
                  <c:v>841.43</c:v>
                </c:pt>
                <c:pt idx="69">
                  <c:v>1108.27</c:v>
                </c:pt>
                <c:pt idx="70">
                  <c:v>558.09</c:v>
                </c:pt>
                <c:pt idx="71">
                  <c:v>828.33</c:v>
                </c:pt>
                <c:pt idx="72">
                  <c:v>830.93</c:v>
                </c:pt>
                <c:pt idx="73">
                  <c:v>837.78</c:v>
                </c:pt>
                <c:pt idx="74">
                  <c:v>838.89</c:v>
                </c:pt>
                <c:pt idx="75">
                  <c:v>833.06</c:v>
                </c:pt>
                <c:pt idx="76">
                  <c:v>836.94</c:v>
                </c:pt>
                <c:pt idx="77">
                  <c:v>835.29</c:v>
                </c:pt>
                <c:pt idx="78">
                  <c:v>957.71</c:v>
                </c:pt>
                <c:pt idx="79">
                  <c:v>913.4</c:v>
                </c:pt>
                <c:pt idx="80">
                  <c:v>654.24</c:v>
                </c:pt>
                <c:pt idx="81">
                  <c:v>997.64</c:v>
                </c:pt>
                <c:pt idx="82">
                  <c:v>1156.28</c:v>
                </c:pt>
                <c:pt idx="83">
                  <c:v>954.3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7F6-4D6A-86E1-EECED76376FD}"/>
            </c:ext>
          </c:extLst>
        </c:ser>
        <c:ser>
          <c:idx val="78"/>
          <c:order val="78"/>
          <c:tx>
            <c:strRef>
              <c:f>Data!$CB$4</c:f>
              <c:strCache>
                <c:ptCount val="1"/>
                <c:pt idx="0">
                  <c:v>Travel &amp; Accom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Data!$CB$5:$CB$88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643.20000000000005</c:v>
                </c:pt>
                <c:pt idx="2">
                  <c:v>0</c:v>
                </c:pt>
                <c:pt idx="3">
                  <c:v>137.28</c:v>
                </c:pt>
                <c:pt idx="4">
                  <c:v>124.8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118.18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68.19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671.53</c:v>
                </c:pt>
                <c:pt idx="53">
                  <c:v>1623.8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148.01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45.47</c:v>
                </c:pt>
                <c:pt idx="64">
                  <c:v>1007.09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143.63999999999999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7F6-4D6A-86E1-EECED76376FD}"/>
            </c:ext>
          </c:extLst>
        </c:ser>
        <c:ser>
          <c:idx val="79"/>
          <c:order val="79"/>
          <c:tx>
            <c:strRef>
              <c:f>Data!$CC$4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Data!$CC$5:$CC$88</c:f>
              <c:numCache>
                <c:formatCode>"$"#,##0.00_);[Red]\("$"#,##0.00\)</c:formatCode>
                <c:ptCount val="84"/>
                <c:pt idx="0">
                  <c:v>10108.49</c:v>
                </c:pt>
                <c:pt idx="1">
                  <c:v>10414.780000000001</c:v>
                </c:pt>
                <c:pt idx="2">
                  <c:v>7549.5</c:v>
                </c:pt>
                <c:pt idx="3">
                  <c:v>7931.57</c:v>
                </c:pt>
                <c:pt idx="4">
                  <c:v>8796.9</c:v>
                </c:pt>
                <c:pt idx="5">
                  <c:v>8440.84</c:v>
                </c:pt>
                <c:pt idx="6">
                  <c:v>8049.76</c:v>
                </c:pt>
                <c:pt idx="7">
                  <c:v>8962.4599999999991</c:v>
                </c:pt>
                <c:pt idx="8">
                  <c:v>14445.39</c:v>
                </c:pt>
                <c:pt idx="9">
                  <c:v>13210.37</c:v>
                </c:pt>
                <c:pt idx="10">
                  <c:v>12875.73</c:v>
                </c:pt>
                <c:pt idx="11">
                  <c:v>12115.9</c:v>
                </c:pt>
                <c:pt idx="12">
                  <c:v>10796</c:v>
                </c:pt>
                <c:pt idx="13">
                  <c:v>10610.26</c:v>
                </c:pt>
                <c:pt idx="14">
                  <c:v>5560.97</c:v>
                </c:pt>
                <c:pt idx="15">
                  <c:v>5688.13</c:v>
                </c:pt>
                <c:pt idx="16">
                  <c:v>6726.79</c:v>
                </c:pt>
                <c:pt idx="17">
                  <c:v>5968.66</c:v>
                </c:pt>
                <c:pt idx="18">
                  <c:v>5672.94</c:v>
                </c:pt>
                <c:pt idx="19">
                  <c:v>5817.83</c:v>
                </c:pt>
                <c:pt idx="20">
                  <c:v>6775.29</c:v>
                </c:pt>
                <c:pt idx="21">
                  <c:v>6526.48</c:v>
                </c:pt>
                <c:pt idx="22">
                  <c:v>7495.46</c:v>
                </c:pt>
                <c:pt idx="23">
                  <c:v>7432.37</c:v>
                </c:pt>
                <c:pt idx="24">
                  <c:v>6762.56</c:v>
                </c:pt>
                <c:pt idx="25">
                  <c:v>5877.19</c:v>
                </c:pt>
                <c:pt idx="26">
                  <c:v>3757.66</c:v>
                </c:pt>
                <c:pt idx="27">
                  <c:v>4084.99</c:v>
                </c:pt>
                <c:pt idx="28">
                  <c:v>5097.57</c:v>
                </c:pt>
                <c:pt idx="29">
                  <c:v>5457.37</c:v>
                </c:pt>
                <c:pt idx="30">
                  <c:v>5021.75</c:v>
                </c:pt>
                <c:pt idx="31">
                  <c:v>5341.79</c:v>
                </c:pt>
                <c:pt idx="32">
                  <c:v>8335.64</c:v>
                </c:pt>
                <c:pt idx="33">
                  <c:v>7180.78</c:v>
                </c:pt>
                <c:pt idx="34">
                  <c:v>7422.29</c:v>
                </c:pt>
                <c:pt idx="35">
                  <c:v>455.06</c:v>
                </c:pt>
                <c:pt idx="36">
                  <c:v>15519.72</c:v>
                </c:pt>
                <c:pt idx="37">
                  <c:v>5339.7</c:v>
                </c:pt>
                <c:pt idx="38">
                  <c:v>4900.7299999999996</c:v>
                </c:pt>
                <c:pt idx="39">
                  <c:v>4698.49</c:v>
                </c:pt>
                <c:pt idx="40">
                  <c:v>5222.3500000000004</c:v>
                </c:pt>
                <c:pt idx="41">
                  <c:v>4616.32</c:v>
                </c:pt>
                <c:pt idx="42">
                  <c:v>2091.12</c:v>
                </c:pt>
                <c:pt idx="43">
                  <c:v>2554.06</c:v>
                </c:pt>
                <c:pt idx="44">
                  <c:v>9091.9500000000007</c:v>
                </c:pt>
                <c:pt idx="45">
                  <c:v>9602.9599999999991</c:v>
                </c:pt>
                <c:pt idx="46">
                  <c:v>11027.11</c:v>
                </c:pt>
                <c:pt idx="47">
                  <c:v>12090.67</c:v>
                </c:pt>
                <c:pt idx="48">
                  <c:v>8723.67</c:v>
                </c:pt>
                <c:pt idx="49">
                  <c:v>7384.1</c:v>
                </c:pt>
                <c:pt idx="50">
                  <c:v>6647.02</c:v>
                </c:pt>
                <c:pt idx="51">
                  <c:v>6414.36</c:v>
                </c:pt>
                <c:pt idx="52">
                  <c:v>6661.02</c:v>
                </c:pt>
                <c:pt idx="53">
                  <c:v>7019.97</c:v>
                </c:pt>
                <c:pt idx="54">
                  <c:v>8180.44</c:v>
                </c:pt>
                <c:pt idx="55">
                  <c:v>10281.950000000001</c:v>
                </c:pt>
                <c:pt idx="56">
                  <c:v>15227.72</c:v>
                </c:pt>
                <c:pt idx="57">
                  <c:v>14093.94</c:v>
                </c:pt>
                <c:pt idx="58">
                  <c:v>14974.93</c:v>
                </c:pt>
                <c:pt idx="59">
                  <c:v>14294.41</c:v>
                </c:pt>
                <c:pt idx="60">
                  <c:v>13550.8</c:v>
                </c:pt>
                <c:pt idx="61">
                  <c:v>10831.95</c:v>
                </c:pt>
                <c:pt idx="62">
                  <c:v>6637.46</c:v>
                </c:pt>
                <c:pt idx="63">
                  <c:v>5831.51</c:v>
                </c:pt>
                <c:pt idx="64">
                  <c:v>5891.53</c:v>
                </c:pt>
                <c:pt idx="65">
                  <c:v>6764.94</c:v>
                </c:pt>
                <c:pt idx="66">
                  <c:v>7170.35</c:v>
                </c:pt>
                <c:pt idx="67">
                  <c:v>0</c:v>
                </c:pt>
                <c:pt idx="68">
                  <c:v>21990.959999999999</c:v>
                </c:pt>
                <c:pt idx="69">
                  <c:v>9892.75</c:v>
                </c:pt>
                <c:pt idx="70">
                  <c:v>0</c:v>
                </c:pt>
                <c:pt idx="71">
                  <c:v>14689.84</c:v>
                </c:pt>
                <c:pt idx="72">
                  <c:v>11627.42</c:v>
                </c:pt>
                <c:pt idx="73">
                  <c:v>9773.7800000000007</c:v>
                </c:pt>
                <c:pt idx="74">
                  <c:v>10308.700000000001</c:v>
                </c:pt>
                <c:pt idx="75">
                  <c:v>8420.7800000000007</c:v>
                </c:pt>
                <c:pt idx="76">
                  <c:v>6142.56</c:v>
                </c:pt>
                <c:pt idx="77">
                  <c:v>5758.32</c:v>
                </c:pt>
                <c:pt idx="78">
                  <c:v>5874.03</c:v>
                </c:pt>
                <c:pt idx="79">
                  <c:v>6947.08</c:v>
                </c:pt>
                <c:pt idx="80">
                  <c:v>7767</c:v>
                </c:pt>
                <c:pt idx="81">
                  <c:v>10652.99</c:v>
                </c:pt>
                <c:pt idx="82">
                  <c:v>11577.58</c:v>
                </c:pt>
                <c:pt idx="83">
                  <c:v>12635.05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7F6-4D6A-86E1-EECED76376FD}"/>
            </c:ext>
          </c:extLst>
        </c:ser>
        <c:ser>
          <c:idx val="80"/>
          <c:order val="80"/>
          <c:tx>
            <c:strRef>
              <c:f>Data!$CD$4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Data!$CD$5:$CD$88</c:f>
              <c:numCache>
                <c:formatCode>"$"#,##0.00_);[Red]\("$"#,##0.00\)</c:formatCode>
                <c:ptCount val="84"/>
                <c:pt idx="0">
                  <c:v>1366.79</c:v>
                </c:pt>
                <c:pt idx="1">
                  <c:v>2264.3200000000002</c:v>
                </c:pt>
                <c:pt idx="2">
                  <c:v>1166.06</c:v>
                </c:pt>
                <c:pt idx="3">
                  <c:v>3993.5</c:v>
                </c:pt>
                <c:pt idx="4">
                  <c:v>0</c:v>
                </c:pt>
                <c:pt idx="5">
                  <c:v>1686.94</c:v>
                </c:pt>
                <c:pt idx="6">
                  <c:v>2846.13</c:v>
                </c:pt>
                <c:pt idx="7">
                  <c:v>1212.31</c:v>
                </c:pt>
                <c:pt idx="8">
                  <c:v>2368.15</c:v>
                </c:pt>
                <c:pt idx="9">
                  <c:v>987.08</c:v>
                </c:pt>
                <c:pt idx="10">
                  <c:v>1866.16</c:v>
                </c:pt>
                <c:pt idx="11">
                  <c:v>844.23</c:v>
                </c:pt>
                <c:pt idx="12">
                  <c:v>1011.23</c:v>
                </c:pt>
                <c:pt idx="13">
                  <c:v>1865.89</c:v>
                </c:pt>
                <c:pt idx="14">
                  <c:v>1049.31</c:v>
                </c:pt>
                <c:pt idx="15">
                  <c:v>1746.55</c:v>
                </c:pt>
                <c:pt idx="16">
                  <c:v>1122.28</c:v>
                </c:pt>
                <c:pt idx="17">
                  <c:v>1897.61</c:v>
                </c:pt>
                <c:pt idx="18">
                  <c:v>2503.5300000000002</c:v>
                </c:pt>
                <c:pt idx="19">
                  <c:v>0</c:v>
                </c:pt>
                <c:pt idx="20">
                  <c:v>476.35</c:v>
                </c:pt>
                <c:pt idx="21">
                  <c:v>0</c:v>
                </c:pt>
                <c:pt idx="22">
                  <c:v>445.61</c:v>
                </c:pt>
                <c:pt idx="23">
                  <c:v>812.42</c:v>
                </c:pt>
                <c:pt idx="24">
                  <c:v>507.78</c:v>
                </c:pt>
                <c:pt idx="25">
                  <c:v>887.55</c:v>
                </c:pt>
                <c:pt idx="26">
                  <c:v>494.89</c:v>
                </c:pt>
                <c:pt idx="27">
                  <c:v>658.25</c:v>
                </c:pt>
                <c:pt idx="28">
                  <c:v>564.70000000000005</c:v>
                </c:pt>
                <c:pt idx="29">
                  <c:v>1142.8499999999999</c:v>
                </c:pt>
                <c:pt idx="30">
                  <c:v>590.77</c:v>
                </c:pt>
                <c:pt idx="31">
                  <c:v>1248.31</c:v>
                </c:pt>
                <c:pt idx="32">
                  <c:v>605.11</c:v>
                </c:pt>
                <c:pt idx="33">
                  <c:v>1074.8900000000001</c:v>
                </c:pt>
                <c:pt idx="34">
                  <c:v>600.62</c:v>
                </c:pt>
                <c:pt idx="35">
                  <c:v>400.96</c:v>
                </c:pt>
                <c:pt idx="36">
                  <c:v>1100.7</c:v>
                </c:pt>
                <c:pt idx="37">
                  <c:v>493.59</c:v>
                </c:pt>
                <c:pt idx="38">
                  <c:v>1809.02</c:v>
                </c:pt>
                <c:pt idx="39">
                  <c:v>1321.05</c:v>
                </c:pt>
                <c:pt idx="40">
                  <c:v>922.77</c:v>
                </c:pt>
                <c:pt idx="41">
                  <c:v>1835.44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796.53</c:v>
                </c:pt>
                <c:pt idx="46">
                  <c:v>2226.15</c:v>
                </c:pt>
                <c:pt idx="47">
                  <c:v>0</c:v>
                </c:pt>
                <c:pt idx="48">
                  <c:v>1061.9100000000001</c:v>
                </c:pt>
                <c:pt idx="49">
                  <c:v>3130.43</c:v>
                </c:pt>
                <c:pt idx="50">
                  <c:v>2395.64</c:v>
                </c:pt>
                <c:pt idx="51">
                  <c:v>0</c:v>
                </c:pt>
                <c:pt idx="52">
                  <c:v>3472.64</c:v>
                </c:pt>
                <c:pt idx="53">
                  <c:v>1549.57</c:v>
                </c:pt>
                <c:pt idx="54">
                  <c:v>1364.47</c:v>
                </c:pt>
                <c:pt idx="55">
                  <c:v>0</c:v>
                </c:pt>
                <c:pt idx="56">
                  <c:v>2314.38</c:v>
                </c:pt>
                <c:pt idx="57">
                  <c:v>1306.4000000000001</c:v>
                </c:pt>
                <c:pt idx="58">
                  <c:v>1883.29</c:v>
                </c:pt>
                <c:pt idx="59">
                  <c:v>943.15</c:v>
                </c:pt>
                <c:pt idx="60">
                  <c:v>3125.85</c:v>
                </c:pt>
                <c:pt idx="61">
                  <c:v>998.29</c:v>
                </c:pt>
                <c:pt idx="62">
                  <c:v>0</c:v>
                </c:pt>
                <c:pt idx="63">
                  <c:v>2405</c:v>
                </c:pt>
                <c:pt idx="64">
                  <c:v>1882.28</c:v>
                </c:pt>
                <c:pt idx="65">
                  <c:v>2360.16</c:v>
                </c:pt>
                <c:pt idx="66">
                  <c:v>1615.41</c:v>
                </c:pt>
                <c:pt idx="67">
                  <c:v>987.01</c:v>
                </c:pt>
                <c:pt idx="68">
                  <c:v>998.88</c:v>
                </c:pt>
                <c:pt idx="69">
                  <c:v>2448.09</c:v>
                </c:pt>
                <c:pt idx="70">
                  <c:v>1231.27</c:v>
                </c:pt>
                <c:pt idx="71">
                  <c:v>2106.66</c:v>
                </c:pt>
                <c:pt idx="72">
                  <c:v>1531.79</c:v>
                </c:pt>
                <c:pt idx="73">
                  <c:v>2407.46</c:v>
                </c:pt>
                <c:pt idx="74">
                  <c:v>1303.43</c:v>
                </c:pt>
                <c:pt idx="75">
                  <c:v>2873.22</c:v>
                </c:pt>
                <c:pt idx="76">
                  <c:v>1487.77</c:v>
                </c:pt>
                <c:pt idx="77">
                  <c:v>3027.63</c:v>
                </c:pt>
                <c:pt idx="78">
                  <c:v>1250.6400000000001</c:v>
                </c:pt>
                <c:pt idx="79">
                  <c:v>1809.71</c:v>
                </c:pt>
                <c:pt idx="80">
                  <c:v>1459.6</c:v>
                </c:pt>
                <c:pt idx="81">
                  <c:v>2726.06</c:v>
                </c:pt>
                <c:pt idx="82">
                  <c:v>1507.47</c:v>
                </c:pt>
                <c:pt idx="83">
                  <c:v>2878.87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7F6-4D6A-86E1-EECED76376FD}"/>
            </c:ext>
          </c:extLst>
        </c:ser>
        <c:ser>
          <c:idx val="81"/>
          <c:order val="81"/>
          <c:tx>
            <c:strRef>
              <c:f>Data!$CE$4</c:f>
              <c:strCache>
                <c:ptCount val="1"/>
                <c:pt idx="0">
                  <c:v>BEER GAS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Data!$CE$5:$CE$88</c:f>
              <c:numCache>
                <c:formatCode>"$"#,##0.00_);[Red]\("$"#,##0.00\)</c:formatCode>
                <c:ptCount val="84"/>
                <c:pt idx="0">
                  <c:v>56.7</c:v>
                </c:pt>
                <c:pt idx="1">
                  <c:v>54.87</c:v>
                </c:pt>
                <c:pt idx="2">
                  <c:v>278.06</c:v>
                </c:pt>
                <c:pt idx="3">
                  <c:v>194.56</c:v>
                </c:pt>
                <c:pt idx="4">
                  <c:v>47.54</c:v>
                </c:pt>
                <c:pt idx="5">
                  <c:v>186.89</c:v>
                </c:pt>
                <c:pt idx="6">
                  <c:v>114.58</c:v>
                </c:pt>
                <c:pt idx="7">
                  <c:v>71.31</c:v>
                </c:pt>
                <c:pt idx="8">
                  <c:v>69.010000000000005</c:v>
                </c:pt>
                <c:pt idx="9">
                  <c:v>182.78</c:v>
                </c:pt>
                <c:pt idx="10">
                  <c:v>124.55</c:v>
                </c:pt>
                <c:pt idx="11">
                  <c:v>104.54</c:v>
                </c:pt>
                <c:pt idx="12">
                  <c:v>56.7</c:v>
                </c:pt>
                <c:pt idx="13">
                  <c:v>54.86</c:v>
                </c:pt>
                <c:pt idx="14">
                  <c:v>101.8</c:v>
                </c:pt>
                <c:pt idx="15">
                  <c:v>122.5</c:v>
                </c:pt>
                <c:pt idx="16">
                  <c:v>282.16000000000003</c:v>
                </c:pt>
                <c:pt idx="17">
                  <c:v>56.7</c:v>
                </c:pt>
                <c:pt idx="18">
                  <c:v>190.16</c:v>
                </c:pt>
                <c:pt idx="19">
                  <c:v>90.46</c:v>
                </c:pt>
                <c:pt idx="20">
                  <c:v>43.89</c:v>
                </c:pt>
                <c:pt idx="21">
                  <c:v>119.84</c:v>
                </c:pt>
                <c:pt idx="22">
                  <c:v>105.88</c:v>
                </c:pt>
                <c:pt idx="23">
                  <c:v>56.7</c:v>
                </c:pt>
                <c:pt idx="24">
                  <c:v>129.88999999999999</c:v>
                </c:pt>
                <c:pt idx="25">
                  <c:v>211.17</c:v>
                </c:pt>
                <c:pt idx="26">
                  <c:v>129.88999999999999</c:v>
                </c:pt>
                <c:pt idx="27">
                  <c:v>53.64</c:v>
                </c:pt>
                <c:pt idx="28">
                  <c:v>0</c:v>
                </c:pt>
                <c:pt idx="29">
                  <c:v>204.37</c:v>
                </c:pt>
                <c:pt idx="30">
                  <c:v>197.54</c:v>
                </c:pt>
                <c:pt idx="31">
                  <c:v>186.81</c:v>
                </c:pt>
                <c:pt idx="32">
                  <c:v>112.73</c:v>
                </c:pt>
                <c:pt idx="33">
                  <c:v>143.65</c:v>
                </c:pt>
                <c:pt idx="34">
                  <c:v>0</c:v>
                </c:pt>
                <c:pt idx="35">
                  <c:v>0</c:v>
                </c:pt>
                <c:pt idx="36">
                  <c:v>-222.18</c:v>
                </c:pt>
                <c:pt idx="37">
                  <c:v>542.98</c:v>
                </c:pt>
                <c:pt idx="38">
                  <c:v>287.32</c:v>
                </c:pt>
                <c:pt idx="39">
                  <c:v>371.47</c:v>
                </c:pt>
                <c:pt idx="40">
                  <c:v>54.11</c:v>
                </c:pt>
                <c:pt idx="41">
                  <c:v>195.89</c:v>
                </c:pt>
                <c:pt idx="42">
                  <c:v>85.18</c:v>
                </c:pt>
                <c:pt idx="43">
                  <c:v>0</c:v>
                </c:pt>
                <c:pt idx="44">
                  <c:v>41.89</c:v>
                </c:pt>
                <c:pt idx="45">
                  <c:v>43.29</c:v>
                </c:pt>
                <c:pt idx="46">
                  <c:v>333.84</c:v>
                </c:pt>
                <c:pt idx="47">
                  <c:v>189.96</c:v>
                </c:pt>
                <c:pt idx="48">
                  <c:v>125.63</c:v>
                </c:pt>
                <c:pt idx="49">
                  <c:v>220</c:v>
                </c:pt>
                <c:pt idx="50">
                  <c:v>0</c:v>
                </c:pt>
                <c:pt idx="51">
                  <c:v>114.3</c:v>
                </c:pt>
                <c:pt idx="52">
                  <c:v>236.8</c:v>
                </c:pt>
                <c:pt idx="53">
                  <c:v>146.66999999999999</c:v>
                </c:pt>
                <c:pt idx="54">
                  <c:v>51.21</c:v>
                </c:pt>
                <c:pt idx="55">
                  <c:v>194.86</c:v>
                </c:pt>
                <c:pt idx="56">
                  <c:v>1200.1300000000001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366.99</c:v>
                </c:pt>
                <c:pt idx="62">
                  <c:v>212.91</c:v>
                </c:pt>
                <c:pt idx="63">
                  <c:v>152.44999999999999</c:v>
                </c:pt>
                <c:pt idx="64">
                  <c:v>164.44</c:v>
                </c:pt>
                <c:pt idx="65">
                  <c:v>164.44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7F6-4D6A-86E1-EECED76376FD}"/>
            </c:ext>
          </c:extLst>
        </c:ser>
        <c:ser>
          <c:idx val="82"/>
          <c:order val="82"/>
          <c:tx>
            <c:strRef>
              <c:f>Data!$CF$4</c:f>
              <c:strCache>
                <c:ptCount val="1"/>
                <c:pt idx="0">
                  <c:v>Wreaths &amp; Flowers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Data!$CF$5:$CF$88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145.44999999999999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72.73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120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54.55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50.5</c:v>
                </c:pt>
                <c:pt idx="81">
                  <c:v>50.5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7F6-4D6A-86E1-EECED76376FD}"/>
            </c:ext>
          </c:extLst>
        </c:ser>
        <c:ser>
          <c:idx val="83"/>
          <c:order val="83"/>
          <c:tx>
            <c:strRef>
              <c:f>Data!$CG$4</c:f>
              <c:strCache>
                <c:ptCount val="1"/>
                <c:pt idx="0">
                  <c:v>Club Grants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Data!$CG$5:$CG$88</c:f>
              <c:numCache>
                <c:formatCode>"$"#,##0.00_);[Red]\("$"#,##0.00\)</c:formatCode>
                <c:ptCount val="84"/>
                <c:pt idx="0">
                  <c:v>1238.24</c:v>
                </c:pt>
                <c:pt idx="1">
                  <c:v>2246.4</c:v>
                </c:pt>
                <c:pt idx="2">
                  <c:v>2383.4499999999998</c:v>
                </c:pt>
                <c:pt idx="3">
                  <c:v>2568.66</c:v>
                </c:pt>
                <c:pt idx="4">
                  <c:v>1432.26</c:v>
                </c:pt>
                <c:pt idx="5">
                  <c:v>2084.86</c:v>
                </c:pt>
                <c:pt idx="6">
                  <c:v>2091.88</c:v>
                </c:pt>
                <c:pt idx="7">
                  <c:v>2151.3000000000002</c:v>
                </c:pt>
                <c:pt idx="8">
                  <c:v>2322.17</c:v>
                </c:pt>
                <c:pt idx="9">
                  <c:v>2091.4299999999998</c:v>
                </c:pt>
                <c:pt idx="10">
                  <c:v>1395.79</c:v>
                </c:pt>
                <c:pt idx="11">
                  <c:v>1495.43</c:v>
                </c:pt>
                <c:pt idx="12">
                  <c:v>0</c:v>
                </c:pt>
                <c:pt idx="13">
                  <c:v>1653.89</c:v>
                </c:pt>
                <c:pt idx="14">
                  <c:v>0</c:v>
                </c:pt>
                <c:pt idx="15">
                  <c:v>2194.04</c:v>
                </c:pt>
                <c:pt idx="16">
                  <c:v>-3130.92</c:v>
                </c:pt>
                <c:pt idx="17">
                  <c:v>1984.05</c:v>
                </c:pt>
                <c:pt idx="18">
                  <c:v>1730.7</c:v>
                </c:pt>
                <c:pt idx="19">
                  <c:v>1660.76</c:v>
                </c:pt>
                <c:pt idx="20">
                  <c:v>2073.67</c:v>
                </c:pt>
                <c:pt idx="21">
                  <c:v>4860.1499999999996</c:v>
                </c:pt>
                <c:pt idx="22">
                  <c:v>844.53</c:v>
                </c:pt>
                <c:pt idx="23">
                  <c:v>0</c:v>
                </c:pt>
                <c:pt idx="24">
                  <c:v>-503.48</c:v>
                </c:pt>
                <c:pt idx="25">
                  <c:v>499.67</c:v>
                </c:pt>
                <c:pt idx="26">
                  <c:v>896.8</c:v>
                </c:pt>
                <c:pt idx="27">
                  <c:v>629.83000000000004</c:v>
                </c:pt>
                <c:pt idx="28">
                  <c:v>599.4</c:v>
                </c:pt>
                <c:pt idx="29">
                  <c:v>2734.08</c:v>
                </c:pt>
                <c:pt idx="30">
                  <c:v>2239.11</c:v>
                </c:pt>
                <c:pt idx="31">
                  <c:v>2392.85</c:v>
                </c:pt>
                <c:pt idx="32">
                  <c:v>2357.37</c:v>
                </c:pt>
                <c:pt idx="33">
                  <c:v>2417.6</c:v>
                </c:pt>
                <c:pt idx="34">
                  <c:v>4082.37</c:v>
                </c:pt>
                <c:pt idx="35">
                  <c:v>1388.27</c:v>
                </c:pt>
                <c:pt idx="36">
                  <c:v>1340.29</c:v>
                </c:pt>
                <c:pt idx="37">
                  <c:v>3548.75</c:v>
                </c:pt>
                <c:pt idx="38">
                  <c:v>1719.21</c:v>
                </c:pt>
                <c:pt idx="39">
                  <c:v>2058.83</c:v>
                </c:pt>
                <c:pt idx="40">
                  <c:v>2270.33</c:v>
                </c:pt>
                <c:pt idx="41">
                  <c:v>2933.43</c:v>
                </c:pt>
                <c:pt idx="42">
                  <c:v>1213.02</c:v>
                </c:pt>
                <c:pt idx="43">
                  <c:v>0</c:v>
                </c:pt>
                <c:pt idx="44">
                  <c:v>0</c:v>
                </c:pt>
                <c:pt idx="45">
                  <c:v>959.62</c:v>
                </c:pt>
                <c:pt idx="46">
                  <c:v>2800.74</c:v>
                </c:pt>
                <c:pt idx="47">
                  <c:v>2091.6999999999998</c:v>
                </c:pt>
                <c:pt idx="48">
                  <c:v>2209.59</c:v>
                </c:pt>
                <c:pt idx="49">
                  <c:v>4425</c:v>
                </c:pt>
                <c:pt idx="50">
                  <c:v>1256.21</c:v>
                </c:pt>
                <c:pt idx="51">
                  <c:v>-1624.44</c:v>
                </c:pt>
                <c:pt idx="52">
                  <c:v>3280.14</c:v>
                </c:pt>
                <c:pt idx="53">
                  <c:v>6631.97</c:v>
                </c:pt>
                <c:pt idx="54">
                  <c:v>1882.55</c:v>
                </c:pt>
                <c:pt idx="55">
                  <c:v>1970.73</c:v>
                </c:pt>
                <c:pt idx="56">
                  <c:v>2298.69</c:v>
                </c:pt>
                <c:pt idx="57">
                  <c:v>2486.7800000000002</c:v>
                </c:pt>
                <c:pt idx="58">
                  <c:v>2013.76</c:v>
                </c:pt>
                <c:pt idx="59">
                  <c:v>2362.35</c:v>
                </c:pt>
                <c:pt idx="60">
                  <c:v>1512.73</c:v>
                </c:pt>
                <c:pt idx="61">
                  <c:v>2074.61</c:v>
                </c:pt>
                <c:pt idx="62">
                  <c:v>3465.26</c:v>
                </c:pt>
                <c:pt idx="63">
                  <c:v>1903.49</c:v>
                </c:pt>
                <c:pt idx="64">
                  <c:v>-9145.93</c:v>
                </c:pt>
                <c:pt idx="65">
                  <c:v>6493.03</c:v>
                </c:pt>
                <c:pt idx="66">
                  <c:v>2511.3000000000002</c:v>
                </c:pt>
                <c:pt idx="67">
                  <c:v>2059.5500000000002</c:v>
                </c:pt>
                <c:pt idx="68">
                  <c:v>3955.92</c:v>
                </c:pt>
                <c:pt idx="69">
                  <c:v>8956.41</c:v>
                </c:pt>
                <c:pt idx="70">
                  <c:v>2485.62</c:v>
                </c:pt>
                <c:pt idx="71">
                  <c:v>1693.91</c:v>
                </c:pt>
                <c:pt idx="72">
                  <c:v>2639.21</c:v>
                </c:pt>
                <c:pt idx="73">
                  <c:v>2850.75</c:v>
                </c:pt>
                <c:pt idx="74">
                  <c:v>2299.94</c:v>
                </c:pt>
                <c:pt idx="75">
                  <c:v>2586.42</c:v>
                </c:pt>
                <c:pt idx="76">
                  <c:v>11900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7F6-4D6A-86E1-EECED76376FD}"/>
            </c:ext>
          </c:extLst>
        </c:ser>
        <c:ser>
          <c:idx val="84"/>
          <c:order val="84"/>
          <c:tx>
            <c:strRef>
              <c:f>Data!$CH$4</c:f>
              <c:strCache>
                <c:ptCount val="1"/>
                <c:pt idx="0">
                  <c:v>Data Monitoring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Data!$CH$5:$CH$88</c:f>
              <c:numCache>
                <c:formatCode>"$"#,##0.00_);[Red]\("$"#,##0.00\)</c:formatCode>
                <c:ptCount val="84"/>
                <c:pt idx="0">
                  <c:v>3540.14</c:v>
                </c:pt>
                <c:pt idx="1">
                  <c:v>3534.92</c:v>
                </c:pt>
                <c:pt idx="2">
                  <c:v>3529.64</c:v>
                </c:pt>
                <c:pt idx="3">
                  <c:v>3529.64</c:v>
                </c:pt>
                <c:pt idx="4">
                  <c:v>3534.92</c:v>
                </c:pt>
                <c:pt idx="5">
                  <c:v>3268.86</c:v>
                </c:pt>
                <c:pt idx="6">
                  <c:v>3245.22</c:v>
                </c:pt>
                <c:pt idx="7">
                  <c:v>3245.22</c:v>
                </c:pt>
                <c:pt idx="8">
                  <c:v>3245.22</c:v>
                </c:pt>
                <c:pt idx="9">
                  <c:v>3245.22</c:v>
                </c:pt>
                <c:pt idx="10">
                  <c:v>3245.22</c:v>
                </c:pt>
                <c:pt idx="11">
                  <c:v>3245.22</c:v>
                </c:pt>
                <c:pt idx="12">
                  <c:v>3245.22</c:v>
                </c:pt>
                <c:pt idx="13">
                  <c:v>3245.22</c:v>
                </c:pt>
                <c:pt idx="14">
                  <c:v>3245.22</c:v>
                </c:pt>
                <c:pt idx="15">
                  <c:v>3245.22</c:v>
                </c:pt>
                <c:pt idx="16">
                  <c:v>3250.47</c:v>
                </c:pt>
                <c:pt idx="17">
                  <c:v>3057.44</c:v>
                </c:pt>
                <c:pt idx="18">
                  <c:v>3061.5</c:v>
                </c:pt>
                <c:pt idx="19">
                  <c:v>3032.74</c:v>
                </c:pt>
                <c:pt idx="20">
                  <c:v>3061.5</c:v>
                </c:pt>
                <c:pt idx="21">
                  <c:v>3061.5</c:v>
                </c:pt>
                <c:pt idx="22">
                  <c:v>3061.5</c:v>
                </c:pt>
                <c:pt idx="23">
                  <c:v>3061.5</c:v>
                </c:pt>
                <c:pt idx="24">
                  <c:v>3070.8</c:v>
                </c:pt>
                <c:pt idx="25">
                  <c:v>1742.7</c:v>
                </c:pt>
                <c:pt idx="26">
                  <c:v>1130.4000000000001</c:v>
                </c:pt>
                <c:pt idx="27">
                  <c:v>1382.61</c:v>
                </c:pt>
                <c:pt idx="28">
                  <c:v>1742.7</c:v>
                </c:pt>
                <c:pt idx="29">
                  <c:v>3034.2</c:v>
                </c:pt>
                <c:pt idx="30">
                  <c:v>3034.2</c:v>
                </c:pt>
                <c:pt idx="31">
                  <c:v>3034.2</c:v>
                </c:pt>
                <c:pt idx="32">
                  <c:v>3034.2</c:v>
                </c:pt>
                <c:pt idx="33">
                  <c:v>3029.78</c:v>
                </c:pt>
                <c:pt idx="34">
                  <c:v>3029.78</c:v>
                </c:pt>
                <c:pt idx="35">
                  <c:v>1880.08</c:v>
                </c:pt>
                <c:pt idx="36">
                  <c:v>1736.31</c:v>
                </c:pt>
                <c:pt idx="37">
                  <c:v>1680.48</c:v>
                </c:pt>
                <c:pt idx="38">
                  <c:v>2240.64</c:v>
                </c:pt>
                <c:pt idx="39">
                  <c:v>1633.8</c:v>
                </c:pt>
                <c:pt idx="40">
                  <c:v>1633.8</c:v>
                </c:pt>
                <c:pt idx="41">
                  <c:v>1830.4</c:v>
                </c:pt>
                <c:pt idx="42">
                  <c:v>0</c:v>
                </c:pt>
                <c:pt idx="43">
                  <c:v>0</c:v>
                </c:pt>
                <c:pt idx="44">
                  <c:v>2121</c:v>
                </c:pt>
                <c:pt idx="45">
                  <c:v>2942.12</c:v>
                </c:pt>
                <c:pt idx="46">
                  <c:v>2928.64</c:v>
                </c:pt>
                <c:pt idx="47">
                  <c:v>2928.64</c:v>
                </c:pt>
                <c:pt idx="48">
                  <c:v>2873.12</c:v>
                </c:pt>
                <c:pt idx="49">
                  <c:v>2837.12</c:v>
                </c:pt>
                <c:pt idx="50">
                  <c:v>2837.12</c:v>
                </c:pt>
                <c:pt idx="51">
                  <c:v>2841.6</c:v>
                </c:pt>
                <c:pt idx="52">
                  <c:v>2841.6</c:v>
                </c:pt>
                <c:pt idx="53">
                  <c:v>2800.54</c:v>
                </c:pt>
                <c:pt idx="54">
                  <c:v>2800.54</c:v>
                </c:pt>
                <c:pt idx="55">
                  <c:v>2800.54</c:v>
                </c:pt>
                <c:pt idx="56">
                  <c:v>2800.54</c:v>
                </c:pt>
                <c:pt idx="57">
                  <c:v>2800.54</c:v>
                </c:pt>
                <c:pt idx="58">
                  <c:v>2800.54</c:v>
                </c:pt>
                <c:pt idx="59">
                  <c:v>2805.56</c:v>
                </c:pt>
                <c:pt idx="60">
                  <c:v>2802.58</c:v>
                </c:pt>
                <c:pt idx="61">
                  <c:v>2800.54</c:v>
                </c:pt>
                <c:pt idx="62">
                  <c:v>2800.54</c:v>
                </c:pt>
                <c:pt idx="63">
                  <c:v>2800.54</c:v>
                </c:pt>
                <c:pt idx="64">
                  <c:v>2805.56</c:v>
                </c:pt>
                <c:pt idx="65">
                  <c:v>2742.88</c:v>
                </c:pt>
                <c:pt idx="66">
                  <c:v>2742.88</c:v>
                </c:pt>
                <c:pt idx="67">
                  <c:v>2742.88</c:v>
                </c:pt>
                <c:pt idx="68">
                  <c:v>2705.15</c:v>
                </c:pt>
                <c:pt idx="69">
                  <c:v>2698.64</c:v>
                </c:pt>
                <c:pt idx="70">
                  <c:v>2698.64</c:v>
                </c:pt>
                <c:pt idx="71">
                  <c:v>2700.8</c:v>
                </c:pt>
                <c:pt idx="72">
                  <c:v>2712.31</c:v>
                </c:pt>
                <c:pt idx="73">
                  <c:v>2742.88</c:v>
                </c:pt>
                <c:pt idx="74">
                  <c:v>2742.88</c:v>
                </c:pt>
                <c:pt idx="75">
                  <c:v>2742.88</c:v>
                </c:pt>
                <c:pt idx="76">
                  <c:v>2742.88</c:v>
                </c:pt>
                <c:pt idx="77">
                  <c:v>2678.4</c:v>
                </c:pt>
                <c:pt idx="78">
                  <c:v>2678.4</c:v>
                </c:pt>
                <c:pt idx="79">
                  <c:v>2678.4</c:v>
                </c:pt>
                <c:pt idx="80">
                  <c:v>2678.4</c:v>
                </c:pt>
                <c:pt idx="81">
                  <c:v>2678.4</c:v>
                </c:pt>
                <c:pt idx="82">
                  <c:v>2678.4</c:v>
                </c:pt>
                <c:pt idx="83">
                  <c:v>2680.64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7F6-4D6A-86E1-EECED76376FD}"/>
            </c:ext>
          </c:extLst>
        </c:ser>
        <c:ser>
          <c:idx val="85"/>
          <c:order val="85"/>
          <c:tx>
            <c:strRef>
              <c:f>Data!$CI$4</c:f>
              <c:strCache>
                <c:ptCount val="1"/>
                <c:pt idx="0">
                  <c:v>Gaming Licence Fee Expense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Data!$CI$5:$CI$88</c:f>
              <c:numCache>
                <c:formatCode>"$"#,##0.00_);[Red]\("$"#,##0.00\)</c:formatCode>
                <c:ptCount val="84"/>
                <c:pt idx="0">
                  <c:v>1829.55</c:v>
                </c:pt>
                <c:pt idx="1">
                  <c:v>73.180000000000007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196.35</c:v>
                </c:pt>
                <c:pt idx="22">
                  <c:v>2515</c:v>
                </c:pt>
                <c:pt idx="23">
                  <c:v>0</c:v>
                </c:pt>
                <c:pt idx="24">
                  <c:v>0</c:v>
                </c:pt>
                <c:pt idx="25">
                  <c:v>589.04999999999995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2794</c:v>
                </c:pt>
                <c:pt idx="36">
                  <c:v>1161.72</c:v>
                </c:pt>
                <c:pt idx="37">
                  <c:v>456</c:v>
                </c:pt>
                <c:pt idx="38">
                  <c:v>456</c:v>
                </c:pt>
                <c:pt idx="39">
                  <c:v>710.66</c:v>
                </c:pt>
                <c:pt idx="40">
                  <c:v>456</c:v>
                </c:pt>
                <c:pt idx="41">
                  <c:v>456</c:v>
                </c:pt>
                <c:pt idx="42">
                  <c:v>0</c:v>
                </c:pt>
                <c:pt idx="43">
                  <c:v>0</c:v>
                </c:pt>
                <c:pt idx="44">
                  <c:v>-2624.06</c:v>
                </c:pt>
                <c:pt idx="45">
                  <c:v>456</c:v>
                </c:pt>
                <c:pt idx="46">
                  <c:v>2375.1799999999998</c:v>
                </c:pt>
                <c:pt idx="47">
                  <c:v>7077.95</c:v>
                </c:pt>
                <c:pt idx="48">
                  <c:v>2741.03</c:v>
                </c:pt>
                <c:pt idx="49">
                  <c:v>3338.18</c:v>
                </c:pt>
                <c:pt idx="50">
                  <c:v>2780.64</c:v>
                </c:pt>
                <c:pt idx="51">
                  <c:v>2172.8200000000002</c:v>
                </c:pt>
                <c:pt idx="52">
                  <c:v>3861.53</c:v>
                </c:pt>
                <c:pt idx="53">
                  <c:v>1763.42</c:v>
                </c:pt>
                <c:pt idx="54">
                  <c:v>2909.96</c:v>
                </c:pt>
                <c:pt idx="55">
                  <c:v>3493.51</c:v>
                </c:pt>
                <c:pt idx="56">
                  <c:v>3081.48</c:v>
                </c:pt>
                <c:pt idx="57">
                  <c:v>5151.8900000000003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627.29999999999995</c:v>
                </c:pt>
                <c:pt idx="62">
                  <c:v>62.73</c:v>
                </c:pt>
                <c:pt idx="63">
                  <c:v>0</c:v>
                </c:pt>
                <c:pt idx="64">
                  <c:v>0</c:v>
                </c:pt>
                <c:pt idx="65">
                  <c:v>188.19</c:v>
                </c:pt>
                <c:pt idx="66">
                  <c:v>73.02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184.08</c:v>
                </c:pt>
                <c:pt idx="73">
                  <c:v>1902.16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7F6-4D6A-86E1-EECED76376FD}"/>
            </c:ext>
          </c:extLst>
        </c:ser>
        <c:ser>
          <c:idx val="86"/>
          <c:order val="86"/>
          <c:tx>
            <c:strRef>
              <c:f>Data!$CJ$4</c:f>
              <c:strCache>
                <c:ptCount val="1"/>
                <c:pt idx="0">
                  <c:v>Keno Expenses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Data!$CJ$5:$CJ$88</c:f>
              <c:numCache>
                <c:formatCode>"$"#,##0.00_);[Red]\("$"#,##0.00\)</c:formatCode>
                <c:ptCount val="84"/>
                <c:pt idx="0">
                  <c:v>6509.26</c:v>
                </c:pt>
                <c:pt idx="1">
                  <c:v>185.08</c:v>
                </c:pt>
                <c:pt idx="2">
                  <c:v>231.35</c:v>
                </c:pt>
                <c:pt idx="3">
                  <c:v>294</c:v>
                </c:pt>
                <c:pt idx="4">
                  <c:v>185.08</c:v>
                </c:pt>
                <c:pt idx="5">
                  <c:v>231.35</c:v>
                </c:pt>
                <c:pt idx="6">
                  <c:v>185.08</c:v>
                </c:pt>
                <c:pt idx="7">
                  <c:v>326.39</c:v>
                </c:pt>
                <c:pt idx="8">
                  <c:v>185.08</c:v>
                </c:pt>
                <c:pt idx="9">
                  <c:v>185.08</c:v>
                </c:pt>
                <c:pt idx="10">
                  <c:v>185.08</c:v>
                </c:pt>
                <c:pt idx="11">
                  <c:v>231.35</c:v>
                </c:pt>
                <c:pt idx="12">
                  <c:v>454.15</c:v>
                </c:pt>
                <c:pt idx="13">
                  <c:v>185.08</c:v>
                </c:pt>
                <c:pt idx="14">
                  <c:v>231.35</c:v>
                </c:pt>
                <c:pt idx="15">
                  <c:v>185.08</c:v>
                </c:pt>
                <c:pt idx="16">
                  <c:v>231.35</c:v>
                </c:pt>
                <c:pt idx="17">
                  <c:v>185.08</c:v>
                </c:pt>
                <c:pt idx="18">
                  <c:v>185.08</c:v>
                </c:pt>
                <c:pt idx="19">
                  <c:v>231.35</c:v>
                </c:pt>
                <c:pt idx="20">
                  <c:v>185.08</c:v>
                </c:pt>
                <c:pt idx="21">
                  <c:v>470.35</c:v>
                </c:pt>
                <c:pt idx="22">
                  <c:v>185.08</c:v>
                </c:pt>
                <c:pt idx="23">
                  <c:v>167.86</c:v>
                </c:pt>
                <c:pt idx="24">
                  <c:v>-972.38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545.76</c:v>
                </c:pt>
                <c:pt idx="29">
                  <c:v>163.80000000000001</c:v>
                </c:pt>
                <c:pt idx="30">
                  <c:v>131.04</c:v>
                </c:pt>
                <c:pt idx="31">
                  <c:v>163.80000000000001</c:v>
                </c:pt>
                <c:pt idx="32">
                  <c:v>131.04</c:v>
                </c:pt>
                <c:pt idx="33">
                  <c:v>163.80000000000001</c:v>
                </c:pt>
                <c:pt idx="34">
                  <c:v>1021.64</c:v>
                </c:pt>
                <c:pt idx="35">
                  <c:v>231.04</c:v>
                </c:pt>
                <c:pt idx="36">
                  <c:v>-969.89</c:v>
                </c:pt>
                <c:pt idx="37">
                  <c:v>98.28</c:v>
                </c:pt>
                <c:pt idx="38">
                  <c:v>163.80000000000001</c:v>
                </c:pt>
                <c:pt idx="39">
                  <c:v>98.28</c:v>
                </c:pt>
                <c:pt idx="40">
                  <c:v>503.58</c:v>
                </c:pt>
                <c:pt idx="41">
                  <c:v>102.3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244.9</c:v>
                </c:pt>
                <c:pt idx="46">
                  <c:v>162.28</c:v>
                </c:pt>
                <c:pt idx="47">
                  <c:v>131.04</c:v>
                </c:pt>
                <c:pt idx="48">
                  <c:v>130.94</c:v>
                </c:pt>
                <c:pt idx="49">
                  <c:v>163.80000000000001</c:v>
                </c:pt>
                <c:pt idx="50">
                  <c:v>646.21</c:v>
                </c:pt>
                <c:pt idx="51">
                  <c:v>202.77</c:v>
                </c:pt>
                <c:pt idx="52">
                  <c:v>131.04</c:v>
                </c:pt>
                <c:pt idx="53">
                  <c:v>405.5</c:v>
                </c:pt>
                <c:pt idx="54">
                  <c:v>300.41000000000003</c:v>
                </c:pt>
                <c:pt idx="55">
                  <c:v>131.04</c:v>
                </c:pt>
                <c:pt idx="56">
                  <c:v>192.19</c:v>
                </c:pt>
                <c:pt idx="57">
                  <c:v>163.80000000000001</c:v>
                </c:pt>
                <c:pt idx="58">
                  <c:v>518.53</c:v>
                </c:pt>
                <c:pt idx="59">
                  <c:v>131.04</c:v>
                </c:pt>
                <c:pt idx="60">
                  <c:v>657.02</c:v>
                </c:pt>
                <c:pt idx="61">
                  <c:v>293.54000000000002</c:v>
                </c:pt>
                <c:pt idx="62">
                  <c:v>131.04</c:v>
                </c:pt>
                <c:pt idx="63">
                  <c:v>324.39</c:v>
                </c:pt>
                <c:pt idx="64">
                  <c:v>369.98</c:v>
                </c:pt>
                <c:pt idx="65">
                  <c:v>369.99</c:v>
                </c:pt>
                <c:pt idx="66">
                  <c:v>131.04</c:v>
                </c:pt>
                <c:pt idx="67">
                  <c:v>163.80000000000001</c:v>
                </c:pt>
                <c:pt idx="68">
                  <c:v>131.02000000000001</c:v>
                </c:pt>
                <c:pt idx="69">
                  <c:v>131.04</c:v>
                </c:pt>
                <c:pt idx="70">
                  <c:v>297.44</c:v>
                </c:pt>
                <c:pt idx="71">
                  <c:v>98.28</c:v>
                </c:pt>
                <c:pt idx="72">
                  <c:v>268.3</c:v>
                </c:pt>
                <c:pt idx="73">
                  <c:v>98.28</c:v>
                </c:pt>
                <c:pt idx="74">
                  <c:v>163.80000000000001</c:v>
                </c:pt>
                <c:pt idx="75">
                  <c:v>131.04</c:v>
                </c:pt>
                <c:pt idx="76">
                  <c:v>131.04</c:v>
                </c:pt>
                <c:pt idx="77">
                  <c:v>163.80000000000001</c:v>
                </c:pt>
                <c:pt idx="78">
                  <c:v>131.04</c:v>
                </c:pt>
                <c:pt idx="79">
                  <c:v>163.80000000000001</c:v>
                </c:pt>
                <c:pt idx="80">
                  <c:v>131.04</c:v>
                </c:pt>
                <c:pt idx="81">
                  <c:v>131.04</c:v>
                </c:pt>
                <c:pt idx="82">
                  <c:v>131.04</c:v>
                </c:pt>
                <c:pt idx="83">
                  <c:v>131.04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7F6-4D6A-86E1-EECED76376FD}"/>
            </c:ext>
          </c:extLst>
        </c:ser>
        <c:ser>
          <c:idx val="87"/>
          <c:order val="87"/>
          <c:tx>
            <c:strRef>
              <c:f>Data!$CK$4</c:f>
              <c:strCache>
                <c:ptCount val="1"/>
                <c:pt idx="0">
                  <c:v>Poker Machine Tax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Data!$CK$5:$CK$88</c:f>
              <c:numCache>
                <c:formatCode>"$"#,##0.00_);[Red]\("$"#,##0.00\)</c:formatCode>
                <c:ptCount val="84"/>
                <c:pt idx="0">
                  <c:v>34405.9</c:v>
                </c:pt>
                <c:pt idx="1">
                  <c:v>28584.240000000002</c:v>
                </c:pt>
                <c:pt idx="2">
                  <c:v>29921.45</c:v>
                </c:pt>
                <c:pt idx="3">
                  <c:v>26850.05</c:v>
                </c:pt>
                <c:pt idx="4">
                  <c:v>20640.93</c:v>
                </c:pt>
                <c:pt idx="5">
                  <c:v>27008.13</c:v>
                </c:pt>
                <c:pt idx="6">
                  <c:v>27076.67</c:v>
                </c:pt>
                <c:pt idx="7">
                  <c:v>27656.35</c:v>
                </c:pt>
                <c:pt idx="8">
                  <c:v>29323.55</c:v>
                </c:pt>
                <c:pt idx="9">
                  <c:v>27072.27</c:v>
                </c:pt>
                <c:pt idx="10">
                  <c:v>20285.080000000002</c:v>
                </c:pt>
                <c:pt idx="11">
                  <c:v>21257.26</c:v>
                </c:pt>
                <c:pt idx="12">
                  <c:v>22641.200000000001</c:v>
                </c:pt>
                <c:pt idx="13">
                  <c:v>22803.32</c:v>
                </c:pt>
                <c:pt idx="14">
                  <c:v>31066.19</c:v>
                </c:pt>
                <c:pt idx="15">
                  <c:v>28073.360000000001</c:v>
                </c:pt>
                <c:pt idx="16">
                  <c:v>26080.83</c:v>
                </c:pt>
                <c:pt idx="17">
                  <c:v>26024.53</c:v>
                </c:pt>
                <c:pt idx="18">
                  <c:v>23552.720000000001</c:v>
                </c:pt>
                <c:pt idx="19">
                  <c:v>22870.3</c:v>
                </c:pt>
                <c:pt idx="20">
                  <c:v>26899</c:v>
                </c:pt>
                <c:pt idx="21">
                  <c:v>24815.79</c:v>
                </c:pt>
                <c:pt idx="22">
                  <c:v>12804.94</c:v>
                </c:pt>
                <c:pt idx="23">
                  <c:v>11115.39</c:v>
                </c:pt>
                <c:pt idx="24">
                  <c:v>3700.26</c:v>
                </c:pt>
                <c:pt idx="25">
                  <c:v>7576.14</c:v>
                </c:pt>
                <c:pt idx="26">
                  <c:v>13594.47</c:v>
                </c:pt>
                <c:pt idx="27">
                  <c:v>9549.59</c:v>
                </c:pt>
                <c:pt idx="28">
                  <c:v>9088.25</c:v>
                </c:pt>
                <c:pt idx="29">
                  <c:v>33342.46</c:v>
                </c:pt>
                <c:pt idx="30">
                  <c:v>28513.08</c:v>
                </c:pt>
                <c:pt idx="31">
                  <c:v>33642.83</c:v>
                </c:pt>
                <c:pt idx="32">
                  <c:v>29666.92</c:v>
                </c:pt>
                <c:pt idx="33">
                  <c:v>30254.6</c:v>
                </c:pt>
                <c:pt idx="34">
                  <c:v>26983.87</c:v>
                </c:pt>
                <c:pt idx="35">
                  <c:v>20211.72</c:v>
                </c:pt>
                <c:pt idx="36">
                  <c:v>19743.59</c:v>
                </c:pt>
                <c:pt idx="37">
                  <c:v>21777.4</c:v>
                </c:pt>
                <c:pt idx="38">
                  <c:v>23440.62</c:v>
                </c:pt>
                <c:pt idx="39">
                  <c:v>26754.12</c:v>
                </c:pt>
                <c:pt idx="40">
                  <c:v>28817.439999999999</c:v>
                </c:pt>
                <c:pt idx="41">
                  <c:v>35287.42</c:v>
                </c:pt>
                <c:pt idx="42">
                  <c:v>18391.93</c:v>
                </c:pt>
                <c:pt idx="43">
                  <c:v>0</c:v>
                </c:pt>
                <c:pt idx="44">
                  <c:v>0</c:v>
                </c:pt>
                <c:pt idx="45">
                  <c:v>14549.95</c:v>
                </c:pt>
                <c:pt idx="46">
                  <c:v>29114.43</c:v>
                </c:pt>
                <c:pt idx="47">
                  <c:v>27074.91</c:v>
                </c:pt>
                <c:pt idx="48">
                  <c:v>30176.47</c:v>
                </c:pt>
                <c:pt idx="49">
                  <c:v>35205.17</c:v>
                </c:pt>
                <c:pt idx="50">
                  <c:v>19898.89</c:v>
                </c:pt>
                <c:pt idx="51">
                  <c:v>25161.23</c:v>
                </c:pt>
                <c:pt idx="52">
                  <c:v>38670.160000000003</c:v>
                </c:pt>
                <c:pt idx="53">
                  <c:v>37029.42</c:v>
                </c:pt>
                <c:pt idx="54">
                  <c:v>25034.240000000002</c:v>
                </c:pt>
                <c:pt idx="55">
                  <c:v>25894.55</c:v>
                </c:pt>
                <c:pt idx="56">
                  <c:v>29094.41</c:v>
                </c:pt>
                <c:pt idx="57">
                  <c:v>30929.53</c:v>
                </c:pt>
                <c:pt idx="58">
                  <c:v>26314.41</c:v>
                </c:pt>
                <c:pt idx="59">
                  <c:v>29715.84</c:v>
                </c:pt>
                <c:pt idx="60">
                  <c:v>36305.089999999997</c:v>
                </c:pt>
                <c:pt idx="61">
                  <c:v>26908.14</c:v>
                </c:pt>
                <c:pt idx="62">
                  <c:v>25597.27</c:v>
                </c:pt>
                <c:pt idx="63">
                  <c:v>25046.35</c:v>
                </c:pt>
                <c:pt idx="64">
                  <c:v>28659.03</c:v>
                </c:pt>
                <c:pt idx="65">
                  <c:v>36844.65</c:v>
                </c:pt>
                <c:pt idx="66">
                  <c:v>31168.81</c:v>
                </c:pt>
                <c:pt idx="67">
                  <c:v>26761.18</c:v>
                </c:pt>
                <c:pt idx="68">
                  <c:v>25750.080000000002</c:v>
                </c:pt>
                <c:pt idx="69">
                  <c:v>35511.629999999997</c:v>
                </c:pt>
                <c:pt idx="70">
                  <c:v>30918.22</c:v>
                </c:pt>
                <c:pt idx="71">
                  <c:v>23193.69</c:v>
                </c:pt>
                <c:pt idx="72">
                  <c:v>32295.75</c:v>
                </c:pt>
                <c:pt idx="73">
                  <c:v>34480.720000000001</c:v>
                </c:pt>
                <c:pt idx="74">
                  <c:v>28423.66</c:v>
                </c:pt>
                <c:pt idx="75">
                  <c:v>31901.78</c:v>
                </c:pt>
                <c:pt idx="76">
                  <c:v>41927.11</c:v>
                </c:pt>
                <c:pt idx="77">
                  <c:v>39000.32</c:v>
                </c:pt>
                <c:pt idx="78">
                  <c:v>28269.439999999999</c:v>
                </c:pt>
                <c:pt idx="79">
                  <c:v>24636.11</c:v>
                </c:pt>
                <c:pt idx="80">
                  <c:v>27430.32</c:v>
                </c:pt>
                <c:pt idx="81">
                  <c:v>31031.29</c:v>
                </c:pt>
                <c:pt idx="82">
                  <c:v>27456.21</c:v>
                </c:pt>
                <c:pt idx="83">
                  <c:v>29212.880000000001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7F6-4D6A-86E1-EECED76376FD}"/>
            </c:ext>
          </c:extLst>
        </c:ser>
        <c:ser>
          <c:idx val="88"/>
          <c:order val="88"/>
          <c:tx>
            <c:strRef>
              <c:f>Data!$CL$4</c:f>
              <c:strCache>
                <c:ptCount val="1"/>
                <c:pt idx="0">
                  <c:v>TAB Expenses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Data!$CL$5:$CL$88</c:f>
              <c:numCache>
                <c:formatCode>"$"#,##0.00_);[Red]\("$"#,##0.00\)</c:formatCode>
                <c:ptCount val="84"/>
                <c:pt idx="0">
                  <c:v>-7055.19</c:v>
                </c:pt>
                <c:pt idx="1">
                  <c:v>418</c:v>
                </c:pt>
                <c:pt idx="2">
                  <c:v>648.52</c:v>
                </c:pt>
                <c:pt idx="3">
                  <c:v>544.02</c:v>
                </c:pt>
                <c:pt idx="4">
                  <c:v>418</c:v>
                </c:pt>
                <c:pt idx="5">
                  <c:v>522.5</c:v>
                </c:pt>
                <c:pt idx="6">
                  <c:v>418</c:v>
                </c:pt>
                <c:pt idx="7">
                  <c:v>522.5</c:v>
                </c:pt>
                <c:pt idx="8">
                  <c:v>209</c:v>
                </c:pt>
                <c:pt idx="9">
                  <c:v>209</c:v>
                </c:pt>
                <c:pt idx="10">
                  <c:v>418</c:v>
                </c:pt>
                <c:pt idx="11">
                  <c:v>522.5</c:v>
                </c:pt>
                <c:pt idx="12">
                  <c:v>209</c:v>
                </c:pt>
                <c:pt idx="13">
                  <c:v>464.72</c:v>
                </c:pt>
                <c:pt idx="14">
                  <c:v>360.22</c:v>
                </c:pt>
                <c:pt idx="15">
                  <c:v>255.72</c:v>
                </c:pt>
                <c:pt idx="16">
                  <c:v>522.5</c:v>
                </c:pt>
                <c:pt idx="17">
                  <c:v>418</c:v>
                </c:pt>
                <c:pt idx="18">
                  <c:v>209</c:v>
                </c:pt>
                <c:pt idx="19">
                  <c:v>388.84</c:v>
                </c:pt>
                <c:pt idx="20">
                  <c:v>493.34</c:v>
                </c:pt>
                <c:pt idx="21">
                  <c:v>566.05999999999995</c:v>
                </c:pt>
                <c:pt idx="22">
                  <c:v>313.5</c:v>
                </c:pt>
                <c:pt idx="23">
                  <c:v>522.5</c:v>
                </c:pt>
                <c:pt idx="24">
                  <c:v>3101.29</c:v>
                </c:pt>
                <c:pt idx="25">
                  <c:v>0</c:v>
                </c:pt>
                <c:pt idx="26">
                  <c:v>337.83</c:v>
                </c:pt>
                <c:pt idx="27">
                  <c:v>209</c:v>
                </c:pt>
                <c:pt idx="28">
                  <c:v>209</c:v>
                </c:pt>
                <c:pt idx="29">
                  <c:v>418</c:v>
                </c:pt>
                <c:pt idx="30">
                  <c:v>209</c:v>
                </c:pt>
                <c:pt idx="31">
                  <c:v>522.5</c:v>
                </c:pt>
                <c:pt idx="32">
                  <c:v>418</c:v>
                </c:pt>
                <c:pt idx="33">
                  <c:v>522.5</c:v>
                </c:pt>
                <c:pt idx="34">
                  <c:v>-931.12</c:v>
                </c:pt>
                <c:pt idx="35">
                  <c:v>418</c:v>
                </c:pt>
                <c:pt idx="36">
                  <c:v>469.4</c:v>
                </c:pt>
                <c:pt idx="37">
                  <c:v>555.26</c:v>
                </c:pt>
                <c:pt idx="38">
                  <c:v>424.6</c:v>
                </c:pt>
                <c:pt idx="39">
                  <c:v>957.5</c:v>
                </c:pt>
                <c:pt idx="40">
                  <c:v>182.87</c:v>
                </c:pt>
                <c:pt idx="41">
                  <c:v>34.04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313.5</c:v>
                </c:pt>
                <c:pt idx="46">
                  <c:v>553.6</c:v>
                </c:pt>
                <c:pt idx="47">
                  <c:v>418</c:v>
                </c:pt>
                <c:pt idx="48">
                  <c:v>522.5</c:v>
                </c:pt>
                <c:pt idx="49">
                  <c:v>313.5</c:v>
                </c:pt>
                <c:pt idx="50">
                  <c:v>466.97</c:v>
                </c:pt>
                <c:pt idx="51">
                  <c:v>418</c:v>
                </c:pt>
                <c:pt idx="52">
                  <c:v>466.97</c:v>
                </c:pt>
                <c:pt idx="53">
                  <c:v>313.5</c:v>
                </c:pt>
                <c:pt idx="54">
                  <c:v>861.42</c:v>
                </c:pt>
                <c:pt idx="55">
                  <c:v>476.93</c:v>
                </c:pt>
                <c:pt idx="56">
                  <c:v>418.2</c:v>
                </c:pt>
                <c:pt idx="57">
                  <c:v>522.5</c:v>
                </c:pt>
                <c:pt idx="58">
                  <c:v>1108</c:v>
                </c:pt>
                <c:pt idx="59">
                  <c:v>418</c:v>
                </c:pt>
                <c:pt idx="60">
                  <c:v>450.77</c:v>
                </c:pt>
                <c:pt idx="61">
                  <c:v>418</c:v>
                </c:pt>
                <c:pt idx="62">
                  <c:v>522.5</c:v>
                </c:pt>
                <c:pt idx="63">
                  <c:v>104.5</c:v>
                </c:pt>
                <c:pt idx="64">
                  <c:v>548.54999999999995</c:v>
                </c:pt>
                <c:pt idx="65">
                  <c:v>522.5</c:v>
                </c:pt>
                <c:pt idx="66">
                  <c:v>500</c:v>
                </c:pt>
                <c:pt idx="67">
                  <c:v>14542.1</c:v>
                </c:pt>
                <c:pt idx="68">
                  <c:v>522.5</c:v>
                </c:pt>
                <c:pt idx="69">
                  <c:v>418</c:v>
                </c:pt>
                <c:pt idx="70">
                  <c:v>449.7</c:v>
                </c:pt>
                <c:pt idx="71">
                  <c:v>449.7</c:v>
                </c:pt>
                <c:pt idx="72">
                  <c:v>438.5</c:v>
                </c:pt>
                <c:pt idx="73">
                  <c:v>500</c:v>
                </c:pt>
                <c:pt idx="74">
                  <c:v>625</c:v>
                </c:pt>
                <c:pt idx="75">
                  <c:v>500</c:v>
                </c:pt>
                <c:pt idx="76">
                  <c:v>500</c:v>
                </c:pt>
                <c:pt idx="77">
                  <c:v>625</c:v>
                </c:pt>
                <c:pt idx="78">
                  <c:v>500</c:v>
                </c:pt>
                <c:pt idx="79">
                  <c:v>985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974.25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7F6-4D6A-86E1-EECED76376FD}"/>
            </c:ext>
          </c:extLst>
        </c:ser>
        <c:ser>
          <c:idx val="89"/>
          <c:order val="89"/>
          <c:tx>
            <c:strRef>
              <c:f>Data!$CM$4</c:f>
              <c:strCache>
                <c:ptCount val="1"/>
                <c:pt idx="0">
                  <c:v>Repairs &amp; Maint - Gaming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Data!$CM$5:$CM$88</c:f>
              <c:numCache>
                <c:formatCode>"$"#,##0.00_);[Red]\("$"#,##0.00\)</c:formatCode>
                <c:ptCount val="84"/>
                <c:pt idx="0">
                  <c:v>2880</c:v>
                </c:pt>
                <c:pt idx="1">
                  <c:v>3595</c:v>
                </c:pt>
                <c:pt idx="2">
                  <c:v>2750.67</c:v>
                </c:pt>
                <c:pt idx="3">
                  <c:v>2680</c:v>
                </c:pt>
                <c:pt idx="4">
                  <c:v>2680</c:v>
                </c:pt>
                <c:pt idx="5">
                  <c:v>2790.66</c:v>
                </c:pt>
                <c:pt idx="6">
                  <c:v>2840</c:v>
                </c:pt>
                <c:pt idx="7">
                  <c:v>2840</c:v>
                </c:pt>
                <c:pt idx="8">
                  <c:v>2840</c:v>
                </c:pt>
                <c:pt idx="9">
                  <c:v>2840</c:v>
                </c:pt>
                <c:pt idx="10">
                  <c:v>2840</c:v>
                </c:pt>
                <c:pt idx="11">
                  <c:v>2840</c:v>
                </c:pt>
                <c:pt idx="12">
                  <c:v>2769</c:v>
                </c:pt>
                <c:pt idx="13">
                  <c:v>2743.85</c:v>
                </c:pt>
                <c:pt idx="14">
                  <c:v>2574</c:v>
                </c:pt>
                <c:pt idx="15">
                  <c:v>8565</c:v>
                </c:pt>
                <c:pt idx="16">
                  <c:v>2599.16</c:v>
                </c:pt>
                <c:pt idx="17">
                  <c:v>2730</c:v>
                </c:pt>
                <c:pt idx="18">
                  <c:v>2730</c:v>
                </c:pt>
                <c:pt idx="19">
                  <c:v>2730</c:v>
                </c:pt>
                <c:pt idx="20">
                  <c:v>4990.3599999999997</c:v>
                </c:pt>
                <c:pt idx="21">
                  <c:v>2613</c:v>
                </c:pt>
                <c:pt idx="22">
                  <c:v>2613</c:v>
                </c:pt>
                <c:pt idx="23">
                  <c:v>2613</c:v>
                </c:pt>
                <c:pt idx="24">
                  <c:v>2709</c:v>
                </c:pt>
                <c:pt idx="25">
                  <c:v>2709</c:v>
                </c:pt>
                <c:pt idx="26">
                  <c:v>1354.5</c:v>
                </c:pt>
                <c:pt idx="27">
                  <c:v>1355.14</c:v>
                </c:pt>
                <c:pt idx="28">
                  <c:v>2670.3</c:v>
                </c:pt>
                <c:pt idx="29">
                  <c:v>2670.3</c:v>
                </c:pt>
                <c:pt idx="30">
                  <c:v>2670.3</c:v>
                </c:pt>
                <c:pt idx="31">
                  <c:v>2670.3</c:v>
                </c:pt>
                <c:pt idx="32">
                  <c:v>2626.6</c:v>
                </c:pt>
                <c:pt idx="33">
                  <c:v>2476.8000000000002</c:v>
                </c:pt>
                <c:pt idx="34">
                  <c:v>2476.8000000000002</c:v>
                </c:pt>
                <c:pt idx="35">
                  <c:v>2503.02</c:v>
                </c:pt>
                <c:pt idx="36">
                  <c:v>2592.9</c:v>
                </c:pt>
                <c:pt idx="37">
                  <c:v>2592.9</c:v>
                </c:pt>
                <c:pt idx="38">
                  <c:v>2592.9</c:v>
                </c:pt>
                <c:pt idx="39">
                  <c:v>193.5</c:v>
                </c:pt>
                <c:pt idx="40">
                  <c:v>2702.71</c:v>
                </c:pt>
                <c:pt idx="41">
                  <c:v>4451.05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2592.9</c:v>
                </c:pt>
                <c:pt idx="47">
                  <c:v>2626.61</c:v>
                </c:pt>
                <c:pt idx="48">
                  <c:v>2481.9699999999998</c:v>
                </c:pt>
                <c:pt idx="49">
                  <c:v>3291.8</c:v>
                </c:pt>
                <c:pt idx="50">
                  <c:v>2476.8000000000002</c:v>
                </c:pt>
                <c:pt idx="51">
                  <c:v>2476.8000000000002</c:v>
                </c:pt>
                <c:pt idx="52">
                  <c:v>2554.1999999999998</c:v>
                </c:pt>
                <c:pt idx="53">
                  <c:v>2554.1999999999998</c:v>
                </c:pt>
                <c:pt idx="54">
                  <c:v>2554.1999999999998</c:v>
                </c:pt>
                <c:pt idx="55">
                  <c:v>2554.1999999999998</c:v>
                </c:pt>
                <c:pt idx="56">
                  <c:v>2539.2199999999998</c:v>
                </c:pt>
                <c:pt idx="57">
                  <c:v>0</c:v>
                </c:pt>
                <c:pt idx="58">
                  <c:v>2438.1</c:v>
                </c:pt>
                <c:pt idx="59">
                  <c:v>2389.6999999999998</c:v>
                </c:pt>
                <c:pt idx="60">
                  <c:v>4688.8</c:v>
                </c:pt>
                <c:pt idx="61">
                  <c:v>2524.69</c:v>
                </c:pt>
                <c:pt idx="62">
                  <c:v>2488.1999999999998</c:v>
                </c:pt>
                <c:pt idx="63">
                  <c:v>2495.5</c:v>
                </c:pt>
                <c:pt idx="64">
                  <c:v>2529.56</c:v>
                </c:pt>
                <c:pt idx="65">
                  <c:v>2458.04</c:v>
                </c:pt>
                <c:pt idx="66">
                  <c:v>2450.5</c:v>
                </c:pt>
                <c:pt idx="67">
                  <c:v>2430.39</c:v>
                </c:pt>
                <c:pt idx="68">
                  <c:v>2485.77</c:v>
                </c:pt>
                <c:pt idx="69">
                  <c:v>3248.15</c:v>
                </c:pt>
                <c:pt idx="70">
                  <c:v>0</c:v>
                </c:pt>
                <c:pt idx="71">
                  <c:v>2224.3000000000002</c:v>
                </c:pt>
                <c:pt idx="72">
                  <c:v>2183</c:v>
                </c:pt>
                <c:pt idx="73">
                  <c:v>4696.53</c:v>
                </c:pt>
                <c:pt idx="74">
                  <c:v>2442</c:v>
                </c:pt>
                <c:pt idx="75">
                  <c:v>2442</c:v>
                </c:pt>
                <c:pt idx="76">
                  <c:v>2442</c:v>
                </c:pt>
                <c:pt idx="77">
                  <c:v>2442</c:v>
                </c:pt>
                <c:pt idx="78">
                  <c:v>2442</c:v>
                </c:pt>
                <c:pt idx="79">
                  <c:v>2442</c:v>
                </c:pt>
                <c:pt idx="80">
                  <c:v>0</c:v>
                </c:pt>
                <c:pt idx="81">
                  <c:v>4857.74</c:v>
                </c:pt>
                <c:pt idx="82">
                  <c:v>2399.6</c:v>
                </c:pt>
                <c:pt idx="83">
                  <c:v>2331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7F6-4D6A-86E1-EECED76376FD}"/>
            </c:ext>
          </c:extLst>
        </c:ser>
        <c:ser>
          <c:idx val="90"/>
          <c:order val="90"/>
          <c:tx>
            <c:strRef>
              <c:f>Data!$CN$4</c:f>
              <c:strCache>
                <c:ptCount val="1"/>
                <c:pt idx="0">
                  <c:v>Sky Racing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Data!$CN$5:$CN$88</c:f>
              <c:numCache>
                <c:formatCode>"$"#,##0.00_);[Red]\("$"#,##0.00\)</c:formatCode>
                <c:ptCount val="84"/>
                <c:pt idx="0">
                  <c:v>978.42</c:v>
                </c:pt>
                <c:pt idx="1">
                  <c:v>978.42</c:v>
                </c:pt>
                <c:pt idx="2">
                  <c:v>978.42</c:v>
                </c:pt>
                <c:pt idx="3">
                  <c:v>978.42</c:v>
                </c:pt>
                <c:pt idx="4">
                  <c:v>978.42</c:v>
                </c:pt>
                <c:pt idx="5">
                  <c:v>978.42</c:v>
                </c:pt>
                <c:pt idx="6">
                  <c:v>978.42</c:v>
                </c:pt>
                <c:pt idx="7">
                  <c:v>978.42</c:v>
                </c:pt>
                <c:pt idx="8">
                  <c:v>978.42</c:v>
                </c:pt>
                <c:pt idx="9">
                  <c:v>978.42</c:v>
                </c:pt>
                <c:pt idx="10">
                  <c:v>978.42</c:v>
                </c:pt>
                <c:pt idx="11">
                  <c:v>978.42</c:v>
                </c:pt>
                <c:pt idx="12">
                  <c:v>978.42</c:v>
                </c:pt>
                <c:pt idx="13">
                  <c:v>978.42</c:v>
                </c:pt>
                <c:pt idx="14">
                  <c:v>978.42</c:v>
                </c:pt>
                <c:pt idx="15">
                  <c:v>978.42</c:v>
                </c:pt>
                <c:pt idx="16">
                  <c:v>978.42</c:v>
                </c:pt>
                <c:pt idx="17">
                  <c:v>978.42</c:v>
                </c:pt>
                <c:pt idx="18">
                  <c:v>978.42</c:v>
                </c:pt>
                <c:pt idx="19">
                  <c:v>978.42</c:v>
                </c:pt>
                <c:pt idx="20">
                  <c:v>753.88</c:v>
                </c:pt>
                <c:pt idx="21">
                  <c:v>978.42</c:v>
                </c:pt>
                <c:pt idx="22">
                  <c:v>978.42</c:v>
                </c:pt>
                <c:pt idx="23">
                  <c:v>160.1</c:v>
                </c:pt>
                <c:pt idx="24">
                  <c:v>2.73</c:v>
                </c:pt>
                <c:pt idx="25">
                  <c:v>2.73</c:v>
                </c:pt>
                <c:pt idx="26">
                  <c:v>2.73</c:v>
                </c:pt>
                <c:pt idx="27">
                  <c:v>39.619999999999997</c:v>
                </c:pt>
                <c:pt idx="28">
                  <c:v>1122.06</c:v>
                </c:pt>
                <c:pt idx="29">
                  <c:v>1122.06</c:v>
                </c:pt>
                <c:pt idx="30">
                  <c:v>1122.06</c:v>
                </c:pt>
                <c:pt idx="31">
                  <c:v>1122.06</c:v>
                </c:pt>
                <c:pt idx="32">
                  <c:v>1122.06</c:v>
                </c:pt>
                <c:pt idx="33">
                  <c:v>1122.06</c:v>
                </c:pt>
                <c:pt idx="34">
                  <c:v>1122.06</c:v>
                </c:pt>
                <c:pt idx="35">
                  <c:v>1122.06</c:v>
                </c:pt>
                <c:pt idx="36">
                  <c:v>1262.04</c:v>
                </c:pt>
                <c:pt idx="37">
                  <c:v>1262.04</c:v>
                </c:pt>
                <c:pt idx="38">
                  <c:v>1039.81</c:v>
                </c:pt>
                <c:pt idx="39">
                  <c:v>1484.26</c:v>
                </c:pt>
                <c:pt idx="40">
                  <c:v>680.96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1484.26</c:v>
                </c:pt>
                <c:pt idx="46">
                  <c:v>1484.26</c:v>
                </c:pt>
                <c:pt idx="47">
                  <c:v>1484.26</c:v>
                </c:pt>
                <c:pt idx="48">
                  <c:v>1484.27</c:v>
                </c:pt>
                <c:pt idx="49">
                  <c:v>1577.34</c:v>
                </c:pt>
                <c:pt idx="50">
                  <c:v>1577.34</c:v>
                </c:pt>
                <c:pt idx="51">
                  <c:v>1577.34</c:v>
                </c:pt>
                <c:pt idx="52">
                  <c:v>1577.34</c:v>
                </c:pt>
                <c:pt idx="53">
                  <c:v>1577.34</c:v>
                </c:pt>
                <c:pt idx="54">
                  <c:v>1577.34</c:v>
                </c:pt>
                <c:pt idx="55">
                  <c:v>1577.34</c:v>
                </c:pt>
                <c:pt idx="56">
                  <c:v>1577.34</c:v>
                </c:pt>
                <c:pt idx="57">
                  <c:v>1577.34</c:v>
                </c:pt>
                <c:pt idx="58">
                  <c:v>1577.34</c:v>
                </c:pt>
                <c:pt idx="59">
                  <c:v>1577.34</c:v>
                </c:pt>
                <c:pt idx="60">
                  <c:v>1577.34</c:v>
                </c:pt>
                <c:pt idx="61">
                  <c:v>1577.34</c:v>
                </c:pt>
                <c:pt idx="62">
                  <c:v>1577.34</c:v>
                </c:pt>
                <c:pt idx="63">
                  <c:v>1577.34</c:v>
                </c:pt>
                <c:pt idx="64">
                  <c:v>1577.34</c:v>
                </c:pt>
                <c:pt idx="65">
                  <c:v>1577.34</c:v>
                </c:pt>
                <c:pt idx="66">
                  <c:v>1577.34</c:v>
                </c:pt>
                <c:pt idx="67">
                  <c:v>1577.34</c:v>
                </c:pt>
                <c:pt idx="68">
                  <c:v>1577.34</c:v>
                </c:pt>
                <c:pt idx="69">
                  <c:v>1577.34</c:v>
                </c:pt>
                <c:pt idx="70">
                  <c:v>1577.34</c:v>
                </c:pt>
                <c:pt idx="71">
                  <c:v>1577.34</c:v>
                </c:pt>
                <c:pt idx="72">
                  <c:v>3139.62</c:v>
                </c:pt>
                <c:pt idx="73">
                  <c:v>1577.34</c:v>
                </c:pt>
                <c:pt idx="74">
                  <c:v>1577.34</c:v>
                </c:pt>
                <c:pt idx="75">
                  <c:v>1577.34</c:v>
                </c:pt>
                <c:pt idx="76">
                  <c:v>1577.34</c:v>
                </c:pt>
                <c:pt idx="77">
                  <c:v>1562.28</c:v>
                </c:pt>
                <c:pt idx="78">
                  <c:v>1562.28</c:v>
                </c:pt>
                <c:pt idx="79">
                  <c:v>0</c:v>
                </c:pt>
                <c:pt idx="80">
                  <c:v>0</c:v>
                </c:pt>
                <c:pt idx="81">
                  <c:v>3124.56</c:v>
                </c:pt>
                <c:pt idx="82">
                  <c:v>1562.28</c:v>
                </c:pt>
                <c:pt idx="83">
                  <c:v>1562.28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7F6-4D6A-86E1-EECED76376FD}"/>
            </c:ext>
          </c:extLst>
        </c:ser>
        <c:ser>
          <c:idx val="91"/>
          <c:order val="91"/>
          <c:tx>
            <c:strRef>
              <c:f>Data!$CO$4</c:f>
              <c:strCache>
                <c:ptCount val="1"/>
                <c:pt idx="0">
                  <c:v>Superstation Subscription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Data!$CO$5:$CO$88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2150.73</c:v>
                </c:pt>
                <c:pt idx="73">
                  <c:v>2150.73</c:v>
                </c:pt>
                <c:pt idx="74">
                  <c:v>2150.73</c:v>
                </c:pt>
                <c:pt idx="75">
                  <c:v>2150.73</c:v>
                </c:pt>
                <c:pt idx="76">
                  <c:v>2150.73</c:v>
                </c:pt>
                <c:pt idx="77">
                  <c:v>2150.73</c:v>
                </c:pt>
                <c:pt idx="78">
                  <c:v>2150.73</c:v>
                </c:pt>
                <c:pt idx="79">
                  <c:v>2150.73</c:v>
                </c:pt>
                <c:pt idx="80">
                  <c:v>2150.73</c:v>
                </c:pt>
                <c:pt idx="81">
                  <c:v>2150.7399999999998</c:v>
                </c:pt>
                <c:pt idx="82">
                  <c:v>2106.5</c:v>
                </c:pt>
                <c:pt idx="83">
                  <c:v>2106.5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7F6-4D6A-86E1-EECED76376FD}"/>
            </c:ext>
          </c:extLst>
        </c:ser>
        <c:ser>
          <c:idx val="92"/>
          <c:order val="92"/>
          <c:tx>
            <c:strRef>
              <c:f>Data!$CP$4</c:f>
              <c:strCache>
                <c:ptCount val="1"/>
                <c:pt idx="0">
                  <c:v>Bands &amp; Artists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Data!$CP$5:$CP$88</c:f>
              <c:numCache>
                <c:formatCode>"$"#,##0.00_);[Red]\("$"#,##0.00\)</c:formatCode>
                <c:ptCount val="84"/>
                <c:pt idx="0">
                  <c:v>3050</c:v>
                </c:pt>
                <c:pt idx="1">
                  <c:v>4295.45</c:v>
                </c:pt>
                <c:pt idx="2">
                  <c:v>600</c:v>
                </c:pt>
                <c:pt idx="3">
                  <c:v>1565</c:v>
                </c:pt>
                <c:pt idx="4">
                  <c:v>2525</c:v>
                </c:pt>
                <c:pt idx="5">
                  <c:v>2075</c:v>
                </c:pt>
                <c:pt idx="6">
                  <c:v>1600</c:v>
                </c:pt>
                <c:pt idx="7">
                  <c:v>4763.6400000000003</c:v>
                </c:pt>
                <c:pt idx="8">
                  <c:v>2165</c:v>
                </c:pt>
                <c:pt idx="9">
                  <c:v>2400</c:v>
                </c:pt>
                <c:pt idx="10">
                  <c:v>1671.82</c:v>
                </c:pt>
                <c:pt idx="11">
                  <c:v>1275</c:v>
                </c:pt>
                <c:pt idx="12">
                  <c:v>2090</c:v>
                </c:pt>
                <c:pt idx="13">
                  <c:v>1700</c:v>
                </c:pt>
                <c:pt idx="14">
                  <c:v>2190</c:v>
                </c:pt>
                <c:pt idx="15">
                  <c:v>1950</c:v>
                </c:pt>
                <c:pt idx="16">
                  <c:v>2600</c:v>
                </c:pt>
                <c:pt idx="17">
                  <c:v>1175</c:v>
                </c:pt>
                <c:pt idx="18">
                  <c:v>1500</c:v>
                </c:pt>
                <c:pt idx="19">
                  <c:v>2250</c:v>
                </c:pt>
                <c:pt idx="20">
                  <c:v>1775</c:v>
                </c:pt>
                <c:pt idx="21">
                  <c:v>2675</c:v>
                </c:pt>
                <c:pt idx="22">
                  <c:v>0</c:v>
                </c:pt>
                <c:pt idx="23">
                  <c:v>400</c:v>
                </c:pt>
                <c:pt idx="24">
                  <c:v>2109.09</c:v>
                </c:pt>
                <c:pt idx="25">
                  <c:v>2925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2325</c:v>
                </c:pt>
                <c:pt idx="31">
                  <c:v>3450</c:v>
                </c:pt>
                <c:pt idx="32">
                  <c:v>3600</c:v>
                </c:pt>
                <c:pt idx="33">
                  <c:v>2925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2700</c:v>
                </c:pt>
                <c:pt idx="46">
                  <c:v>6125</c:v>
                </c:pt>
                <c:pt idx="47">
                  <c:v>3525</c:v>
                </c:pt>
                <c:pt idx="48">
                  <c:v>7465.91</c:v>
                </c:pt>
                <c:pt idx="49">
                  <c:v>6465.2</c:v>
                </c:pt>
                <c:pt idx="50">
                  <c:v>4990</c:v>
                </c:pt>
                <c:pt idx="51">
                  <c:v>6025</c:v>
                </c:pt>
                <c:pt idx="52">
                  <c:v>8247.73</c:v>
                </c:pt>
                <c:pt idx="53">
                  <c:v>5475</c:v>
                </c:pt>
                <c:pt idx="54">
                  <c:v>6095.45</c:v>
                </c:pt>
                <c:pt idx="55">
                  <c:v>7600</c:v>
                </c:pt>
                <c:pt idx="56">
                  <c:v>4500</c:v>
                </c:pt>
                <c:pt idx="57">
                  <c:v>5145.45</c:v>
                </c:pt>
                <c:pt idx="58">
                  <c:v>6200</c:v>
                </c:pt>
                <c:pt idx="59">
                  <c:v>5455.45</c:v>
                </c:pt>
                <c:pt idx="60">
                  <c:v>6790.9</c:v>
                </c:pt>
                <c:pt idx="61">
                  <c:v>7804.55</c:v>
                </c:pt>
                <c:pt idx="62">
                  <c:v>5768.18</c:v>
                </c:pt>
                <c:pt idx="63">
                  <c:v>5881.82</c:v>
                </c:pt>
                <c:pt idx="64">
                  <c:v>5350</c:v>
                </c:pt>
                <c:pt idx="65">
                  <c:v>5850</c:v>
                </c:pt>
                <c:pt idx="66">
                  <c:v>5750</c:v>
                </c:pt>
                <c:pt idx="67">
                  <c:v>6364</c:v>
                </c:pt>
                <c:pt idx="68">
                  <c:v>5700</c:v>
                </c:pt>
                <c:pt idx="69">
                  <c:v>5500</c:v>
                </c:pt>
                <c:pt idx="70">
                  <c:v>5550</c:v>
                </c:pt>
                <c:pt idx="71">
                  <c:v>3850</c:v>
                </c:pt>
                <c:pt idx="72">
                  <c:v>5830</c:v>
                </c:pt>
                <c:pt idx="73">
                  <c:v>4750</c:v>
                </c:pt>
                <c:pt idx="74">
                  <c:v>6200</c:v>
                </c:pt>
                <c:pt idx="75">
                  <c:v>7068.18</c:v>
                </c:pt>
                <c:pt idx="76">
                  <c:v>5600</c:v>
                </c:pt>
                <c:pt idx="77">
                  <c:v>7229.09</c:v>
                </c:pt>
                <c:pt idx="78">
                  <c:v>7100</c:v>
                </c:pt>
                <c:pt idx="79">
                  <c:v>14972.73</c:v>
                </c:pt>
                <c:pt idx="80">
                  <c:v>5400</c:v>
                </c:pt>
                <c:pt idx="81">
                  <c:v>9619.09</c:v>
                </c:pt>
                <c:pt idx="82">
                  <c:v>14482.73</c:v>
                </c:pt>
                <c:pt idx="83">
                  <c:v>17291.82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7F6-4D6A-86E1-EECED76376FD}"/>
            </c:ext>
          </c:extLst>
        </c:ser>
        <c:ser>
          <c:idx val="93"/>
          <c:order val="93"/>
          <c:tx>
            <c:strRef>
              <c:f>Data!$CQ$4</c:f>
              <c:strCache>
                <c:ptCount val="1"/>
                <c:pt idx="0">
                  <c:v>Bingo Expenses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Data!$CQ$5:$CQ$88</c:f>
              <c:numCache>
                <c:formatCode>"$"#,##0.00_);[Red]\("$"#,##0.00\)</c:formatCode>
                <c:ptCount val="84"/>
                <c:pt idx="0">
                  <c:v>3104.33</c:v>
                </c:pt>
                <c:pt idx="1">
                  <c:v>2517.14</c:v>
                </c:pt>
                <c:pt idx="2">
                  <c:v>3153.49</c:v>
                </c:pt>
                <c:pt idx="3">
                  <c:v>2651.98</c:v>
                </c:pt>
                <c:pt idx="4">
                  <c:v>2130.46</c:v>
                </c:pt>
                <c:pt idx="5">
                  <c:v>2282.34</c:v>
                </c:pt>
                <c:pt idx="6">
                  <c:v>3049.15</c:v>
                </c:pt>
                <c:pt idx="7">
                  <c:v>2573.1799999999998</c:v>
                </c:pt>
                <c:pt idx="8">
                  <c:v>2069.54</c:v>
                </c:pt>
                <c:pt idx="9">
                  <c:v>2900.91</c:v>
                </c:pt>
                <c:pt idx="10">
                  <c:v>2943.82</c:v>
                </c:pt>
                <c:pt idx="11">
                  <c:v>519.6</c:v>
                </c:pt>
                <c:pt idx="12">
                  <c:v>1784.31</c:v>
                </c:pt>
                <c:pt idx="13">
                  <c:v>3054.76</c:v>
                </c:pt>
                <c:pt idx="14">
                  <c:v>1608</c:v>
                </c:pt>
                <c:pt idx="15">
                  <c:v>2479.5500000000002</c:v>
                </c:pt>
                <c:pt idx="16">
                  <c:v>3108.72</c:v>
                </c:pt>
                <c:pt idx="17">
                  <c:v>2040.99</c:v>
                </c:pt>
                <c:pt idx="18">
                  <c:v>3063</c:v>
                </c:pt>
                <c:pt idx="19">
                  <c:v>2427.0300000000002</c:v>
                </c:pt>
                <c:pt idx="20">
                  <c:v>2525.3000000000002</c:v>
                </c:pt>
                <c:pt idx="21">
                  <c:v>3270.42</c:v>
                </c:pt>
                <c:pt idx="22">
                  <c:v>2615.8000000000002</c:v>
                </c:pt>
                <c:pt idx="23">
                  <c:v>1565</c:v>
                </c:pt>
                <c:pt idx="24">
                  <c:v>2362.17</c:v>
                </c:pt>
                <c:pt idx="25">
                  <c:v>2873.47</c:v>
                </c:pt>
                <c:pt idx="26">
                  <c:v>2600</c:v>
                </c:pt>
                <c:pt idx="27">
                  <c:v>1283.9000000000001</c:v>
                </c:pt>
                <c:pt idx="28">
                  <c:v>890</c:v>
                </c:pt>
                <c:pt idx="29">
                  <c:v>2688.72</c:v>
                </c:pt>
                <c:pt idx="30">
                  <c:v>2296</c:v>
                </c:pt>
                <c:pt idx="31">
                  <c:v>1802.82</c:v>
                </c:pt>
                <c:pt idx="32">
                  <c:v>2159.1999999999998</c:v>
                </c:pt>
                <c:pt idx="33">
                  <c:v>2706.4</c:v>
                </c:pt>
                <c:pt idx="34">
                  <c:v>2441.41</c:v>
                </c:pt>
                <c:pt idx="35">
                  <c:v>0</c:v>
                </c:pt>
                <c:pt idx="36">
                  <c:v>1542.45</c:v>
                </c:pt>
                <c:pt idx="37">
                  <c:v>2417.64</c:v>
                </c:pt>
                <c:pt idx="38">
                  <c:v>2021.45</c:v>
                </c:pt>
                <c:pt idx="39">
                  <c:v>2433.9</c:v>
                </c:pt>
                <c:pt idx="40">
                  <c:v>1819.95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3665</c:v>
                </c:pt>
                <c:pt idx="46">
                  <c:v>5594.4</c:v>
                </c:pt>
                <c:pt idx="47">
                  <c:v>3340</c:v>
                </c:pt>
                <c:pt idx="48">
                  <c:v>77093.179999999993</c:v>
                </c:pt>
                <c:pt idx="49">
                  <c:v>4800</c:v>
                </c:pt>
                <c:pt idx="50">
                  <c:v>3614.34</c:v>
                </c:pt>
                <c:pt idx="51">
                  <c:v>4265</c:v>
                </c:pt>
                <c:pt idx="52">
                  <c:v>4524.49</c:v>
                </c:pt>
                <c:pt idx="53">
                  <c:v>3520</c:v>
                </c:pt>
                <c:pt idx="54">
                  <c:v>1120</c:v>
                </c:pt>
                <c:pt idx="55">
                  <c:v>2004.82</c:v>
                </c:pt>
                <c:pt idx="56">
                  <c:v>2025</c:v>
                </c:pt>
                <c:pt idx="57">
                  <c:v>4265</c:v>
                </c:pt>
                <c:pt idx="58">
                  <c:v>5565.83</c:v>
                </c:pt>
                <c:pt idx="59">
                  <c:v>3671.82</c:v>
                </c:pt>
                <c:pt idx="60">
                  <c:v>3848.71</c:v>
                </c:pt>
                <c:pt idx="61">
                  <c:v>3960</c:v>
                </c:pt>
                <c:pt idx="62">
                  <c:v>4095</c:v>
                </c:pt>
                <c:pt idx="63">
                  <c:v>5458.22</c:v>
                </c:pt>
                <c:pt idx="64">
                  <c:v>5793.66</c:v>
                </c:pt>
                <c:pt idx="65">
                  <c:v>5581.91</c:v>
                </c:pt>
                <c:pt idx="66">
                  <c:v>4078.52</c:v>
                </c:pt>
                <c:pt idx="67">
                  <c:v>4532.3</c:v>
                </c:pt>
                <c:pt idx="68">
                  <c:v>5360.5</c:v>
                </c:pt>
                <c:pt idx="69">
                  <c:v>2906.25</c:v>
                </c:pt>
                <c:pt idx="70">
                  <c:v>4450.91</c:v>
                </c:pt>
                <c:pt idx="71">
                  <c:v>6289.91</c:v>
                </c:pt>
                <c:pt idx="72">
                  <c:v>3532</c:v>
                </c:pt>
                <c:pt idx="73">
                  <c:v>7996.73</c:v>
                </c:pt>
                <c:pt idx="74">
                  <c:v>8081.77</c:v>
                </c:pt>
                <c:pt idx="75">
                  <c:v>11982.12</c:v>
                </c:pt>
                <c:pt idx="76">
                  <c:v>11096.49</c:v>
                </c:pt>
                <c:pt idx="77">
                  <c:v>13118.81</c:v>
                </c:pt>
                <c:pt idx="78">
                  <c:v>10990.98</c:v>
                </c:pt>
                <c:pt idx="79">
                  <c:v>16084.27</c:v>
                </c:pt>
                <c:pt idx="80">
                  <c:v>4318.5600000000004</c:v>
                </c:pt>
                <c:pt idx="81">
                  <c:v>12049.91</c:v>
                </c:pt>
                <c:pt idx="82">
                  <c:v>12128.74</c:v>
                </c:pt>
                <c:pt idx="83">
                  <c:v>12590.49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7F6-4D6A-86E1-EECED76376FD}"/>
            </c:ext>
          </c:extLst>
        </c:ser>
        <c:ser>
          <c:idx val="94"/>
          <c:order val="94"/>
          <c:tx>
            <c:strRef>
              <c:f>Data!$CR$4</c:f>
              <c:strCache>
                <c:ptCount val="1"/>
                <c:pt idx="0">
                  <c:v>Entertainment &amp; Refreshments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Data!$CR$5:$CR$88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206.89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752.42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6113.64</c:v>
                </c:pt>
                <c:pt idx="34">
                  <c:v>740.91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176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43.2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600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882.5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767.54</c:v>
                </c:pt>
                <c:pt idx="82">
                  <c:v>725.2</c:v>
                </c:pt>
                <c:pt idx="83">
                  <c:v>440.3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7F6-4D6A-86E1-EECED76376FD}"/>
            </c:ext>
          </c:extLst>
        </c:ser>
        <c:ser>
          <c:idx val="95"/>
          <c:order val="95"/>
          <c:tx>
            <c:strRef>
              <c:f>Data!$CS$4</c:f>
              <c:strCache>
                <c:ptCount val="1"/>
                <c:pt idx="0">
                  <c:v>Members Amenities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Data!$CS$5:$CS$88</c:f>
              <c:numCache>
                <c:formatCode>"$"#,##0.00_);[Red]\("$"#,##0.00\)</c:formatCode>
                <c:ptCount val="84"/>
                <c:pt idx="0">
                  <c:v>468.39</c:v>
                </c:pt>
                <c:pt idx="1">
                  <c:v>70</c:v>
                </c:pt>
                <c:pt idx="2">
                  <c:v>195.35</c:v>
                </c:pt>
                <c:pt idx="3">
                  <c:v>0</c:v>
                </c:pt>
                <c:pt idx="4">
                  <c:v>118.7</c:v>
                </c:pt>
                <c:pt idx="5">
                  <c:v>12</c:v>
                </c:pt>
                <c:pt idx="6">
                  <c:v>104.55</c:v>
                </c:pt>
                <c:pt idx="7">
                  <c:v>531.70000000000005</c:v>
                </c:pt>
                <c:pt idx="8">
                  <c:v>21.3</c:v>
                </c:pt>
                <c:pt idx="9">
                  <c:v>64.400000000000006</c:v>
                </c:pt>
                <c:pt idx="10">
                  <c:v>132</c:v>
                </c:pt>
                <c:pt idx="11">
                  <c:v>46.8</c:v>
                </c:pt>
                <c:pt idx="12">
                  <c:v>3399.07</c:v>
                </c:pt>
                <c:pt idx="13">
                  <c:v>2253.38</c:v>
                </c:pt>
                <c:pt idx="14">
                  <c:v>1705.3</c:v>
                </c:pt>
                <c:pt idx="15">
                  <c:v>158.6</c:v>
                </c:pt>
                <c:pt idx="16">
                  <c:v>105.3</c:v>
                </c:pt>
                <c:pt idx="17">
                  <c:v>97.9</c:v>
                </c:pt>
                <c:pt idx="18">
                  <c:v>105.7</c:v>
                </c:pt>
                <c:pt idx="19">
                  <c:v>1040.8499999999999</c:v>
                </c:pt>
                <c:pt idx="20">
                  <c:v>570.72</c:v>
                </c:pt>
                <c:pt idx="21">
                  <c:v>82.7</c:v>
                </c:pt>
                <c:pt idx="22">
                  <c:v>50</c:v>
                </c:pt>
                <c:pt idx="23">
                  <c:v>725.2</c:v>
                </c:pt>
                <c:pt idx="24">
                  <c:v>243.75</c:v>
                </c:pt>
                <c:pt idx="25">
                  <c:v>2029.46</c:v>
                </c:pt>
                <c:pt idx="26">
                  <c:v>245.9</c:v>
                </c:pt>
                <c:pt idx="27">
                  <c:v>213.6</c:v>
                </c:pt>
                <c:pt idx="28">
                  <c:v>412.86</c:v>
                </c:pt>
                <c:pt idx="29">
                  <c:v>470.55</c:v>
                </c:pt>
                <c:pt idx="30">
                  <c:v>675.6</c:v>
                </c:pt>
                <c:pt idx="31">
                  <c:v>1474.4</c:v>
                </c:pt>
                <c:pt idx="32">
                  <c:v>450.7</c:v>
                </c:pt>
                <c:pt idx="33">
                  <c:v>911.39</c:v>
                </c:pt>
                <c:pt idx="34">
                  <c:v>712.05</c:v>
                </c:pt>
                <c:pt idx="35">
                  <c:v>280.2</c:v>
                </c:pt>
                <c:pt idx="36">
                  <c:v>799.5</c:v>
                </c:pt>
                <c:pt idx="37">
                  <c:v>342.42</c:v>
                </c:pt>
                <c:pt idx="38">
                  <c:v>650.76</c:v>
                </c:pt>
                <c:pt idx="39">
                  <c:v>639.36</c:v>
                </c:pt>
                <c:pt idx="40">
                  <c:v>1730.75</c:v>
                </c:pt>
                <c:pt idx="41">
                  <c:v>628.54999999999995</c:v>
                </c:pt>
                <c:pt idx="42">
                  <c:v>878.18</c:v>
                </c:pt>
                <c:pt idx="43">
                  <c:v>0</c:v>
                </c:pt>
                <c:pt idx="44">
                  <c:v>0</c:v>
                </c:pt>
                <c:pt idx="45">
                  <c:v>5539.19</c:v>
                </c:pt>
                <c:pt idx="46">
                  <c:v>6624.65</c:v>
                </c:pt>
                <c:pt idx="47">
                  <c:v>5947.45</c:v>
                </c:pt>
                <c:pt idx="48">
                  <c:v>5895.59</c:v>
                </c:pt>
                <c:pt idx="49">
                  <c:v>11027.79</c:v>
                </c:pt>
                <c:pt idx="50">
                  <c:v>7150</c:v>
                </c:pt>
                <c:pt idx="51">
                  <c:v>8863.9</c:v>
                </c:pt>
                <c:pt idx="52">
                  <c:v>9793.7000000000007</c:v>
                </c:pt>
                <c:pt idx="53">
                  <c:v>9958.9500000000007</c:v>
                </c:pt>
                <c:pt idx="54">
                  <c:v>15719.52</c:v>
                </c:pt>
                <c:pt idx="55">
                  <c:v>11179.42</c:v>
                </c:pt>
                <c:pt idx="56">
                  <c:v>7901.82</c:v>
                </c:pt>
                <c:pt idx="57">
                  <c:v>8786.31</c:v>
                </c:pt>
                <c:pt idx="58">
                  <c:v>6818.16</c:v>
                </c:pt>
                <c:pt idx="59">
                  <c:v>7901.35</c:v>
                </c:pt>
                <c:pt idx="60">
                  <c:v>9867.73</c:v>
                </c:pt>
                <c:pt idx="61">
                  <c:v>8225.7099999999991</c:v>
                </c:pt>
                <c:pt idx="62">
                  <c:v>9148.67</c:v>
                </c:pt>
                <c:pt idx="63">
                  <c:v>7709.85</c:v>
                </c:pt>
                <c:pt idx="64">
                  <c:v>7095</c:v>
                </c:pt>
                <c:pt idx="65">
                  <c:v>6639.77</c:v>
                </c:pt>
                <c:pt idx="66">
                  <c:v>7178.13</c:v>
                </c:pt>
                <c:pt idx="67">
                  <c:v>8935.41</c:v>
                </c:pt>
                <c:pt idx="68">
                  <c:v>7747.71</c:v>
                </c:pt>
                <c:pt idx="69">
                  <c:v>9839.06</c:v>
                </c:pt>
                <c:pt idx="70">
                  <c:v>5755.63</c:v>
                </c:pt>
                <c:pt idx="71">
                  <c:v>5067.7299999999996</c:v>
                </c:pt>
                <c:pt idx="72">
                  <c:v>8980.51</c:v>
                </c:pt>
                <c:pt idx="73">
                  <c:v>8840</c:v>
                </c:pt>
                <c:pt idx="74">
                  <c:v>4260</c:v>
                </c:pt>
                <c:pt idx="75">
                  <c:v>3095.82</c:v>
                </c:pt>
                <c:pt idx="76">
                  <c:v>5842.49</c:v>
                </c:pt>
                <c:pt idx="77">
                  <c:v>1526.82</c:v>
                </c:pt>
                <c:pt idx="78">
                  <c:v>3289.79</c:v>
                </c:pt>
                <c:pt idx="79">
                  <c:v>6990.88</c:v>
                </c:pt>
                <c:pt idx="80">
                  <c:v>5978.6</c:v>
                </c:pt>
                <c:pt idx="81">
                  <c:v>102.4</c:v>
                </c:pt>
                <c:pt idx="82">
                  <c:v>149.4</c:v>
                </c:pt>
                <c:pt idx="83">
                  <c:v>283.55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7F6-4D6A-86E1-EECED76376FD}"/>
            </c:ext>
          </c:extLst>
        </c:ser>
        <c:ser>
          <c:idx val="96"/>
          <c:order val="96"/>
          <c:tx>
            <c:strRef>
              <c:f>Data!$CT$4</c:f>
              <c:strCache>
                <c:ptCount val="1"/>
                <c:pt idx="0">
                  <c:v>Poker League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Data!$CT$5:$CT$88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344</c:v>
                </c:pt>
                <c:pt idx="45">
                  <c:v>0</c:v>
                </c:pt>
                <c:pt idx="46">
                  <c:v>696</c:v>
                </c:pt>
                <c:pt idx="47">
                  <c:v>0</c:v>
                </c:pt>
                <c:pt idx="48">
                  <c:v>520</c:v>
                </c:pt>
                <c:pt idx="49">
                  <c:v>1920</c:v>
                </c:pt>
                <c:pt idx="50">
                  <c:v>0</c:v>
                </c:pt>
                <c:pt idx="51">
                  <c:v>720</c:v>
                </c:pt>
                <c:pt idx="52">
                  <c:v>728</c:v>
                </c:pt>
                <c:pt idx="53">
                  <c:v>864</c:v>
                </c:pt>
                <c:pt idx="54">
                  <c:v>664</c:v>
                </c:pt>
                <c:pt idx="55">
                  <c:v>944</c:v>
                </c:pt>
                <c:pt idx="56">
                  <c:v>736</c:v>
                </c:pt>
                <c:pt idx="57">
                  <c:v>760</c:v>
                </c:pt>
                <c:pt idx="58">
                  <c:v>728</c:v>
                </c:pt>
                <c:pt idx="59">
                  <c:v>1064</c:v>
                </c:pt>
                <c:pt idx="60">
                  <c:v>0</c:v>
                </c:pt>
                <c:pt idx="61">
                  <c:v>1528</c:v>
                </c:pt>
                <c:pt idx="62">
                  <c:v>0</c:v>
                </c:pt>
                <c:pt idx="63">
                  <c:v>584</c:v>
                </c:pt>
                <c:pt idx="64">
                  <c:v>808</c:v>
                </c:pt>
                <c:pt idx="65">
                  <c:v>1512</c:v>
                </c:pt>
                <c:pt idx="66">
                  <c:v>0</c:v>
                </c:pt>
                <c:pt idx="67">
                  <c:v>800</c:v>
                </c:pt>
                <c:pt idx="68">
                  <c:v>0</c:v>
                </c:pt>
                <c:pt idx="69">
                  <c:v>656</c:v>
                </c:pt>
                <c:pt idx="70">
                  <c:v>688</c:v>
                </c:pt>
                <c:pt idx="71">
                  <c:v>1085</c:v>
                </c:pt>
                <c:pt idx="72">
                  <c:v>672</c:v>
                </c:pt>
                <c:pt idx="73">
                  <c:v>728</c:v>
                </c:pt>
                <c:pt idx="74">
                  <c:v>688</c:v>
                </c:pt>
                <c:pt idx="75">
                  <c:v>1520</c:v>
                </c:pt>
                <c:pt idx="76">
                  <c:v>0</c:v>
                </c:pt>
                <c:pt idx="77">
                  <c:v>680</c:v>
                </c:pt>
                <c:pt idx="78">
                  <c:v>752</c:v>
                </c:pt>
                <c:pt idx="79">
                  <c:v>864</c:v>
                </c:pt>
                <c:pt idx="80">
                  <c:v>784</c:v>
                </c:pt>
                <c:pt idx="81">
                  <c:v>864</c:v>
                </c:pt>
                <c:pt idx="82">
                  <c:v>624</c:v>
                </c:pt>
                <c:pt idx="83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7F6-4D6A-86E1-EECED76376FD}"/>
            </c:ext>
          </c:extLst>
        </c:ser>
        <c:ser>
          <c:idx val="97"/>
          <c:order val="97"/>
          <c:tx>
            <c:strRef>
              <c:f>Data!$CU$4</c:f>
              <c:strCache>
                <c:ptCount val="1"/>
                <c:pt idx="0">
                  <c:v>Promotions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Data!$CU$5:$CU$88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928.4</c:v>
                </c:pt>
                <c:pt idx="36">
                  <c:v>0</c:v>
                </c:pt>
                <c:pt idx="37">
                  <c:v>1069.3499999999999</c:v>
                </c:pt>
                <c:pt idx="38">
                  <c:v>1121.82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18636.36</c:v>
                </c:pt>
                <c:pt idx="46">
                  <c:v>0</c:v>
                </c:pt>
                <c:pt idx="47">
                  <c:v>500</c:v>
                </c:pt>
                <c:pt idx="48">
                  <c:v>440</c:v>
                </c:pt>
                <c:pt idx="49">
                  <c:v>293.91000000000003</c:v>
                </c:pt>
                <c:pt idx="50">
                  <c:v>1855.43</c:v>
                </c:pt>
                <c:pt idx="51">
                  <c:v>999.09</c:v>
                </c:pt>
                <c:pt idx="52">
                  <c:v>0</c:v>
                </c:pt>
                <c:pt idx="53">
                  <c:v>1158.49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500</c:v>
                </c:pt>
                <c:pt idx="60">
                  <c:v>2245</c:v>
                </c:pt>
                <c:pt idx="61">
                  <c:v>1056.3599999999999</c:v>
                </c:pt>
                <c:pt idx="62">
                  <c:v>620.54999999999995</c:v>
                </c:pt>
                <c:pt idx="63">
                  <c:v>530</c:v>
                </c:pt>
                <c:pt idx="64">
                  <c:v>1392.53</c:v>
                </c:pt>
                <c:pt idx="65">
                  <c:v>0</c:v>
                </c:pt>
                <c:pt idx="66">
                  <c:v>86.36</c:v>
                </c:pt>
                <c:pt idx="67">
                  <c:v>165.23</c:v>
                </c:pt>
                <c:pt idx="68">
                  <c:v>720</c:v>
                </c:pt>
                <c:pt idx="69">
                  <c:v>2381.8200000000002</c:v>
                </c:pt>
                <c:pt idx="70">
                  <c:v>5621.39</c:v>
                </c:pt>
                <c:pt idx="71">
                  <c:v>460</c:v>
                </c:pt>
                <c:pt idx="72">
                  <c:v>884.55</c:v>
                </c:pt>
                <c:pt idx="73">
                  <c:v>1531.82</c:v>
                </c:pt>
                <c:pt idx="74">
                  <c:v>3970.79</c:v>
                </c:pt>
                <c:pt idx="75">
                  <c:v>3281.82</c:v>
                </c:pt>
                <c:pt idx="76">
                  <c:v>1260</c:v>
                </c:pt>
                <c:pt idx="77">
                  <c:v>90.91</c:v>
                </c:pt>
                <c:pt idx="78">
                  <c:v>1269</c:v>
                </c:pt>
                <c:pt idx="79">
                  <c:v>1300</c:v>
                </c:pt>
                <c:pt idx="80">
                  <c:v>1314.97</c:v>
                </c:pt>
                <c:pt idx="81">
                  <c:v>2208.16</c:v>
                </c:pt>
                <c:pt idx="82">
                  <c:v>7170</c:v>
                </c:pt>
                <c:pt idx="83">
                  <c:v>9926.84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7F6-4D6A-86E1-EECED76376FD}"/>
            </c:ext>
          </c:extLst>
        </c:ser>
        <c:ser>
          <c:idx val="98"/>
          <c:order val="98"/>
          <c:tx>
            <c:strRef>
              <c:f>Data!$CV$4</c:f>
              <c:strCache>
                <c:ptCount val="1"/>
                <c:pt idx="0">
                  <c:v>Promotions - Poker Machines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Data!$CV$5:$CV$88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78.2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55</c:v>
                </c:pt>
                <c:pt idx="60">
                  <c:v>0</c:v>
                </c:pt>
                <c:pt idx="61">
                  <c:v>35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85</c:v>
                </c:pt>
                <c:pt idx="66">
                  <c:v>173.25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15</c:v>
                </c:pt>
                <c:pt idx="75">
                  <c:v>180</c:v>
                </c:pt>
                <c:pt idx="76">
                  <c:v>385</c:v>
                </c:pt>
                <c:pt idx="77">
                  <c:v>690</c:v>
                </c:pt>
                <c:pt idx="78">
                  <c:v>417.27</c:v>
                </c:pt>
                <c:pt idx="79">
                  <c:v>268.63</c:v>
                </c:pt>
                <c:pt idx="80">
                  <c:v>0</c:v>
                </c:pt>
                <c:pt idx="81">
                  <c:v>18.18</c:v>
                </c:pt>
                <c:pt idx="82">
                  <c:v>23.64</c:v>
                </c:pt>
                <c:pt idx="8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17F6-4D6A-86E1-EECED76376FD}"/>
            </c:ext>
          </c:extLst>
        </c:ser>
        <c:ser>
          <c:idx val="99"/>
          <c:order val="99"/>
          <c:tx>
            <c:strRef>
              <c:f>Data!$CW$4</c:f>
              <c:strCache>
                <c:ptCount val="1"/>
                <c:pt idx="0">
                  <c:v>Major Monthly Prizes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Data!$CW$5:$CW$88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6818.18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3500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15000</c:v>
                </c:pt>
                <c:pt idx="49">
                  <c:v>0</c:v>
                </c:pt>
                <c:pt idx="50">
                  <c:v>0</c:v>
                </c:pt>
                <c:pt idx="51">
                  <c:v>5000</c:v>
                </c:pt>
                <c:pt idx="52">
                  <c:v>0</c:v>
                </c:pt>
                <c:pt idx="53">
                  <c:v>4000</c:v>
                </c:pt>
                <c:pt idx="54">
                  <c:v>0</c:v>
                </c:pt>
                <c:pt idx="55">
                  <c:v>0</c:v>
                </c:pt>
                <c:pt idx="56">
                  <c:v>16727.27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18000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5000</c:v>
                </c:pt>
                <c:pt idx="65">
                  <c:v>181.82</c:v>
                </c:pt>
                <c:pt idx="66">
                  <c:v>4090.91</c:v>
                </c:pt>
                <c:pt idx="67">
                  <c:v>0</c:v>
                </c:pt>
                <c:pt idx="68">
                  <c:v>5500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22863.64</c:v>
                </c:pt>
                <c:pt idx="73">
                  <c:v>0</c:v>
                </c:pt>
                <c:pt idx="74">
                  <c:v>0</c:v>
                </c:pt>
                <c:pt idx="75">
                  <c:v>1000</c:v>
                </c:pt>
                <c:pt idx="76">
                  <c:v>0</c:v>
                </c:pt>
                <c:pt idx="77">
                  <c:v>6045.45</c:v>
                </c:pt>
                <c:pt idx="78">
                  <c:v>0</c:v>
                </c:pt>
                <c:pt idx="79">
                  <c:v>5000</c:v>
                </c:pt>
                <c:pt idx="80">
                  <c:v>0</c:v>
                </c:pt>
                <c:pt idx="81">
                  <c:v>27.27</c:v>
                </c:pt>
                <c:pt idx="82">
                  <c:v>4604.54</c:v>
                </c:pt>
                <c:pt idx="83">
                  <c:v>3968.64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7F6-4D6A-86E1-EECED76376FD}"/>
            </c:ext>
          </c:extLst>
        </c:ser>
        <c:ser>
          <c:idx val="100"/>
          <c:order val="100"/>
          <c:tx>
            <c:strRef>
              <c:f>Data!$CX$4</c:f>
              <c:strCache>
                <c:ptCount val="1"/>
                <c:pt idx="0">
                  <c:v>Members Draw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Data!$CX$5:$CX$88</c:f>
              <c:numCache>
                <c:formatCode>"$"#,##0.00_);[Red]\("$"#,##0.00\)</c:formatCode>
                <c:ptCount val="84"/>
                <c:pt idx="0">
                  <c:v>4545.46</c:v>
                </c:pt>
                <c:pt idx="1">
                  <c:v>0</c:v>
                </c:pt>
                <c:pt idx="2">
                  <c:v>1454.55</c:v>
                </c:pt>
                <c:pt idx="3">
                  <c:v>800</c:v>
                </c:pt>
                <c:pt idx="4">
                  <c:v>3950.9</c:v>
                </c:pt>
                <c:pt idx="5">
                  <c:v>3136.36</c:v>
                </c:pt>
                <c:pt idx="6">
                  <c:v>800</c:v>
                </c:pt>
                <c:pt idx="7">
                  <c:v>3500</c:v>
                </c:pt>
                <c:pt idx="8">
                  <c:v>2772.72</c:v>
                </c:pt>
                <c:pt idx="9">
                  <c:v>4136.3599999999997</c:v>
                </c:pt>
                <c:pt idx="10">
                  <c:v>2800</c:v>
                </c:pt>
                <c:pt idx="11">
                  <c:v>3818.18</c:v>
                </c:pt>
                <c:pt idx="12">
                  <c:v>0</c:v>
                </c:pt>
                <c:pt idx="13">
                  <c:v>1454.54</c:v>
                </c:pt>
                <c:pt idx="14">
                  <c:v>5272.73</c:v>
                </c:pt>
                <c:pt idx="15">
                  <c:v>727.27</c:v>
                </c:pt>
                <c:pt idx="16">
                  <c:v>1600</c:v>
                </c:pt>
                <c:pt idx="17">
                  <c:v>1300</c:v>
                </c:pt>
                <c:pt idx="18">
                  <c:v>4000</c:v>
                </c:pt>
                <c:pt idx="19">
                  <c:v>4827.2700000000004</c:v>
                </c:pt>
                <c:pt idx="20">
                  <c:v>0</c:v>
                </c:pt>
                <c:pt idx="21">
                  <c:v>3136.36</c:v>
                </c:pt>
                <c:pt idx="22">
                  <c:v>1950</c:v>
                </c:pt>
                <c:pt idx="23">
                  <c:v>2663.64</c:v>
                </c:pt>
                <c:pt idx="24">
                  <c:v>7500</c:v>
                </c:pt>
                <c:pt idx="25">
                  <c:v>0</c:v>
                </c:pt>
                <c:pt idx="26">
                  <c:v>0</c:v>
                </c:pt>
                <c:pt idx="27">
                  <c:v>6000</c:v>
                </c:pt>
                <c:pt idx="28">
                  <c:v>0</c:v>
                </c:pt>
                <c:pt idx="29">
                  <c:v>0</c:v>
                </c:pt>
                <c:pt idx="30">
                  <c:v>3750</c:v>
                </c:pt>
                <c:pt idx="31">
                  <c:v>3863.64</c:v>
                </c:pt>
                <c:pt idx="32">
                  <c:v>0</c:v>
                </c:pt>
                <c:pt idx="33">
                  <c:v>3000</c:v>
                </c:pt>
                <c:pt idx="34">
                  <c:v>4250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4227.2700000000004</c:v>
                </c:pt>
                <c:pt idx="47">
                  <c:v>6477.28</c:v>
                </c:pt>
                <c:pt idx="48">
                  <c:v>4227.28</c:v>
                </c:pt>
                <c:pt idx="49">
                  <c:v>9500</c:v>
                </c:pt>
                <c:pt idx="50">
                  <c:v>0</c:v>
                </c:pt>
                <c:pt idx="51">
                  <c:v>6500</c:v>
                </c:pt>
                <c:pt idx="52">
                  <c:v>0</c:v>
                </c:pt>
                <c:pt idx="53">
                  <c:v>4886.37</c:v>
                </c:pt>
                <c:pt idx="54">
                  <c:v>6000</c:v>
                </c:pt>
                <c:pt idx="55">
                  <c:v>4500</c:v>
                </c:pt>
                <c:pt idx="56">
                  <c:v>5250</c:v>
                </c:pt>
                <c:pt idx="57">
                  <c:v>5500</c:v>
                </c:pt>
                <c:pt idx="58">
                  <c:v>0</c:v>
                </c:pt>
                <c:pt idx="59">
                  <c:v>3136.36</c:v>
                </c:pt>
                <c:pt idx="60">
                  <c:v>13000</c:v>
                </c:pt>
                <c:pt idx="61">
                  <c:v>0</c:v>
                </c:pt>
                <c:pt idx="62">
                  <c:v>0</c:v>
                </c:pt>
                <c:pt idx="63">
                  <c:v>6250</c:v>
                </c:pt>
                <c:pt idx="64">
                  <c:v>4250</c:v>
                </c:pt>
                <c:pt idx="65">
                  <c:v>2750</c:v>
                </c:pt>
                <c:pt idx="66">
                  <c:v>4500</c:v>
                </c:pt>
                <c:pt idx="67">
                  <c:v>5659.09</c:v>
                </c:pt>
                <c:pt idx="68">
                  <c:v>5000</c:v>
                </c:pt>
                <c:pt idx="69">
                  <c:v>0</c:v>
                </c:pt>
                <c:pt idx="70">
                  <c:v>6659.09</c:v>
                </c:pt>
                <c:pt idx="71">
                  <c:v>0</c:v>
                </c:pt>
                <c:pt idx="72">
                  <c:v>4795.45</c:v>
                </c:pt>
                <c:pt idx="73">
                  <c:v>4000</c:v>
                </c:pt>
                <c:pt idx="74">
                  <c:v>5500</c:v>
                </c:pt>
                <c:pt idx="75">
                  <c:v>3736.37</c:v>
                </c:pt>
                <c:pt idx="76">
                  <c:v>3390.45</c:v>
                </c:pt>
                <c:pt idx="77">
                  <c:v>7507.28</c:v>
                </c:pt>
                <c:pt idx="78">
                  <c:v>820</c:v>
                </c:pt>
                <c:pt idx="79">
                  <c:v>4570</c:v>
                </c:pt>
                <c:pt idx="80">
                  <c:v>2160</c:v>
                </c:pt>
                <c:pt idx="81">
                  <c:v>3690.92</c:v>
                </c:pt>
                <c:pt idx="82">
                  <c:v>10977.26</c:v>
                </c:pt>
                <c:pt idx="83">
                  <c:v>7330.91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7F6-4D6A-86E1-EECED76376FD}"/>
            </c:ext>
          </c:extLst>
        </c:ser>
        <c:ser>
          <c:idx val="101"/>
          <c:order val="101"/>
          <c:tx>
            <c:strRef>
              <c:f>Data!$CY$4</c:f>
              <c:strCache>
                <c:ptCount val="1"/>
                <c:pt idx="0">
                  <c:v>Raffle Expense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Data!$CY$5:$CY$88</c:f>
              <c:numCache>
                <c:formatCode>"$"#,##0.00_);[Red]\("$"#,##0.00\)</c:formatCode>
                <c:ptCount val="84"/>
                <c:pt idx="0">
                  <c:v>20682.48</c:v>
                </c:pt>
                <c:pt idx="1">
                  <c:v>9623.83</c:v>
                </c:pt>
                <c:pt idx="2">
                  <c:v>9600</c:v>
                </c:pt>
                <c:pt idx="3">
                  <c:v>10018.18</c:v>
                </c:pt>
                <c:pt idx="4">
                  <c:v>7720</c:v>
                </c:pt>
                <c:pt idx="5">
                  <c:v>8979</c:v>
                </c:pt>
                <c:pt idx="6">
                  <c:v>9380</c:v>
                </c:pt>
                <c:pt idx="7">
                  <c:v>8260</c:v>
                </c:pt>
                <c:pt idx="8">
                  <c:v>8803.41</c:v>
                </c:pt>
                <c:pt idx="9">
                  <c:v>10080</c:v>
                </c:pt>
                <c:pt idx="10">
                  <c:v>8080</c:v>
                </c:pt>
                <c:pt idx="11">
                  <c:v>8080</c:v>
                </c:pt>
                <c:pt idx="12">
                  <c:v>10505.41</c:v>
                </c:pt>
                <c:pt idx="13">
                  <c:v>8826.26</c:v>
                </c:pt>
                <c:pt idx="14">
                  <c:v>8961.82</c:v>
                </c:pt>
                <c:pt idx="15">
                  <c:v>9760</c:v>
                </c:pt>
                <c:pt idx="16">
                  <c:v>8080</c:v>
                </c:pt>
                <c:pt idx="17">
                  <c:v>10470</c:v>
                </c:pt>
                <c:pt idx="18">
                  <c:v>7880</c:v>
                </c:pt>
                <c:pt idx="19">
                  <c:v>8501.27</c:v>
                </c:pt>
                <c:pt idx="20">
                  <c:v>11020</c:v>
                </c:pt>
                <c:pt idx="21">
                  <c:v>8080</c:v>
                </c:pt>
                <c:pt idx="22">
                  <c:v>8080</c:v>
                </c:pt>
                <c:pt idx="23">
                  <c:v>7800</c:v>
                </c:pt>
                <c:pt idx="24">
                  <c:v>14739.35</c:v>
                </c:pt>
                <c:pt idx="25">
                  <c:v>6960</c:v>
                </c:pt>
                <c:pt idx="26">
                  <c:v>10100</c:v>
                </c:pt>
                <c:pt idx="27">
                  <c:v>3320</c:v>
                </c:pt>
                <c:pt idx="28">
                  <c:v>3640</c:v>
                </c:pt>
                <c:pt idx="29">
                  <c:v>0</c:v>
                </c:pt>
                <c:pt idx="30">
                  <c:v>11460</c:v>
                </c:pt>
                <c:pt idx="31">
                  <c:v>12988.71</c:v>
                </c:pt>
                <c:pt idx="32">
                  <c:v>10940</c:v>
                </c:pt>
                <c:pt idx="33">
                  <c:v>12720</c:v>
                </c:pt>
                <c:pt idx="34">
                  <c:v>8800</c:v>
                </c:pt>
                <c:pt idx="35">
                  <c:v>7700</c:v>
                </c:pt>
                <c:pt idx="36">
                  <c:v>15011.47</c:v>
                </c:pt>
                <c:pt idx="37">
                  <c:v>9087.27</c:v>
                </c:pt>
                <c:pt idx="38">
                  <c:v>10380</c:v>
                </c:pt>
                <c:pt idx="39">
                  <c:v>7100</c:v>
                </c:pt>
                <c:pt idx="40">
                  <c:v>10800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9660</c:v>
                </c:pt>
                <c:pt idx="46">
                  <c:v>18720</c:v>
                </c:pt>
                <c:pt idx="47">
                  <c:v>19025.45</c:v>
                </c:pt>
                <c:pt idx="48">
                  <c:v>25055.5</c:v>
                </c:pt>
                <c:pt idx="49">
                  <c:v>19800</c:v>
                </c:pt>
                <c:pt idx="50">
                  <c:v>18120</c:v>
                </c:pt>
                <c:pt idx="51">
                  <c:v>17520</c:v>
                </c:pt>
                <c:pt idx="52">
                  <c:v>22400</c:v>
                </c:pt>
                <c:pt idx="53">
                  <c:v>18420</c:v>
                </c:pt>
                <c:pt idx="54">
                  <c:v>19440</c:v>
                </c:pt>
                <c:pt idx="55">
                  <c:v>19856.36</c:v>
                </c:pt>
                <c:pt idx="56">
                  <c:v>17060</c:v>
                </c:pt>
                <c:pt idx="57">
                  <c:v>21100</c:v>
                </c:pt>
                <c:pt idx="58">
                  <c:v>17520</c:v>
                </c:pt>
                <c:pt idx="59">
                  <c:v>16600</c:v>
                </c:pt>
                <c:pt idx="60">
                  <c:v>22613.37</c:v>
                </c:pt>
                <c:pt idx="61">
                  <c:v>17650.91</c:v>
                </c:pt>
                <c:pt idx="62">
                  <c:v>18638.18</c:v>
                </c:pt>
                <c:pt idx="63">
                  <c:v>19058.18</c:v>
                </c:pt>
                <c:pt idx="64">
                  <c:v>19680</c:v>
                </c:pt>
                <c:pt idx="65">
                  <c:v>17720</c:v>
                </c:pt>
                <c:pt idx="66">
                  <c:v>19800</c:v>
                </c:pt>
                <c:pt idx="67">
                  <c:v>18420</c:v>
                </c:pt>
                <c:pt idx="68">
                  <c:v>16720</c:v>
                </c:pt>
                <c:pt idx="69">
                  <c:v>19320</c:v>
                </c:pt>
                <c:pt idx="70">
                  <c:v>16520</c:v>
                </c:pt>
                <c:pt idx="71">
                  <c:v>17220</c:v>
                </c:pt>
                <c:pt idx="72">
                  <c:v>23918.12</c:v>
                </c:pt>
                <c:pt idx="73">
                  <c:v>18124.07</c:v>
                </c:pt>
                <c:pt idx="74">
                  <c:v>18530.8</c:v>
                </c:pt>
                <c:pt idx="75">
                  <c:v>21316.65</c:v>
                </c:pt>
                <c:pt idx="76">
                  <c:v>18125.68</c:v>
                </c:pt>
                <c:pt idx="77">
                  <c:v>18520</c:v>
                </c:pt>
                <c:pt idx="78">
                  <c:v>19580</c:v>
                </c:pt>
                <c:pt idx="79">
                  <c:v>18591.52</c:v>
                </c:pt>
                <c:pt idx="80">
                  <c:v>15055.82</c:v>
                </c:pt>
                <c:pt idx="81">
                  <c:v>20800</c:v>
                </c:pt>
                <c:pt idx="82">
                  <c:v>18840</c:v>
                </c:pt>
                <c:pt idx="83">
                  <c:v>17962.59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17F6-4D6A-86E1-EECED76376FD}"/>
            </c:ext>
          </c:extLst>
        </c:ser>
        <c:ser>
          <c:idx val="102"/>
          <c:order val="102"/>
          <c:tx>
            <c:strRef>
              <c:f>Data!$CZ$4</c:f>
              <c:strCache>
                <c:ptCount val="1"/>
                <c:pt idx="0">
                  <c:v>Trivia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Data!$CZ$5:$CZ$88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760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320</c:v>
                </c:pt>
                <c:pt idx="77">
                  <c:v>1521.82</c:v>
                </c:pt>
                <c:pt idx="78">
                  <c:v>1540</c:v>
                </c:pt>
                <c:pt idx="79">
                  <c:v>1500</c:v>
                </c:pt>
                <c:pt idx="80">
                  <c:v>1240</c:v>
                </c:pt>
                <c:pt idx="81">
                  <c:v>1680</c:v>
                </c:pt>
                <c:pt idx="82">
                  <c:v>2007.27</c:v>
                </c:pt>
                <c:pt idx="83">
                  <c:v>2050.91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17F6-4D6A-86E1-EECED76376FD}"/>
            </c:ext>
          </c:extLst>
        </c:ser>
        <c:ser>
          <c:idx val="103"/>
          <c:order val="103"/>
          <c:tx>
            <c:strRef>
              <c:f>Data!$DA$4</c:f>
              <c:strCache>
                <c:ptCount val="1"/>
                <c:pt idx="0">
                  <c:v>Multiscreen Super Draw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Data!$DA$5:$DA$88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925</c:v>
                </c:pt>
                <c:pt idx="62">
                  <c:v>740</c:v>
                </c:pt>
                <c:pt idx="63">
                  <c:v>555</c:v>
                </c:pt>
                <c:pt idx="64">
                  <c:v>740</c:v>
                </c:pt>
                <c:pt idx="65">
                  <c:v>925</c:v>
                </c:pt>
                <c:pt idx="66">
                  <c:v>925</c:v>
                </c:pt>
                <c:pt idx="67">
                  <c:v>740</c:v>
                </c:pt>
                <c:pt idx="68">
                  <c:v>740</c:v>
                </c:pt>
                <c:pt idx="69">
                  <c:v>1665</c:v>
                </c:pt>
                <c:pt idx="70">
                  <c:v>185</c:v>
                </c:pt>
                <c:pt idx="71">
                  <c:v>185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17F6-4D6A-86E1-EECED76376FD}"/>
            </c:ext>
          </c:extLst>
        </c:ser>
        <c:ser>
          <c:idx val="104"/>
          <c:order val="104"/>
          <c:tx>
            <c:strRef>
              <c:f>Data!$DB$4</c:f>
              <c:strCache>
                <c:ptCount val="1"/>
                <c:pt idx="0">
                  <c:v>Wages &amp; Salaries Expenses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Data!$DB$5:$DB$88</c:f>
              <c:numCache>
                <c:formatCode>"$"#,##0.00_);[Red]\("$"#,##0.00\)</c:formatCode>
                <c:ptCount val="84"/>
                <c:pt idx="0">
                  <c:v>3575.57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2826.63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366.87</c:v>
                </c:pt>
                <c:pt idx="22">
                  <c:v>670.98</c:v>
                </c:pt>
                <c:pt idx="23">
                  <c:v>-1821.8</c:v>
                </c:pt>
                <c:pt idx="24">
                  <c:v>3488.61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54.3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-1376.09</c:v>
                </c:pt>
                <c:pt idx="36">
                  <c:v>1376.09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-9510.5499999999993</c:v>
                </c:pt>
                <c:pt idx="48">
                  <c:v>10874.37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-8891.14</c:v>
                </c:pt>
                <c:pt idx="60">
                  <c:v>8891.14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727.5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-10676.28</c:v>
                </c:pt>
                <c:pt idx="72">
                  <c:v>9924.42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17F6-4D6A-86E1-EECED76376FD}"/>
            </c:ext>
          </c:extLst>
        </c:ser>
        <c:ser>
          <c:idx val="105"/>
          <c:order val="105"/>
          <c:tx>
            <c:strRef>
              <c:f>Data!$DC$4</c:f>
              <c:strCache>
                <c:ptCount val="1"/>
                <c:pt idx="0">
                  <c:v>Wages - Bar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Data!$DC$5:$DC$88</c:f>
              <c:numCache>
                <c:formatCode>"$"#,##0.00_);[Red]\("$"#,##0.00\)</c:formatCode>
                <c:ptCount val="84"/>
                <c:pt idx="0">
                  <c:v>18217.25</c:v>
                </c:pt>
                <c:pt idx="1">
                  <c:v>36831.67</c:v>
                </c:pt>
                <c:pt idx="2">
                  <c:v>15287.61</c:v>
                </c:pt>
                <c:pt idx="3">
                  <c:v>14584.08</c:v>
                </c:pt>
                <c:pt idx="4">
                  <c:v>17476.89</c:v>
                </c:pt>
                <c:pt idx="5">
                  <c:v>15481.47</c:v>
                </c:pt>
                <c:pt idx="6">
                  <c:v>18047.189999999999</c:v>
                </c:pt>
                <c:pt idx="7">
                  <c:v>14230.21</c:v>
                </c:pt>
                <c:pt idx="8">
                  <c:v>14929.45</c:v>
                </c:pt>
                <c:pt idx="9">
                  <c:v>16986.900000000001</c:v>
                </c:pt>
                <c:pt idx="10">
                  <c:v>13508.16</c:v>
                </c:pt>
                <c:pt idx="11">
                  <c:v>12730.33</c:v>
                </c:pt>
                <c:pt idx="12">
                  <c:v>16665.12</c:v>
                </c:pt>
                <c:pt idx="13">
                  <c:v>13039.67</c:v>
                </c:pt>
                <c:pt idx="14">
                  <c:v>12399.31</c:v>
                </c:pt>
                <c:pt idx="15">
                  <c:v>15765.19</c:v>
                </c:pt>
                <c:pt idx="16">
                  <c:v>13283.38</c:v>
                </c:pt>
                <c:pt idx="17">
                  <c:v>13065.2</c:v>
                </c:pt>
                <c:pt idx="18">
                  <c:v>18533.490000000002</c:v>
                </c:pt>
                <c:pt idx="19">
                  <c:v>14034.24</c:v>
                </c:pt>
                <c:pt idx="20">
                  <c:v>13691.69</c:v>
                </c:pt>
                <c:pt idx="21">
                  <c:v>13961.89</c:v>
                </c:pt>
                <c:pt idx="22">
                  <c:v>9418.64</c:v>
                </c:pt>
                <c:pt idx="23">
                  <c:v>9809.24</c:v>
                </c:pt>
                <c:pt idx="24">
                  <c:v>13924.53</c:v>
                </c:pt>
                <c:pt idx="25">
                  <c:v>13067.99</c:v>
                </c:pt>
                <c:pt idx="26">
                  <c:v>11509.59</c:v>
                </c:pt>
                <c:pt idx="27">
                  <c:v>7831.14</c:v>
                </c:pt>
                <c:pt idx="28">
                  <c:v>8741.31</c:v>
                </c:pt>
                <c:pt idx="29">
                  <c:v>13139.09</c:v>
                </c:pt>
                <c:pt idx="30">
                  <c:v>18722.759999999998</c:v>
                </c:pt>
                <c:pt idx="31">
                  <c:v>15887.88</c:v>
                </c:pt>
                <c:pt idx="32">
                  <c:v>20449.14</c:v>
                </c:pt>
                <c:pt idx="33">
                  <c:v>14120.42</c:v>
                </c:pt>
                <c:pt idx="34">
                  <c:v>11288.68</c:v>
                </c:pt>
                <c:pt idx="35">
                  <c:v>10152.5</c:v>
                </c:pt>
                <c:pt idx="36">
                  <c:v>22022.14</c:v>
                </c:pt>
                <c:pt idx="37">
                  <c:v>12575.48</c:v>
                </c:pt>
                <c:pt idx="38">
                  <c:v>16007.63</c:v>
                </c:pt>
                <c:pt idx="39">
                  <c:v>13571.12</c:v>
                </c:pt>
                <c:pt idx="40">
                  <c:v>13097.21</c:v>
                </c:pt>
                <c:pt idx="41">
                  <c:v>15844.86</c:v>
                </c:pt>
                <c:pt idx="42">
                  <c:v>12549.26</c:v>
                </c:pt>
                <c:pt idx="43">
                  <c:v>12000</c:v>
                </c:pt>
                <c:pt idx="44">
                  <c:v>15747.94</c:v>
                </c:pt>
                <c:pt idx="45">
                  <c:v>18778.97</c:v>
                </c:pt>
                <c:pt idx="46">
                  <c:v>20978.85</c:v>
                </c:pt>
                <c:pt idx="47">
                  <c:v>23420.67</c:v>
                </c:pt>
                <c:pt idx="48">
                  <c:v>17511.28</c:v>
                </c:pt>
                <c:pt idx="49">
                  <c:v>16891.830000000002</c:v>
                </c:pt>
                <c:pt idx="50">
                  <c:v>22880.32</c:v>
                </c:pt>
                <c:pt idx="51">
                  <c:v>19802.82</c:v>
                </c:pt>
                <c:pt idx="52">
                  <c:v>22353.45</c:v>
                </c:pt>
                <c:pt idx="53">
                  <c:v>17013.990000000002</c:v>
                </c:pt>
                <c:pt idx="54">
                  <c:v>16640.36</c:v>
                </c:pt>
                <c:pt idx="55">
                  <c:v>21823.43</c:v>
                </c:pt>
                <c:pt idx="56">
                  <c:v>21576.6</c:v>
                </c:pt>
                <c:pt idx="57">
                  <c:v>17750.72</c:v>
                </c:pt>
                <c:pt idx="58">
                  <c:v>18482.77</c:v>
                </c:pt>
                <c:pt idx="59">
                  <c:v>24626.28</c:v>
                </c:pt>
                <c:pt idx="60">
                  <c:v>18849.349999999999</c:v>
                </c:pt>
                <c:pt idx="61">
                  <c:v>18453.349999999999</c:v>
                </c:pt>
                <c:pt idx="62">
                  <c:v>24200.31</c:v>
                </c:pt>
                <c:pt idx="63">
                  <c:v>18920.150000000001</c:v>
                </c:pt>
                <c:pt idx="64">
                  <c:v>24572.57</c:v>
                </c:pt>
                <c:pt idx="65">
                  <c:v>21687.79</c:v>
                </c:pt>
                <c:pt idx="66">
                  <c:v>21387.41</c:v>
                </c:pt>
                <c:pt idx="67">
                  <c:v>32322.45</c:v>
                </c:pt>
                <c:pt idx="68">
                  <c:v>22535.79</c:v>
                </c:pt>
                <c:pt idx="69">
                  <c:v>25515.55</c:v>
                </c:pt>
                <c:pt idx="70">
                  <c:v>20809.95</c:v>
                </c:pt>
                <c:pt idx="71">
                  <c:v>21573.58</c:v>
                </c:pt>
                <c:pt idx="72">
                  <c:v>21317.49</c:v>
                </c:pt>
                <c:pt idx="73">
                  <c:v>29363.64</c:v>
                </c:pt>
                <c:pt idx="74">
                  <c:v>23112.84</c:v>
                </c:pt>
                <c:pt idx="75">
                  <c:v>22815.63</c:v>
                </c:pt>
                <c:pt idx="76">
                  <c:v>24848.22</c:v>
                </c:pt>
                <c:pt idx="77">
                  <c:v>20945</c:v>
                </c:pt>
                <c:pt idx="78">
                  <c:v>19036.080000000002</c:v>
                </c:pt>
                <c:pt idx="79">
                  <c:v>22273.51</c:v>
                </c:pt>
                <c:pt idx="80">
                  <c:v>16695.189999999999</c:v>
                </c:pt>
                <c:pt idx="81">
                  <c:v>18331.47</c:v>
                </c:pt>
                <c:pt idx="82">
                  <c:v>20036.650000000001</c:v>
                </c:pt>
                <c:pt idx="83">
                  <c:v>26206.97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17F6-4D6A-86E1-EECED76376FD}"/>
            </c:ext>
          </c:extLst>
        </c:ser>
        <c:ser>
          <c:idx val="106"/>
          <c:order val="106"/>
          <c:tx>
            <c:strRef>
              <c:f>Data!$DD$4</c:f>
              <c:strCache>
                <c:ptCount val="1"/>
                <c:pt idx="0">
                  <c:v>Wages - Admin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Data!$DD$5:$DD$88</c:f>
              <c:numCache>
                <c:formatCode>"$"#,##0.00_);[Red]\("$"#,##0.00\)</c:formatCode>
                <c:ptCount val="84"/>
                <c:pt idx="0">
                  <c:v>5881.4</c:v>
                </c:pt>
                <c:pt idx="1">
                  <c:v>7218.66</c:v>
                </c:pt>
                <c:pt idx="2">
                  <c:v>5633.1</c:v>
                </c:pt>
                <c:pt idx="3">
                  <c:v>5648.4</c:v>
                </c:pt>
                <c:pt idx="4">
                  <c:v>7421.41</c:v>
                </c:pt>
                <c:pt idx="5">
                  <c:v>5691.39</c:v>
                </c:pt>
                <c:pt idx="6">
                  <c:v>6592.25</c:v>
                </c:pt>
                <c:pt idx="7">
                  <c:v>5273.8</c:v>
                </c:pt>
                <c:pt idx="8">
                  <c:v>5735.72</c:v>
                </c:pt>
                <c:pt idx="9">
                  <c:v>6706.89</c:v>
                </c:pt>
                <c:pt idx="10">
                  <c:v>5273.8</c:v>
                </c:pt>
                <c:pt idx="11">
                  <c:v>5398.11</c:v>
                </c:pt>
                <c:pt idx="12">
                  <c:v>6667.56</c:v>
                </c:pt>
                <c:pt idx="13">
                  <c:v>5171.22</c:v>
                </c:pt>
                <c:pt idx="14">
                  <c:v>5050.72</c:v>
                </c:pt>
                <c:pt idx="15">
                  <c:v>6313.4</c:v>
                </c:pt>
                <c:pt idx="16">
                  <c:v>5612.9</c:v>
                </c:pt>
                <c:pt idx="17">
                  <c:v>5308.93</c:v>
                </c:pt>
                <c:pt idx="18">
                  <c:v>6313.4</c:v>
                </c:pt>
                <c:pt idx="19">
                  <c:v>5063.72</c:v>
                </c:pt>
                <c:pt idx="20">
                  <c:v>5248.51</c:v>
                </c:pt>
                <c:pt idx="21">
                  <c:v>5745.78</c:v>
                </c:pt>
                <c:pt idx="22">
                  <c:v>5024.72</c:v>
                </c:pt>
                <c:pt idx="23">
                  <c:v>5357.45</c:v>
                </c:pt>
                <c:pt idx="24">
                  <c:v>6740.97</c:v>
                </c:pt>
                <c:pt idx="25">
                  <c:v>4920.1400000000003</c:v>
                </c:pt>
                <c:pt idx="26">
                  <c:v>4946.16</c:v>
                </c:pt>
                <c:pt idx="27">
                  <c:v>3638.62</c:v>
                </c:pt>
                <c:pt idx="28">
                  <c:v>3677.12</c:v>
                </c:pt>
                <c:pt idx="29">
                  <c:v>5089.66</c:v>
                </c:pt>
                <c:pt idx="30">
                  <c:v>6098.2</c:v>
                </c:pt>
                <c:pt idx="31">
                  <c:v>4920.16</c:v>
                </c:pt>
                <c:pt idx="32">
                  <c:v>6600.34</c:v>
                </c:pt>
                <c:pt idx="33">
                  <c:v>4943.5600000000004</c:v>
                </c:pt>
                <c:pt idx="34">
                  <c:v>4879.6000000000004</c:v>
                </c:pt>
                <c:pt idx="35">
                  <c:v>5020.6499999999996</c:v>
                </c:pt>
                <c:pt idx="36">
                  <c:v>6301.58</c:v>
                </c:pt>
                <c:pt idx="37">
                  <c:v>4852.04</c:v>
                </c:pt>
                <c:pt idx="38">
                  <c:v>6022.8</c:v>
                </c:pt>
                <c:pt idx="39">
                  <c:v>3937.39</c:v>
                </c:pt>
                <c:pt idx="40">
                  <c:v>3103.59</c:v>
                </c:pt>
                <c:pt idx="41">
                  <c:v>4108.1499999999996</c:v>
                </c:pt>
                <c:pt idx="42">
                  <c:v>3994.38</c:v>
                </c:pt>
                <c:pt idx="43">
                  <c:v>3000</c:v>
                </c:pt>
                <c:pt idx="44">
                  <c:v>5319.79</c:v>
                </c:pt>
                <c:pt idx="45">
                  <c:v>4891.04</c:v>
                </c:pt>
                <c:pt idx="46">
                  <c:v>4891.04</c:v>
                </c:pt>
                <c:pt idx="47">
                  <c:v>6142.18</c:v>
                </c:pt>
                <c:pt idx="48">
                  <c:v>4756.16</c:v>
                </c:pt>
                <c:pt idx="49">
                  <c:v>4756.16</c:v>
                </c:pt>
                <c:pt idx="50">
                  <c:v>5945.2</c:v>
                </c:pt>
                <c:pt idx="51">
                  <c:v>4756.16</c:v>
                </c:pt>
                <c:pt idx="52">
                  <c:v>5945.2</c:v>
                </c:pt>
                <c:pt idx="53">
                  <c:v>4756.16</c:v>
                </c:pt>
                <c:pt idx="54">
                  <c:v>4756.16</c:v>
                </c:pt>
                <c:pt idx="55">
                  <c:v>6642.88</c:v>
                </c:pt>
                <c:pt idx="56">
                  <c:v>4966.49</c:v>
                </c:pt>
                <c:pt idx="57">
                  <c:v>4592</c:v>
                </c:pt>
                <c:pt idx="58">
                  <c:v>4592</c:v>
                </c:pt>
                <c:pt idx="59">
                  <c:v>5740</c:v>
                </c:pt>
                <c:pt idx="60">
                  <c:v>4592</c:v>
                </c:pt>
                <c:pt idx="61">
                  <c:v>4720</c:v>
                </c:pt>
                <c:pt idx="62">
                  <c:v>5862.03</c:v>
                </c:pt>
                <c:pt idx="63">
                  <c:v>4777</c:v>
                </c:pt>
                <c:pt idx="64">
                  <c:v>5793.8</c:v>
                </c:pt>
                <c:pt idx="65">
                  <c:v>4546.1099999999997</c:v>
                </c:pt>
                <c:pt idx="66">
                  <c:v>4332</c:v>
                </c:pt>
                <c:pt idx="67">
                  <c:v>5557.5</c:v>
                </c:pt>
                <c:pt idx="68">
                  <c:v>4542</c:v>
                </c:pt>
                <c:pt idx="69">
                  <c:v>5415</c:v>
                </c:pt>
                <c:pt idx="70">
                  <c:v>4471.68</c:v>
                </c:pt>
                <c:pt idx="71">
                  <c:v>4836.0600000000004</c:v>
                </c:pt>
                <c:pt idx="72">
                  <c:v>4448.6000000000004</c:v>
                </c:pt>
                <c:pt idx="73">
                  <c:v>5566.76</c:v>
                </c:pt>
                <c:pt idx="74">
                  <c:v>4337</c:v>
                </c:pt>
                <c:pt idx="75">
                  <c:v>4123.9399999999996</c:v>
                </c:pt>
                <c:pt idx="76">
                  <c:v>4338.84</c:v>
                </c:pt>
                <c:pt idx="77">
                  <c:v>4813.29</c:v>
                </c:pt>
                <c:pt idx="78">
                  <c:v>8134.56</c:v>
                </c:pt>
                <c:pt idx="79">
                  <c:v>10204.92</c:v>
                </c:pt>
                <c:pt idx="80">
                  <c:v>9591.66</c:v>
                </c:pt>
                <c:pt idx="81">
                  <c:v>13877.23</c:v>
                </c:pt>
                <c:pt idx="82">
                  <c:v>13364.33</c:v>
                </c:pt>
                <c:pt idx="83">
                  <c:v>11222.35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17F6-4D6A-86E1-EECED76376FD}"/>
            </c:ext>
          </c:extLst>
        </c:ser>
        <c:ser>
          <c:idx val="107"/>
          <c:order val="107"/>
          <c:tx>
            <c:strRef>
              <c:f>Data!$DE$4</c:f>
              <c:strCache>
                <c:ptCount val="1"/>
                <c:pt idx="0">
                  <c:v>Wages - Management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Data!$DE$5:$DE$88</c:f>
              <c:numCache>
                <c:formatCode>"$"#,##0.00_);[Red]\("$"#,##0.00\)</c:formatCode>
                <c:ptCount val="84"/>
                <c:pt idx="0">
                  <c:v>15430.22</c:v>
                </c:pt>
                <c:pt idx="1">
                  <c:v>19306.900000000001</c:v>
                </c:pt>
                <c:pt idx="2">
                  <c:v>15430.22</c:v>
                </c:pt>
                <c:pt idx="3">
                  <c:v>15445.52</c:v>
                </c:pt>
                <c:pt idx="4">
                  <c:v>14627.17</c:v>
                </c:pt>
                <c:pt idx="5">
                  <c:v>31866.31</c:v>
                </c:pt>
                <c:pt idx="6">
                  <c:v>15546.67</c:v>
                </c:pt>
                <c:pt idx="7">
                  <c:v>16355.68</c:v>
                </c:pt>
                <c:pt idx="8">
                  <c:v>16368.68</c:v>
                </c:pt>
                <c:pt idx="9">
                  <c:v>20356.849999999999</c:v>
                </c:pt>
                <c:pt idx="10">
                  <c:v>16368.68</c:v>
                </c:pt>
                <c:pt idx="11">
                  <c:v>15617.51</c:v>
                </c:pt>
                <c:pt idx="12">
                  <c:v>18692.63</c:v>
                </c:pt>
                <c:pt idx="13">
                  <c:v>14991.15</c:v>
                </c:pt>
                <c:pt idx="14">
                  <c:v>14625.2</c:v>
                </c:pt>
                <c:pt idx="15">
                  <c:v>18307.5</c:v>
                </c:pt>
                <c:pt idx="16">
                  <c:v>14651.21</c:v>
                </c:pt>
                <c:pt idx="17">
                  <c:v>15201.03</c:v>
                </c:pt>
                <c:pt idx="18">
                  <c:v>18528.5</c:v>
                </c:pt>
                <c:pt idx="19">
                  <c:v>14807.2</c:v>
                </c:pt>
                <c:pt idx="20">
                  <c:v>14937.2</c:v>
                </c:pt>
                <c:pt idx="21">
                  <c:v>18747.580000000002</c:v>
                </c:pt>
                <c:pt idx="22">
                  <c:v>15244.91</c:v>
                </c:pt>
                <c:pt idx="23">
                  <c:v>14833.2</c:v>
                </c:pt>
                <c:pt idx="24">
                  <c:v>23779.34</c:v>
                </c:pt>
                <c:pt idx="25">
                  <c:v>15099.76</c:v>
                </c:pt>
                <c:pt idx="26">
                  <c:v>14725.95</c:v>
                </c:pt>
                <c:pt idx="27">
                  <c:v>14783.73</c:v>
                </c:pt>
                <c:pt idx="28">
                  <c:v>12989.36</c:v>
                </c:pt>
                <c:pt idx="29">
                  <c:v>14673.97</c:v>
                </c:pt>
                <c:pt idx="30">
                  <c:v>18345.7</c:v>
                </c:pt>
                <c:pt idx="31">
                  <c:v>14815.37</c:v>
                </c:pt>
                <c:pt idx="32">
                  <c:v>18565.099999999999</c:v>
                </c:pt>
                <c:pt idx="33">
                  <c:v>15213.73</c:v>
                </c:pt>
                <c:pt idx="34">
                  <c:v>14628.16</c:v>
                </c:pt>
                <c:pt idx="35">
                  <c:v>14569.36</c:v>
                </c:pt>
                <c:pt idx="36">
                  <c:v>28237.35</c:v>
                </c:pt>
                <c:pt idx="37">
                  <c:v>14595.36</c:v>
                </c:pt>
                <c:pt idx="38">
                  <c:v>18133.61</c:v>
                </c:pt>
                <c:pt idx="39">
                  <c:v>13975.18</c:v>
                </c:pt>
                <c:pt idx="40">
                  <c:v>13306.84</c:v>
                </c:pt>
                <c:pt idx="41">
                  <c:v>26033.49</c:v>
                </c:pt>
                <c:pt idx="42">
                  <c:v>12629.8</c:v>
                </c:pt>
                <c:pt idx="43">
                  <c:v>11364.56</c:v>
                </c:pt>
                <c:pt idx="44">
                  <c:v>16158.62</c:v>
                </c:pt>
                <c:pt idx="45">
                  <c:v>15910.27</c:v>
                </c:pt>
                <c:pt idx="46">
                  <c:v>14287.28</c:v>
                </c:pt>
                <c:pt idx="47">
                  <c:v>18326.07</c:v>
                </c:pt>
                <c:pt idx="48">
                  <c:v>14118.68</c:v>
                </c:pt>
                <c:pt idx="49">
                  <c:v>14242.77</c:v>
                </c:pt>
                <c:pt idx="50">
                  <c:v>17712.88</c:v>
                </c:pt>
                <c:pt idx="51">
                  <c:v>14118.69</c:v>
                </c:pt>
                <c:pt idx="52">
                  <c:v>17648.349999999999</c:v>
                </c:pt>
                <c:pt idx="53">
                  <c:v>14105.68</c:v>
                </c:pt>
                <c:pt idx="54">
                  <c:v>14118.68</c:v>
                </c:pt>
                <c:pt idx="55">
                  <c:v>20038.349999999999</c:v>
                </c:pt>
                <c:pt idx="56">
                  <c:v>13543.44</c:v>
                </c:pt>
                <c:pt idx="57">
                  <c:v>13650.98</c:v>
                </c:pt>
                <c:pt idx="58">
                  <c:v>13650.98</c:v>
                </c:pt>
                <c:pt idx="59">
                  <c:v>16929.3</c:v>
                </c:pt>
                <c:pt idx="60">
                  <c:v>13543.44</c:v>
                </c:pt>
                <c:pt idx="61">
                  <c:v>17397.830000000002</c:v>
                </c:pt>
                <c:pt idx="62">
                  <c:v>16929.3</c:v>
                </c:pt>
                <c:pt idx="63">
                  <c:v>13543.44</c:v>
                </c:pt>
                <c:pt idx="64">
                  <c:v>16966.310000000001</c:v>
                </c:pt>
                <c:pt idx="65">
                  <c:v>13023.44</c:v>
                </c:pt>
                <c:pt idx="66">
                  <c:v>13023.44</c:v>
                </c:pt>
                <c:pt idx="67">
                  <c:v>17039.939999999999</c:v>
                </c:pt>
                <c:pt idx="68">
                  <c:v>13023.44</c:v>
                </c:pt>
                <c:pt idx="69">
                  <c:v>16279.3</c:v>
                </c:pt>
                <c:pt idx="70">
                  <c:v>13310.99</c:v>
                </c:pt>
                <c:pt idx="71">
                  <c:v>12831.14</c:v>
                </c:pt>
                <c:pt idx="72">
                  <c:v>12254.24</c:v>
                </c:pt>
                <c:pt idx="73">
                  <c:v>15649.11</c:v>
                </c:pt>
                <c:pt idx="74">
                  <c:v>12254.24</c:v>
                </c:pt>
                <c:pt idx="75">
                  <c:v>12722.64</c:v>
                </c:pt>
                <c:pt idx="76">
                  <c:v>45626.879999999997</c:v>
                </c:pt>
                <c:pt idx="77">
                  <c:v>14871.86</c:v>
                </c:pt>
                <c:pt idx="78">
                  <c:v>11375.68</c:v>
                </c:pt>
                <c:pt idx="79">
                  <c:v>13782.6</c:v>
                </c:pt>
                <c:pt idx="80">
                  <c:v>11306.85</c:v>
                </c:pt>
                <c:pt idx="81">
                  <c:v>6947.49</c:v>
                </c:pt>
                <c:pt idx="82">
                  <c:v>6710.26</c:v>
                </c:pt>
                <c:pt idx="83">
                  <c:v>6710.26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17F6-4D6A-86E1-EECED76376FD}"/>
            </c:ext>
          </c:extLst>
        </c:ser>
        <c:ser>
          <c:idx val="108"/>
          <c:order val="108"/>
          <c:tx>
            <c:strRef>
              <c:f>Data!$DF$4</c:f>
              <c:strCache>
                <c:ptCount val="1"/>
                <c:pt idx="0">
                  <c:v>Wages - Cleaning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Data!$DF$5:$DF$88</c:f>
              <c:numCache>
                <c:formatCode>"$"#,##0.00_);[Red]\("$"#,##0.00\)</c:formatCode>
                <c:ptCount val="84"/>
                <c:pt idx="0">
                  <c:v>6835.43</c:v>
                </c:pt>
                <c:pt idx="1">
                  <c:v>8985.81</c:v>
                </c:pt>
                <c:pt idx="2">
                  <c:v>8025.73</c:v>
                </c:pt>
                <c:pt idx="3">
                  <c:v>6848.86</c:v>
                </c:pt>
                <c:pt idx="4">
                  <c:v>8827.93</c:v>
                </c:pt>
                <c:pt idx="5">
                  <c:v>5507.54</c:v>
                </c:pt>
                <c:pt idx="6">
                  <c:v>5979.28</c:v>
                </c:pt>
                <c:pt idx="7">
                  <c:v>4851.5600000000004</c:v>
                </c:pt>
                <c:pt idx="8">
                  <c:v>5698.29</c:v>
                </c:pt>
                <c:pt idx="9">
                  <c:v>6945.66</c:v>
                </c:pt>
                <c:pt idx="10">
                  <c:v>5328.33</c:v>
                </c:pt>
                <c:pt idx="11">
                  <c:v>5326.85</c:v>
                </c:pt>
                <c:pt idx="12">
                  <c:v>6976.46</c:v>
                </c:pt>
                <c:pt idx="13">
                  <c:v>6339.94</c:v>
                </c:pt>
                <c:pt idx="14">
                  <c:v>5718.94</c:v>
                </c:pt>
                <c:pt idx="15">
                  <c:v>7218.3</c:v>
                </c:pt>
                <c:pt idx="16">
                  <c:v>5544.25</c:v>
                </c:pt>
                <c:pt idx="17">
                  <c:v>5515.82</c:v>
                </c:pt>
                <c:pt idx="18">
                  <c:v>4620.01</c:v>
                </c:pt>
                <c:pt idx="19">
                  <c:v>3802.42</c:v>
                </c:pt>
                <c:pt idx="20">
                  <c:v>5414.75</c:v>
                </c:pt>
                <c:pt idx="21">
                  <c:v>5703.74</c:v>
                </c:pt>
                <c:pt idx="22">
                  <c:v>4678.75</c:v>
                </c:pt>
                <c:pt idx="23">
                  <c:v>4510.97</c:v>
                </c:pt>
                <c:pt idx="24">
                  <c:v>7032.47</c:v>
                </c:pt>
                <c:pt idx="25">
                  <c:v>4512.03</c:v>
                </c:pt>
                <c:pt idx="26">
                  <c:v>4165.53</c:v>
                </c:pt>
                <c:pt idx="27">
                  <c:v>4252.8999999999996</c:v>
                </c:pt>
                <c:pt idx="28">
                  <c:v>3013.86</c:v>
                </c:pt>
                <c:pt idx="29">
                  <c:v>4612.22</c:v>
                </c:pt>
                <c:pt idx="30">
                  <c:v>6135.3</c:v>
                </c:pt>
                <c:pt idx="31">
                  <c:v>4601.96</c:v>
                </c:pt>
                <c:pt idx="32">
                  <c:v>5823.45</c:v>
                </c:pt>
                <c:pt idx="33">
                  <c:v>4876.25</c:v>
                </c:pt>
                <c:pt idx="34">
                  <c:v>4998.55</c:v>
                </c:pt>
                <c:pt idx="35">
                  <c:v>5632.74</c:v>
                </c:pt>
                <c:pt idx="36">
                  <c:v>6031</c:v>
                </c:pt>
                <c:pt idx="37">
                  <c:v>4792.58</c:v>
                </c:pt>
                <c:pt idx="38">
                  <c:v>6746.86</c:v>
                </c:pt>
                <c:pt idx="39">
                  <c:v>7157.26</c:v>
                </c:pt>
                <c:pt idx="40">
                  <c:v>6890.2</c:v>
                </c:pt>
                <c:pt idx="41">
                  <c:v>8659.09</c:v>
                </c:pt>
                <c:pt idx="42">
                  <c:v>6336.28</c:v>
                </c:pt>
                <c:pt idx="43">
                  <c:v>6000</c:v>
                </c:pt>
                <c:pt idx="44">
                  <c:v>6640.14</c:v>
                </c:pt>
                <c:pt idx="45">
                  <c:v>5415.52</c:v>
                </c:pt>
                <c:pt idx="46">
                  <c:v>7179.22</c:v>
                </c:pt>
                <c:pt idx="47">
                  <c:v>8298.48</c:v>
                </c:pt>
                <c:pt idx="48">
                  <c:v>5945.47</c:v>
                </c:pt>
                <c:pt idx="49">
                  <c:v>6572.23</c:v>
                </c:pt>
                <c:pt idx="50">
                  <c:v>8105.66</c:v>
                </c:pt>
                <c:pt idx="51">
                  <c:v>5999.48</c:v>
                </c:pt>
                <c:pt idx="52">
                  <c:v>7667.99</c:v>
                </c:pt>
                <c:pt idx="53">
                  <c:v>6279.23</c:v>
                </c:pt>
                <c:pt idx="54">
                  <c:v>5815.66</c:v>
                </c:pt>
                <c:pt idx="55">
                  <c:v>7725.93</c:v>
                </c:pt>
                <c:pt idx="56">
                  <c:v>6236.37</c:v>
                </c:pt>
                <c:pt idx="57">
                  <c:v>6890.38</c:v>
                </c:pt>
                <c:pt idx="58">
                  <c:v>6105.18</c:v>
                </c:pt>
                <c:pt idx="59">
                  <c:v>7904.06</c:v>
                </c:pt>
                <c:pt idx="60">
                  <c:v>5742.84</c:v>
                </c:pt>
                <c:pt idx="61">
                  <c:v>5320.82</c:v>
                </c:pt>
                <c:pt idx="62">
                  <c:v>31289.4</c:v>
                </c:pt>
                <c:pt idx="63">
                  <c:v>6059.19</c:v>
                </c:pt>
                <c:pt idx="64">
                  <c:v>7777.44</c:v>
                </c:pt>
                <c:pt idx="65">
                  <c:v>5896.63</c:v>
                </c:pt>
                <c:pt idx="66">
                  <c:v>9186.75</c:v>
                </c:pt>
                <c:pt idx="67">
                  <c:v>11108.25</c:v>
                </c:pt>
                <c:pt idx="68">
                  <c:v>9558.2000000000007</c:v>
                </c:pt>
                <c:pt idx="69">
                  <c:v>11559.41</c:v>
                </c:pt>
                <c:pt idx="70">
                  <c:v>8432.7900000000009</c:v>
                </c:pt>
                <c:pt idx="71">
                  <c:v>9885.06</c:v>
                </c:pt>
                <c:pt idx="72">
                  <c:v>10203.700000000001</c:v>
                </c:pt>
                <c:pt idx="73">
                  <c:v>12996.92</c:v>
                </c:pt>
                <c:pt idx="74">
                  <c:v>9784.42</c:v>
                </c:pt>
                <c:pt idx="75">
                  <c:v>9739.74</c:v>
                </c:pt>
                <c:pt idx="76">
                  <c:v>11997.67</c:v>
                </c:pt>
                <c:pt idx="77">
                  <c:v>10886.53</c:v>
                </c:pt>
                <c:pt idx="78">
                  <c:v>12056.28</c:v>
                </c:pt>
                <c:pt idx="79">
                  <c:v>15732.35</c:v>
                </c:pt>
                <c:pt idx="80">
                  <c:v>13732.07</c:v>
                </c:pt>
                <c:pt idx="81">
                  <c:v>13460.86</c:v>
                </c:pt>
                <c:pt idx="82">
                  <c:v>12697.52</c:v>
                </c:pt>
                <c:pt idx="83">
                  <c:v>12268.86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17F6-4D6A-86E1-EECED76376FD}"/>
            </c:ext>
          </c:extLst>
        </c:ser>
        <c:ser>
          <c:idx val="109"/>
          <c:order val="109"/>
          <c:tx>
            <c:strRef>
              <c:f>Data!$DG$4</c:f>
              <c:strCache>
                <c:ptCount val="1"/>
                <c:pt idx="0">
                  <c:v>Wages - Greenkeeper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Data!$DG$5:$DG$88</c:f>
              <c:numCache>
                <c:formatCode>"$"#,##0.00_);[Red]\("$"#,##0.00\)</c:formatCode>
                <c:ptCount val="84"/>
                <c:pt idx="0">
                  <c:v>1189.9000000000001</c:v>
                </c:pt>
                <c:pt idx="1">
                  <c:v>1112.6500000000001</c:v>
                </c:pt>
                <c:pt idx="2">
                  <c:v>1203.95</c:v>
                </c:pt>
                <c:pt idx="3">
                  <c:v>1111.6500000000001</c:v>
                </c:pt>
                <c:pt idx="4">
                  <c:v>1781.85</c:v>
                </c:pt>
                <c:pt idx="5">
                  <c:v>3008.9</c:v>
                </c:pt>
                <c:pt idx="6">
                  <c:v>2473.7800000000002</c:v>
                </c:pt>
                <c:pt idx="7">
                  <c:v>2271.5500000000002</c:v>
                </c:pt>
                <c:pt idx="8">
                  <c:v>2313.2399999999998</c:v>
                </c:pt>
                <c:pt idx="9">
                  <c:v>2616.1</c:v>
                </c:pt>
                <c:pt idx="10">
                  <c:v>2528.71</c:v>
                </c:pt>
                <c:pt idx="11">
                  <c:v>2469.7800000000002</c:v>
                </c:pt>
                <c:pt idx="12">
                  <c:v>2684.25</c:v>
                </c:pt>
                <c:pt idx="13">
                  <c:v>2689.86</c:v>
                </c:pt>
                <c:pt idx="14">
                  <c:v>2072.83</c:v>
                </c:pt>
                <c:pt idx="15">
                  <c:v>2192.0100000000002</c:v>
                </c:pt>
                <c:pt idx="16">
                  <c:v>2442.37</c:v>
                </c:pt>
                <c:pt idx="17">
                  <c:v>2294.04</c:v>
                </c:pt>
                <c:pt idx="18">
                  <c:v>3634.4</c:v>
                </c:pt>
                <c:pt idx="19">
                  <c:v>1888.93</c:v>
                </c:pt>
                <c:pt idx="20">
                  <c:v>2712.87</c:v>
                </c:pt>
                <c:pt idx="21">
                  <c:v>3034.88</c:v>
                </c:pt>
                <c:pt idx="22">
                  <c:v>2491.67</c:v>
                </c:pt>
                <c:pt idx="23">
                  <c:v>2919.5</c:v>
                </c:pt>
                <c:pt idx="24">
                  <c:v>2583.34</c:v>
                </c:pt>
                <c:pt idx="25">
                  <c:v>2451.63</c:v>
                </c:pt>
                <c:pt idx="26">
                  <c:v>1990.27</c:v>
                </c:pt>
                <c:pt idx="27">
                  <c:v>1469.83</c:v>
                </c:pt>
                <c:pt idx="28">
                  <c:v>1052.31</c:v>
                </c:pt>
                <c:pt idx="29">
                  <c:v>1824.16</c:v>
                </c:pt>
                <c:pt idx="30">
                  <c:v>2551.9499999999998</c:v>
                </c:pt>
                <c:pt idx="31">
                  <c:v>2055.25</c:v>
                </c:pt>
                <c:pt idx="32">
                  <c:v>3068.44</c:v>
                </c:pt>
                <c:pt idx="33">
                  <c:v>2152.6</c:v>
                </c:pt>
                <c:pt idx="34">
                  <c:v>2339.9699999999998</c:v>
                </c:pt>
                <c:pt idx="35">
                  <c:v>1839.92</c:v>
                </c:pt>
                <c:pt idx="36">
                  <c:v>2948.62</c:v>
                </c:pt>
                <c:pt idx="37">
                  <c:v>2626.22</c:v>
                </c:pt>
                <c:pt idx="38">
                  <c:v>3493.99</c:v>
                </c:pt>
                <c:pt idx="39">
                  <c:v>4175</c:v>
                </c:pt>
                <c:pt idx="40">
                  <c:v>3600</c:v>
                </c:pt>
                <c:pt idx="41">
                  <c:v>4500</c:v>
                </c:pt>
                <c:pt idx="42">
                  <c:v>3600</c:v>
                </c:pt>
                <c:pt idx="43">
                  <c:v>3602</c:v>
                </c:pt>
                <c:pt idx="44">
                  <c:v>4194.0200000000004</c:v>
                </c:pt>
                <c:pt idx="45">
                  <c:v>2772.05</c:v>
                </c:pt>
                <c:pt idx="46">
                  <c:v>2158.94</c:v>
                </c:pt>
                <c:pt idx="47">
                  <c:v>2242.9</c:v>
                </c:pt>
                <c:pt idx="48">
                  <c:v>2176.8000000000002</c:v>
                </c:pt>
                <c:pt idx="49">
                  <c:v>1703.63</c:v>
                </c:pt>
                <c:pt idx="50">
                  <c:v>2607.6799999999998</c:v>
                </c:pt>
                <c:pt idx="51">
                  <c:v>1970.23</c:v>
                </c:pt>
                <c:pt idx="52">
                  <c:v>2252.67</c:v>
                </c:pt>
                <c:pt idx="53">
                  <c:v>2048.6999999999998</c:v>
                </c:pt>
                <c:pt idx="54">
                  <c:v>2062.23</c:v>
                </c:pt>
                <c:pt idx="55">
                  <c:v>3090.88</c:v>
                </c:pt>
                <c:pt idx="56">
                  <c:v>2701.57</c:v>
                </c:pt>
                <c:pt idx="57">
                  <c:v>1922.67</c:v>
                </c:pt>
                <c:pt idx="58">
                  <c:v>966.18</c:v>
                </c:pt>
                <c:pt idx="59">
                  <c:v>3038.78</c:v>
                </c:pt>
                <c:pt idx="60">
                  <c:v>2290.59</c:v>
                </c:pt>
                <c:pt idx="61">
                  <c:v>3137.19</c:v>
                </c:pt>
                <c:pt idx="62">
                  <c:v>3042.8</c:v>
                </c:pt>
                <c:pt idx="63">
                  <c:v>2351.6799999999998</c:v>
                </c:pt>
                <c:pt idx="64">
                  <c:v>2774.76</c:v>
                </c:pt>
                <c:pt idx="65">
                  <c:v>1884.78</c:v>
                </c:pt>
                <c:pt idx="66">
                  <c:v>2186.4499999999998</c:v>
                </c:pt>
                <c:pt idx="67">
                  <c:v>1591.33</c:v>
                </c:pt>
                <c:pt idx="68">
                  <c:v>2373.54</c:v>
                </c:pt>
                <c:pt idx="69">
                  <c:v>3005.75</c:v>
                </c:pt>
                <c:pt idx="70">
                  <c:v>1951.86</c:v>
                </c:pt>
                <c:pt idx="71">
                  <c:v>2786.56</c:v>
                </c:pt>
                <c:pt idx="72">
                  <c:v>2946.03</c:v>
                </c:pt>
                <c:pt idx="73">
                  <c:v>4749.05</c:v>
                </c:pt>
                <c:pt idx="74">
                  <c:v>3622.86</c:v>
                </c:pt>
                <c:pt idx="75">
                  <c:v>3736.94</c:v>
                </c:pt>
                <c:pt idx="76">
                  <c:v>4859.0200000000004</c:v>
                </c:pt>
                <c:pt idx="77">
                  <c:v>3685.41</c:v>
                </c:pt>
                <c:pt idx="78">
                  <c:v>2514.08</c:v>
                </c:pt>
                <c:pt idx="79">
                  <c:v>3520.35</c:v>
                </c:pt>
                <c:pt idx="80">
                  <c:v>3496.63</c:v>
                </c:pt>
                <c:pt idx="81">
                  <c:v>3450.27</c:v>
                </c:pt>
                <c:pt idx="82">
                  <c:v>3080.82</c:v>
                </c:pt>
                <c:pt idx="83">
                  <c:v>3868.24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17F6-4D6A-86E1-EECED76376FD}"/>
            </c:ext>
          </c:extLst>
        </c:ser>
        <c:ser>
          <c:idx val="110"/>
          <c:order val="110"/>
          <c:tx>
            <c:strRef>
              <c:f>Data!$DH$4</c:f>
              <c:strCache>
                <c:ptCount val="1"/>
                <c:pt idx="0">
                  <c:v>Wages - General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Data!$DH$5:$DH$88</c:f>
              <c:numCache>
                <c:formatCode>"$"#,##0.00_);[Red]\("$"#,##0.00\)</c:formatCode>
                <c:ptCount val="84"/>
                <c:pt idx="0">
                  <c:v>831.09</c:v>
                </c:pt>
                <c:pt idx="1">
                  <c:v>1397.01</c:v>
                </c:pt>
                <c:pt idx="2">
                  <c:v>906.02</c:v>
                </c:pt>
                <c:pt idx="3">
                  <c:v>578.09</c:v>
                </c:pt>
                <c:pt idx="4">
                  <c:v>998.24</c:v>
                </c:pt>
                <c:pt idx="5">
                  <c:v>1308.5999999999999</c:v>
                </c:pt>
                <c:pt idx="6">
                  <c:v>1192.83</c:v>
                </c:pt>
                <c:pt idx="7">
                  <c:v>391.62</c:v>
                </c:pt>
                <c:pt idx="8">
                  <c:v>1356.9</c:v>
                </c:pt>
                <c:pt idx="9">
                  <c:v>1562.38</c:v>
                </c:pt>
                <c:pt idx="10">
                  <c:v>525.79</c:v>
                </c:pt>
                <c:pt idx="11">
                  <c:v>0</c:v>
                </c:pt>
                <c:pt idx="12">
                  <c:v>905.38</c:v>
                </c:pt>
                <c:pt idx="13">
                  <c:v>1539.76</c:v>
                </c:pt>
                <c:pt idx="14">
                  <c:v>532.67999999999995</c:v>
                </c:pt>
                <c:pt idx="15">
                  <c:v>377.37</c:v>
                </c:pt>
                <c:pt idx="16">
                  <c:v>1019.16</c:v>
                </c:pt>
                <c:pt idx="17">
                  <c:v>1187.5</c:v>
                </c:pt>
                <c:pt idx="18">
                  <c:v>1058.0899999999999</c:v>
                </c:pt>
                <c:pt idx="19">
                  <c:v>486.97</c:v>
                </c:pt>
                <c:pt idx="20">
                  <c:v>930.12</c:v>
                </c:pt>
                <c:pt idx="21">
                  <c:v>715.25</c:v>
                </c:pt>
                <c:pt idx="22">
                  <c:v>155.86000000000001</c:v>
                </c:pt>
                <c:pt idx="23">
                  <c:v>534.54999999999995</c:v>
                </c:pt>
                <c:pt idx="24">
                  <c:v>510.67</c:v>
                </c:pt>
                <c:pt idx="25">
                  <c:v>811.52</c:v>
                </c:pt>
                <c:pt idx="26">
                  <c:v>304.25</c:v>
                </c:pt>
                <c:pt idx="27">
                  <c:v>341.09</c:v>
                </c:pt>
                <c:pt idx="28">
                  <c:v>178.71</c:v>
                </c:pt>
                <c:pt idx="29">
                  <c:v>317.68</c:v>
                </c:pt>
                <c:pt idx="30">
                  <c:v>473.45</c:v>
                </c:pt>
                <c:pt idx="31">
                  <c:v>1339.67</c:v>
                </c:pt>
                <c:pt idx="32">
                  <c:v>3522.43</c:v>
                </c:pt>
                <c:pt idx="33">
                  <c:v>1972</c:v>
                </c:pt>
                <c:pt idx="34">
                  <c:v>1265.74</c:v>
                </c:pt>
                <c:pt idx="35">
                  <c:v>822.22</c:v>
                </c:pt>
                <c:pt idx="36">
                  <c:v>2572.4</c:v>
                </c:pt>
                <c:pt idx="37">
                  <c:v>1560.12</c:v>
                </c:pt>
                <c:pt idx="38">
                  <c:v>1688.04</c:v>
                </c:pt>
                <c:pt idx="39">
                  <c:v>2174.66</c:v>
                </c:pt>
                <c:pt idx="40">
                  <c:v>800.09</c:v>
                </c:pt>
                <c:pt idx="41">
                  <c:v>951.8</c:v>
                </c:pt>
                <c:pt idx="42">
                  <c:v>1106.42</c:v>
                </c:pt>
                <c:pt idx="43">
                  <c:v>0</c:v>
                </c:pt>
                <c:pt idx="44">
                  <c:v>0</c:v>
                </c:pt>
                <c:pt idx="45">
                  <c:v>2027.46</c:v>
                </c:pt>
                <c:pt idx="46">
                  <c:v>1995.92</c:v>
                </c:pt>
                <c:pt idx="47">
                  <c:v>3403.26</c:v>
                </c:pt>
                <c:pt idx="48">
                  <c:v>4636.6400000000003</c:v>
                </c:pt>
                <c:pt idx="49">
                  <c:v>5329.6</c:v>
                </c:pt>
                <c:pt idx="50">
                  <c:v>4473.07</c:v>
                </c:pt>
                <c:pt idx="51">
                  <c:v>4380.1400000000003</c:v>
                </c:pt>
                <c:pt idx="52">
                  <c:v>5554.36</c:v>
                </c:pt>
                <c:pt idx="53">
                  <c:v>4318.3100000000004</c:v>
                </c:pt>
                <c:pt idx="54">
                  <c:v>3723.05</c:v>
                </c:pt>
                <c:pt idx="55">
                  <c:v>5155.57</c:v>
                </c:pt>
                <c:pt idx="56">
                  <c:v>3428.21</c:v>
                </c:pt>
                <c:pt idx="57">
                  <c:v>3480.77</c:v>
                </c:pt>
                <c:pt idx="58">
                  <c:v>3732.23</c:v>
                </c:pt>
                <c:pt idx="59">
                  <c:v>2295.2199999999998</c:v>
                </c:pt>
                <c:pt idx="60">
                  <c:v>3738.25</c:v>
                </c:pt>
                <c:pt idx="61">
                  <c:v>3774.62</c:v>
                </c:pt>
                <c:pt idx="62">
                  <c:v>2568.89</c:v>
                </c:pt>
                <c:pt idx="63">
                  <c:v>3419.62</c:v>
                </c:pt>
                <c:pt idx="64">
                  <c:v>4543.2</c:v>
                </c:pt>
                <c:pt idx="65">
                  <c:v>3978.89</c:v>
                </c:pt>
                <c:pt idx="66">
                  <c:v>3169.34</c:v>
                </c:pt>
                <c:pt idx="67">
                  <c:v>4885.6899999999996</c:v>
                </c:pt>
                <c:pt idx="68">
                  <c:v>3861.49</c:v>
                </c:pt>
                <c:pt idx="69">
                  <c:v>4855.16</c:v>
                </c:pt>
                <c:pt idx="70">
                  <c:v>3459.04</c:v>
                </c:pt>
                <c:pt idx="71">
                  <c:v>3267.77</c:v>
                </c:pt>
                <c:pt idx="72">
                  <c:v>3847.58</c:v>
                </c:pt>
                <c:pt idx="73">
                  <c:v>5232.8100000000004</c:v>
                </c:pt>
                <c:pt idx="74">
                  <c:v>3533.06</c:v>
                </c:pt>
                <c:pt idx="75">
                  <c:v>3607.34</c:v>
                </c:pt>
                <c:pt idx="76">
                  <c:v>4924.5</c:v>
                </c:pt>
                <c:pt idx="77">
                  <c:v>3671.8</c:v>
                </c:pt>
                <c:pt idx="78">
                  <c:v>4062.15</c:v>
                </c:pt>
                <c:pt idx="79">
                  <c:v>6631.59</c:v>
                </c:pt>
                <c:pt idx="80">
                  <c:v>5131.0600000000004</c:v>
                </c:pt>
                <c:pt idx="81">
                  <c:v>6111.05</c:v>
                </c:pt>
                <c:pt idx="82">
                  <c:v>4900.04</c:v>
                </c:pt>
                <c:pt idx="83">
                  <c:v>4929.57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17F6-4D6A-86E1-EECED76376FD}"/>
            </c:ext>
          </c:extLst>
        </c:ser>
        <c:ser>
          <c:idx val="111"/>
          <c:order val="111"/>
          <c:tx>
            <c:strRef>
              <c:f>Data!$DI$4</c:f>
              <c:strCache>
                <c:ptCount val="1"/>
                <c:pt idx="0">
                  <c:v>Wages - Catering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Data!$DI$5:$DI$88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677.3</c:v>
                </c:pt>
                <c:pt idx="22">
                  <c:v>5282.04</c:v>
                </c:pt>
                <c:pt idx="23">
                  <c:v>4223.04</c:v>
                </c:pt>
                <c:pt idx="24">
                  <c:v>5653.82</c:v>
                </c:pt>
                <c:pt idx="25">
                  <c:v>5348.01</c:v>
                </c:pt>
                <c:pt idx="26">
                  <c:v>2655.43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294.94</c:v>
                </c:pt>
                <c:pt idx="49">
                  <c:v>334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1431.05</c:v>
                </c:pt>
                <c:pt idx="54">
                  <c:v>1704.66</c:v>
                </c:pt>
                <c:pt idx="55">
                  <c:v>2581.2600000000002</c:v>
                </c:pt>
                <c:pt idx="56">
                  <c:v>1662.59</c:v>
                </c:pt>
                <c:pt idx="57">
                  <c:v>1975.41</c:v>
                </c:pt>
                <c:pt idx="58">
                  <c:v>543.42999999999995</c:v>
                </c:pt>
                <c:pt idx="59">
                  <c:v>198.24</c:v>
                </c:pt>
                <c:pt idx="60">
                  <c:v>287.18</c:v>
                </c:pt>
                <c:pt idx="61">
                  <c:v>1072.29</c:v>
                </c:pt>
                <c:pt idx="62">
                  <c:v>2375.81</c:v>
                </c:pt>
                <c:pt idx="63">
                  <c:v>1818.75</c:v>
                </c:pt>
                <c:pt idx="64">
                  <c:v>931.35</c:v>
                </c:pt>
                <c:pt idx="65">
                  <c:v>6223.12</c:v>
                </c:pt>
                <c:pt idx="66">
                  <c:v>8198.02</c:v>
                </c:pt>
                <c:pt idx="67">
                  <c:v>11333.62</c:v>
                </c:pt>
                <c:pt idx="68">
                  <c:v>8494.02</c:v>
                </c:pt>
                <c:pt idx="69">
                  <c:v>20879.34</c:v>
                </c:pt>
                <c:pt idx="70">
                  <c:v>14727.79</c:v>
                </c:pt>
                <c:pt idx="71">
                  <c:v>15369.09</c:v>
                </c:pt>
                <c:pt idx="72">
                  <c:v>15797.57</c:v>
                </c:pt>
                <c:pt idx="73">
                  <c:v>20710.259999999998</c:v>
                </c:pt>
                <c:pt idx="74">
                  <c:v>17394.669999999998</c:v>
                </c:pt>
                <c:pt idx="75">
                  <c:v>16215.38</c:v>
                </c:pt>
                <c:pt idx="76">
                  <c:v>20390.150000000001</c:v>
                </c:pt>
                <c:pt idx="77">
                  <c:v>21467.82</c:v>
                </c:pt>
                <c:pt idx="78">
                  <c:v>17421.5</c:v>
                </c:pt>
                <c:pt idx="79">
                  <c:v>29357.48</c:v>
                </c:pt>
                <c:pt idx="80">
                  <c:v>20738.57</c:v>
                </c:pt>
                <c:pt idx="81">
                  <c:v>22986</c:v>
                </c:pt>
                <c:pt idx="82">
                  <c:v>20486.47</c:v>
                </c:pt>
                <c:pt idx="83">
                  <c:v>23865.14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17F6-4D6A-86E1-EECED76376FD}"/>
            </c:ext>
          </c:extLst>
        </c:ser>
        <c:ser>
          <c:idx val="112"/>
          <c:order val="112"/>
          <c:tx>
            <c:strRef>
              <c:f>Data!$DJ$4</c:f>
              <c:strCache>
                <c:ptCount val="1"/>
                <c:pt idx="0">
                  <c:v>Wages - Poker Machine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Data!$DJ$5:$DJ$88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3500</c:v>
                </c:pt>
                <c:pt idx="79">
                  <c:v>3500</c:v>
                </c:pt>
                <c:pt idx="80">
                  <c:v>3500</c:v>
                </c:pt>
                <c:pt idx="81">
                  <c:v>3500</c:v>
                </c:pt>
                <c:pt idx="82">
                  <c:v>3500</c:v>
                </c:pt>
                <c:pt idx="83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17F6-4D6A-86E1-EECED76376FD}"/>
            </c:ext>
          </c:extLst>
        </c:ser>
        <c:ser>
          <c:idx val="113"/>
          <c:order val="113"/>
          <c:tx>
            <c:strRef>
              <c:f>Data!$DK$4</c:f>
              <c:strCache>
                <c:ptCount val="1"/>
                <c:pt idx="0">
                  <c:v>Wages - TAB &amp; Keno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Data!$DK$5:$DK$88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2951.52</c:v>
                </c:pt>
                <c:pt idx="42">
                  <c:v>3000</c:v>
                </c:pt>
                <c:pt idx="43">
                  <c:v>3068.52</c:v>
                </c:pt>
                <c:pt idx="44">
                  <c:v>3000</c:v>
                </c:pt>
                <c:pt idx="45">
                  <c:v>569.42999999999995</c:v>
                </c:pt>
                <c:pt idx="46">
                  <c:v>650.20000000000005</c:v>
                </c:pt>
                <c:pt idx="47">
                  <c:v>812.75</c:v>
                </c:pt>
                <c:pt idx="48">
                  <c:v>617.89</c:v>
                </c:pt>
                <c:pt idx="49">
                  <c:v>625.97</c:v>
                </c:pt>
                <c:pt idx="50">
                  <c:v>812.75</c:v>
                </c:pt>
                <c:pt idx="51">
                  <c:v>650.20000000000005</c:v>
                </c:pt>
                <c:pt idx="52">
                  <c:v>812.75</c:v>
                </c:pt>
                <c:pt idx="53">
                  <c:v>487.65</c:v>
                </c:pt>
                <c:pt idx="54">
                  <c:v>482.04</c:v>
                </c:pt>
                <c:pt idx="55">
                  <c:v>803.4</c:v>
                </c:pt>
                <c:pt idx="56">
                  <c:v>642.72</c:v>
                </c:pt>
                <c:pt idx="57">
                  <c:v>642.72</c:v>
                </c:pt>
                <c:pt idx="58">
                  <c:v>642.72</c:v>
                </c:pt>
                <c:pt idx="59">
                  <c:v>755.49</c:v>
                </c:pt>
                <c:pt idx="60">
                  <c:v>642.72</c:v>
                </c:pt>
                <c:pt idx="61">
                  <c:v>482.04</c:v>
                </c:pt>
                <c:pt idx="62">
                  <c:v>803.4</c:v>
                </c:pt>
                <c:pt idx="63">
                  <c:v>642.72</c:v>
                </c:pt>
                <c:pt idx="64">
                  <c:v>803.4</c:v>
                </c:pt>
                <c:pt idx="65">
                  <c:v>637.54</c:v>
                </c:pt>
                <c:pt idx="66">
                  <c:v>622</c:v>
                </c:pt>
                <c:pt idx="67">
                  <c:v>777.5</c:v>
                </c:pt>
                <c:pt idx="68">
                  <c:v>725</c:v>
                </c:pt>
                <c:pt idx="69">
                  <c:v>777.5</c:v>
                </c:pt>
                <c:pt idx="70">
                  <c:v>622</c:v>
                </c:pt>
                <c:pt idx="71">
                  <c:v>622</c:v>
                </c:pt>
                <c:pt idx="72">
                  <c:v>622</c:v>
                </c:pt>
                <c:pt idx="73">
                  <c:v>792.95</c:v>
                </c:pt>
                <c:pt idx="74">
                  <c:v>644.5</c:v>
                </c:pt>
                <c:pt idx="75">
                  <c:v>623.9</c:v>
                </c:pt>
                <c:pt idx="76">
                  <c:v>762.05</c:v>
                </c:pt>
                <c:pt idx="77">
                  <c:v>622</c:v>
                </c:pt>
                <c:pt idx="78">
                  <c:v>1122</c:v>
                </c:pt>
                <c:pt idx="79">
                  <c:v>1277.5</c:v>
                </c:pt>
                <c:pt idx="80">
                  <c:v>1269.43</c:v>
                </c:pt>
                <c:pt idx="81">
                  <c:v>1188.6400000000001</c:v>
                </c:pt>
                <c:pt idx="82">
                  <c:v>967.61</c:v>
                </c:pt>
                <c:pt idx="83">
                  <c:v>1195.27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17F6-4D6A-86E1-EECED76376FD}"/>
            </c:ext>
          </c:extLst>
        </c:ser>
        <c:ser>
          <c:idx val="114"/>
          <c:order val="114"/>
          <c:tx>
            <c:strRef>
              <c:f>Data!$DL$4</c:f>
              <c:strCache>
                <c:ptCount val="1"/>
                <c:pt idx="0">
                  <c:v>Wages - Cafe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Data!$DL$5:$DL$88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209.55</c:v>
                </c:pt>
                <c:pt idx="30">
                  <c:v>2058.6</c:v>
                </c:pt>
                <c:pt idx="31">
                  <c:v>1819.82</c:v>
                </c:pt>
                <c:pt idx="32">
                  <c:v>2104.98</c:v>
                </c:pt>
                <c:pt idx="33">
                  <c:v>2475.59</c:v>
                </c:pt>
                <c:pt idx="34">
                  <c:v>2582.56</c:v>
                </c:pt>
                <c:pt idx="35">
                  <c:v>2046.59</c:v>
                </c:pt>
                <c:pt idx="36">
                  <c:v>2059.46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1809.96</c:v>
                </c:pt>
                <c:pt idx="46">
                  <c:v>2576.4899999999998</c:v>
                </c:pt>
                <c:pt idx="47">
                  <c:v>1880.85</c:v>
                </c:pt>
                <c:pt idx="48">
                  <c:v>2715.62</c:v>
                </c:pt>
                <c:pt idx="49">
                  <c:v>1748.75</c:v>
                </c:pt>
                <c:pt idx="50">
                  <c:v>2504.54</c:v>
                </c:pt>
                <c:pt idx="51">
                  <c:v>2454.1</c:v>
                </c:pt>
                <c:pt idx="52">
                  <c:v>3272.65</c:v>
                </c:pt>
                <c:pt idx="53">
                  <c:v>1749.84</c:v>
                </c:pt>
                <c:pt idx="54">
                  <c:v>4269.2299999999996</c:v>
                </c:pt>
                <c:pt idx="55">
                  <c:v>1134.44</c:v>
                </c:pt>
                <c:pt idx="56">
                  <c:v>1057.3800000000001</c:v>
                </c:pt>
                <c:pt idx="57">
                  <c:v>866.95</c:v>
                </c:pt>
                <c:pt idx="58">
                  <c:v>2441.56</c:v>
                </c:pt>
                <c:pt idx="59">
                  <c:v>3281.66</c:v>
                </c:pt>
                <c:pt idx="60">
                  <c:v>2806.39</c:v>
                </c:pt>
                <c:pt idx="61">
                  <c:v>3013.4</c:v>
                </c:pt>
                <c:pt idx="62">
                  <c:v>2876.54</c:v>
                </c:pt>
                <c:pt idx="63">
                  <c:v>2258.0500000000002</c:v>
                </c:pt>
                <c:pt idx="64">
                  <c:v>4291.8500000000004</c:v>
                </c:pt>
                <c:pt idx="65">
                  <c:v>5023.68</c:v>
                </c:pt>
                <c:pt idx="66">
                  <c:v>4600.8900000000003</c:v>
                </c:pt>
                <c:pt idx="67">
                  <c:v>5883.09</c:v>
                </c:pt>
                <c:pt idx="68">
                  <c:v>5537.11</c:v>
                </c:pt>
                <c:pt idx="69">
                  <c:v>5967.7</c:v>
                </c:pt>
                <c:pt idx="70">
                  <c:v>3673.14</c:v>
                </c:pt>
                <c:pt idx="71">
                  <c:v>2875.09</c:v>
                </c:pt>
                <c:pt idx="72">
                  <c:v>4146.6099999999997</c:v>
                </c:pt>
                <c:pt idx="73">
                  <c:v>6254.79</c:v>
                </c:pt>
                <c:pt idx="74">
                  <c:v>3736.85</c:v>
                </c:pt>
                <c:pt idx="75">
                  <c:v>5044.68</c:v>
                </c:pt>
                <c:pt idx="76">
                  <c:v>5799.19</c:v>
                </c:pt>
                <c:pt idx="77">
                  <c:v>4394.55</c:v>
                </c:pt>
                <c:pt idx="78">
                  <c:v>4068.1</c:v>
                </c:pt>
                <c:pt idx="79">
                  <c:v>7234.98</c:v>
                </c:pt>
                <c:pt idx="80">
                  <c:v>6801.89</c:v>
                </c:pt>
                <c:pt idx="81">
                  <c:v>7414.78</c:v>
                </c:pt>
                <c:pt idx="82">
                  <c:v>7004.35</c:v>
                </c:pt>
                <c:pt idx="83">
                  <c:v>7668.55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17F6-4D6A-86E1-EECED76376FD}"/>
            </c:ext>
          </c:extLst>
        </c:ser>
        <c:ser>
          <c:idx val="115"/>
          <c:order val="115"/>
          <c:tx>
            <c:strRef>
              <c:f>Data!$DM$4</c:f>
              <c:strCache>
                <c:ptCount val="1"/>
                <c:pt idx="0">
                  <c:v>Superannuation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Data!$DM$5:$DM$88</c:f>
              <c:numCache>
                <c:formatCode>"$"#,##0.00_);[Red]\("$"#,##0.00\)</c:formatCode>
                <c:ptCount val="84"/>
                <c:pt idx="0">
                  <c:v>5687.83</c:v>
                </c:pt>
                <c:pt idx="1">
                  <c:v>6286.81</c:v>
                </c:pt>
                <c:pt idx="2">
                  <c:v>5089.34</c:v>
                </c:pt>
                <c:pt idx="3">
                  <c:v>4876.6499999999996</c:v>
                </c:pt>
                <c:pt idx="4">
                  <c:v>5602.64</c:v>
                </c:pt>
                <c:pt idx="5">
                  <c:v>4074.61</c:v>
                </c:pt>
                <c:pt idx="6">
                  <c:v>5103.91</c:v>
                </c:pt>
                <c:pt idx="7">
                  <c:v>4393.78</c:v>
                </c:pt>
                <c:pt idx="8">
                  <c:v>4675.9399999999996</c:v>
                </c:pt>
                <c:pt idx="9">
                  <c:v>5601.22</c:v>
                </c:pt>
                <c:pt idx="10">
                  <c:v>4412.75</c:v>
                </c:pt>
                <c:pt idx="11">
                  <c:v>4269.99</c:v>
                </c:pt>
                <c:pt idx="12">
                  <c:v>5803.69</c:v>
                </c:pt>
                <c:pt idx="13">
                  <c:v>4534.3900000000003</c:v>
                </c:pt>
                <c:pt idx="14">
                  <c:v>4238.51</c:v>
                </c:pt>
                <c:pt idx="15">
                  <c:v>5268.24</c:v>
                </c:pt>
                <c:pt idx="16">
                  <c:v>4401.37</c:v>
                </c:pt>
                <c:pt idx="17">
                  <c:v>4408.3</c:v>
                </c:pt>
                <c:pt idx="18">
                  <c:v>5071.3900000000003</c:v>
                </c:pt>
                <c:pt idx="19">
                  <c:v>3799.01</c:v>
                </c:pt>
                <c:pt idx="20">
                  <c:v>4178.83</c:v>
                </c:pt>
                <c:pt idx="21">
                  <c:v>4573.04</c:v>
                </c:pt>
                <c:pt idx="22">
                  <c:v>4062.46</c:v>
                </c:pt>
                <c:pt idx="23">
                  <c:v>3802.03</c:v>
                </c:pt>
                <c:pt idx="24">
                  <c:v>5355.87</c:v>
                </c:pt>
                <c:pt idx="25">
                  <c:v>1378.33</c:v>
                </c:pt>
                <c:pt idx="26">
                  <c:v>3843.83</c:v>
                </c:pt>
                <c:pt idx="27">
                  <c:v>5891.47</c:v>
                </c:pt>
                <c:pt idx="28">
                  <c:v>2877.23</c:v>
                </c:pt>
                <c:pt idx="29">
                  <c:v>3631.68</c:v>
                </c:pt>
                <c:pt idx="30">
                  <c:v>4807.2299999999996</c:v>
                </c:pt>
                <c:pt idx="31">
                  <c:v>4020.49</c:v>
                </c:pt>
                <c:pt idx="32">
                  <c:v>5411.55</c:v>
                </c:pt>
                <c:pt idx="33">
                  <c:v>3942.35</c:v>
                </c:pt>
                <c:pt idx="34">
                  <c:v>3608.41</c:v>
                </c:pt>
                <c:pt idx="35">
                  <c:v>3438.02</c:v>
                </c:pt>
                <c:pt idx="36">
                  <c:v>8876.48</c:v>
                </c:pt>
                <c:pt idx="37">
                  <c:v>3657.47</c:v>
                </c:pt>
                <c:pt idx="38">
                  <c:v>4612.0600000000004</c:v>
                </c:pt>
                <c:pt idx="39">
                  <c:v>3569.3</c:v>
                </c:pt>
                <c:pt idx="40">
                  <c:v>3296.18</c:v>
                </c:pt>
                <c:pt idx="41">
                  <c:v>4082.58</c:v>
                </c:pt>
                <c:pt idx="42">
                  <c:v>3250.16</c:v>
                </c:pt>
                <c:pt idx="43">
                  <c:v>1604.88</c:v>
                </c:pt>
                <c:pt idx="44">
                  <c:v>2460.4</c:v>
                </c:pt>
                <c:pt idx="45">
                  <c:v>4641.8900000000003</c:v>
                </c:pt>
                <c:pt idx="46">
                  <c:v>4859.03</c:v>
                </c:pt>
                <c:pt idx="47">
                  <c:v>5067.57</c:v>
                </c:pt>
                <c:pt idx="48">
                  <c:v>5587.54</c:v>
                </c:pt>
                <c:pt idx="49">
                  <c:v>4613.0200000000004</c:v>
                </c:pt>
                <c:pt idx="50">
                  <c:v>5864.09</c:v>
                </c:pt>
                <c:pt idx="51">
                  <c:v>4799.58</c:v>
                </c:pt>
                <c:pt idx="52">
                  <c:v>5911.65</c:v>
                </c:pt>
                <c:pt idx="53">
                  <c:v>4654.66</c:v>
                </c:pt>
                <c:pt idx="54">
                  <c:v>4777.9799999999996</c:v>
                </c:pt>
                <c:pt idx="55">
                  <c:v>6258.69</c:v>
                </c:pt>
                <c:pt idx="56">
                  <c:v>4956.3500000000004</c:v>
                </c:pt>
                <c:pt idx="57">
                  <c:v>4860.16</c:v>
                </c:pt>
                <c:pt idx="58">
                  <c:v>4801.8500000000004</c:v>
                </c:pt>
                <c:pt idx="59">
                  <c:v>5390.83</c:v>
                </c:pt>
                <c:pt idx="60">
                  <c:v>5581.29</c:v>
                </c:pt>
                <c:pt idx="61">
                  <c:v>5254.12</c:v>
                </c:pt>
                <c:pt idx="62">
                  <c:v>5781.09</c:v>
                </c:pt>
                <c:pt idx="63">
                  <c:v>4686.3</c:v>
                </c:pt>
                <c:pt idx="64">
                  <c:v>5833.82</c:v>
                </c:pt>
                <c:pt idx="65">
                  <c:v>5352.66</c:v>
                </c:pt>
                <c:pt idx="66">
                  <c:v>5435.41</c:v>
                </c:pt>
                <c:pt idx="67">
                  <c:v>7548.61</c:v>
                </c:pt>
                <c:pt idx="68">
                  <c:v>6103.72</c:v>
                </c:pt>
                <c:pt idx="69">
                  <c:v>8297.2199999999993</c:v>
                </c:pt>
                <c:pt idx="70">
                  <c:v>6340.03</c:v>
                </c:pt>
                <c:pt idx="71">
                  <c:v>5601.01</c:v>
                </c:pt>
                <c:pt idx="72">
                  <c:v>7801.83</c:v>
                </c:pt>
                <c:pt idx="73">
                  <c:v>9510.36</c:v>
                </c:pt>
                <c:pt idx="74">
                  <c:v>7358.68</c:v>
                </c:pt>
                <c:pt idx="75">
                  <c:v>7260.37</c:v>
                </c:pt>
                <c:pt idx="76">
                  <c:v>8795.5400000000009</c:v>
                </c:pt>
                <c:pt idx="77">
                  <c:v>7570.34</c:v>
                </c:pt>
                <c:pt idx="78">
                  <c:v>7875.63</c:v>
                </c:pt>
                <c:pt idx="79">
                  <c:v>10328.5</c:v>
                </c:pt>
                <c:pt idx="80">
                  <c:v>7866.48</c:v>
                </c:pt>
                <c:pt idx="81">
                  <c:v>12491.18</c:v>
                </c:pt>
                <c:pt idx="82">
                  <c:v>8370.67</c:v>
                </c:pt>
                <c:pt idx="83">
                  <c:v>7855.72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17F6-4D6A-86E1-EECED76376FD}"/>
            </c:ext>
          </c:extLst>
        </c:ser>
        <c:ser>
          <c:idx val="116"/>
          <c:order val="116"/>
          <c:tx>
            <c:strRef>
              <c:f>Data!$DN$4</c:f>
              <c:strCache>
                <c:ptCount val="1"/>
                <c:pt idx="0">
                  <c:v>Other Payroll Expenses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Data!$DN$5:$DN$88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46.2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177</c:v>
                </c:pt>
                <c:pt idx="69">
                  <c:v>0</c:v>
                </c:pt>
                <c:pt idx="70">
                  <c:v>0</c:v>
                </c:pt>
                <c:pt idx="71">
                  <c:v>192.3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17F6-4D6A-86E1-EECED76376FD}"/>
            </c:ext>
          </c:extLst>
        </c:ser>
        <c:ser>
          <c:idx val="117"/>
          <c:order val="117"/>
          <c:tx>
            <c:strRef>
              <c:f>Data!$DO$4</c:f>
              <c:strCache>
                <c:ptCount val="1"/>
                <c:pt idx="0">
                  <c:v>Payroll Tax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Data!$DO$5:$DO$88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2538.6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-3452.27</c:v>
                </c:pt>
                <c:pt idx="50">
                  <c:v>0</c:v>
                </c:pt>
                <c:pt idx="51">
                  <c:v>0</c:v>
                </c:pt>
                <c:pt idx="52">
                  <c:v>567.37</c:v>
                </c:pt>
                <c:pt idx="53">
                  <c:v>0</c:v>
                </c:pt>
                <c:pt idx="54">
                  <c:v>1292.0999999999999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14.39</c:v>
                </c:pt>
                <c:pt idx="59">
                  <c:v>0</c:v>
                </c:pt>
                <c:pt idx="60">
                  <c:v>0</c:v>
                </c:pt>
                <c:pt idx="61">
                  <c:v>1373.16</c:v>
                </c:pt>
                <c:pt idx="62">
                  <c:v>0</c:v>
                </c:pt>
                <c:pt idx="63">
                  <c:v>207.55</c:v>
                </c:pt>
                <c:pt idx="64">
                  <c:v>0</c:v>
                </c:pt>
                <c:pt idx="65">
                  <c:v>0</c:v>
                </c:pt>
                <c:pt idx="66">
                  <c:v>2939.18</c:v>
                </c:pt>
                <c:pt idx="67">
                  <c:v>2421.23</c:v>
                </c:pt>
                <c:pt idx="68">
                  <c:v>867.83</c:v>
                </c:pt>
                <c:pt idx="69">
                  <c:v>1120.26</c:v>
                </c:pt>
                <c:pt idx="70">
                  <c:v>1166.04</c:v>
                </c:pt>
                <c:pt idx="71">
                  <c:v>951.84</c:v>
                </c:pt>
                <c:pt idx="72">
                  <c:v>2385.39</c:v>
                </c:pt>
                <c:pt idx="73">
                  <c:v>2760</c:v>
                </c:pt>
                <c:pt idx="74">
                  <c:v>1390.62</c:v>
                </c:pt>
                <c:pt idx="75">
                  <c:v>3801.48</c:v>
                </c:pt>
                <c:pt idx="76">
                  <c:v>1632.69</c:v>
                </c:pt>
                <c:pt idx="77">
                  <c:v>1711.35</c:v>
                </c:pt>
                <c:pt idx="78">
                  <c:v>3767.17</c:v>
                </c:pt>
                <c:pt idx="79">
                  <c:v>0</c:v>
                </c:pt>
                <c:pt idx="80">
                  <c:v>1777.31</c:v>
                </c:pt>
                <c:pt idx="81">
                  <c:v>4951.29</c:v>
                </c:pt>
                <c:pt idx="82">
                  <c:v>2378.15</c:v>
                </c:pt>
                <c:pt idx="83">
                  <c:v>1876.4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17F6-4D6A-86E1-EECED76376FD}"/>
            </c:ext>
          </c:extLst>
        </c:ser>
        <c:ser>
          <c:idx val="118"/>
          <c:order val="118"/>
          <c:tx>
            <c:strRef>
              <c:f>Data!$DP$4</c:f>
              <c:strCache>
                <c:ptCount val="1"/>
                <c:pt idx="0">
                  <c:v>Fringe Benefits Tax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Data!$DP$5:$DP$88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1947.97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17F6-4D6A-86E1-EECED76376FD}"/>
            </c:ext>
          </c:extLst>
        </c:ser>
        <c:ser>
          <c:idx val="119"/>
          <c:order val="119"/>
          <c:tx>
            <c:strRef>
              <c:f>Data!$DQ$4</c:f>
              <c:strCache>
                <c:ptCount val="1"/>
                <c:pt idx="0">
                  <c:v>Provision for Employee Benefit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Data!$DQ$5:$DQ$88</c:f>
              <c:numCache>
                <c:formatCode>"$"#,##0.00_);[Red]\("$"#,##0.00\)</c:formatCode>
                <c:ptCount val="84"/>
                <c:pt idx="0">
                  <c:v>4628.66</c:v>
                </c:pt>
                <c:pt idx="1">
                  <c:v>-10141.18</c:v>
                </c:pt>
                <c:pt idx="2">
                  <c:v>9383.2000000000007</c:v>
                </c:pt>
                <c:pt idx="3">
                  <c:v>-2958.9</c:v>
                </c:pt>
                <c:pt idx="4">
                  <c:v>17895.05</c:v>
                </c:pt>
                <c:pt idx="5">
                  <c:v>-32629.31</c:v>
                </c:pt>
                <c:pt idx="6">
                  <c:v>-1261.7</c:v>
                </c:pt>
                <c:pt idx="7">
                  <c:v>-22017.58</c:v>
                </c:pt>
                <c:pt idx="8">
                  <c:v>40858.339999999997</c:v>
                </c:pt>
                <c:pt idx="9">
                  <c:v>-20972.85</c:v>
                </c:pt>
                <c:pt idx="10">
                  <c:v>-4963.0200000000004</c:v>
                </c:pt>
                <c:pt idx="11">
                  <c:v>-7281.27</c:v>
                </c:pt>
                <c:pt idx="12">
                  <c:v>2844.98</c:v>
                </c:pt>
                <c:pt idx="13">
                  <c:v>2920.41</c:v>
                </c:pt>
                <c:pt idx="14">
                  <c:v>6824.26</c:v>
                </c:pt>
                <c:pt idx="15">
                  <c:v>5038.07</c:v>
                </c:pt>
                <c:pt idx="16">
                  <c:v>4885.37</c:v>
                </c:pt>
                <c:pt idx="17">
                  <c:v>-5569.3</c:v>
                </c:pt>
                <c:pt idx="18">
                  <c:v>6612.8</c:v>
                </c:pt>
                <c:pt idx="19">
                  <c:v>3867.8</c:v>
                </c:pt>
                <c:pt idx="20">
                  <c:v>1444.81</c:v>
                </c:pt>
                <c:pt idx="21">
                  <c:v>8725.7999999999993</c:v>
                </c:pt>
                <c:pt idx="22">
                  <c:v>4013.46</c:v>
                </c:pt>
                <c:pt idx="23">
                  <c:v>-368.3</c:v>
                </c:pt>
                <c:pt idx="24">
                  <c:v>7307.11</c:v>
                </c:pt>
                <c:pt idx="25">
                  <c:v>-8930.48</c:v>
                </c:pt>
                <c:pt idx="26">
                  <c:v>8972.5400000000009</c:v>
                </c:pt>
                <c:pt idx="27">
                  <c:v>-1989.52</c:v>
                </c:pt>
                <c:pt idx="28">
                  <c:v>-2737.18</c:v>
                </c:pt>
                <c:pt idx="29">
                  <c:v>1506.64</c:v>
                </c:pt>
                <c:pt idx="30">
                  <c:v>7366.57</c:v>
                </c:pt>
                <c:pt idx="31">
                  <c:v>-15859.93</c:v>
                </c:pt>
                <c:pt idx="32">
                  <c:v>17394.259999999998</c:v>
                </c:pt>
                <c:pt idx="33">
                  <c:v>8102.68</c:v>
                </c:pt>
                <c:pt idx="34">
                  <c:v>-2152.41</c:v>
                </c:pt>
                <c:pt idx="35">
                  <c:v>14391.55</c:v>
                </c:pt>
                <c:pt idx="36">
                  <c:v>4855.1499999999996</c:v>
                </c:pt>
                <c:pt idx="37">
                  <c:v>-732.75</c:v>
                </c:pt>
                <c:pt idx="38">
                  <c:v>4962.6499999999996</c:v>
                </c:pt>
                <c:pt idx="39">
                  <c:v>-8121.65</c:v>
                </c:pt>
                <c:pt idx="40">
                  <c:v>3140.05</c:v>
                </c:pt>
                <c:pt idx="41">
                  <c:v>-13820.2</c:v>
                </c:pt>
                <c:pt idx="42">
                  <c:v>-3782.03</c:v>
                </c:pt>
                <c:pt idx="43">
                  <c:v>-3341.29</c:v>
                </c:pt>
                <c:pt idx="44">
                  <c:v>-16023.75</c:v>
                </c:pt>
                <c:pt idx="45">
                  <c:v>-1706.21</c:v>
                </c:pt>
                <c:pt idx="46">
                  <c:v>3762.15</c:v>
                </c:pt>
                <c:pt idx="47">
                  <c:v>7242.83</c:v>
                </c:pt>
                <c:pt idx="48">
                  <c:v>5061.72</c:v>
                </c:pt>
                <c:pt idx="49">
                  <c:v>3672.12</c:v>
                </c:pt>
                <c:pt idx="50">
                  <c:v>21460.93</c:v>
                </c:pt>
                <c:pt idx="51">
                  <c:v>-27849.78</c:v>
                </c:pt>
                <c:pt idx="52">
                  <c:v>-16517.73</c:v>
                </c:pt>
                <c:pt idx="53">
                  <c:v>5325.86</c:v>
                </c:pt>
                <c:pt idx="54">
                  <c:v>11574.29</c:v>
                </c:pt>
                <c:pt idx="55">
                  <c:v>6258.23</c:v>
                </c:pt>
                <c:pt idx="56">
                  <c:v>2814.3</c:v>
                </c:pt>
                <c:pt idx="57">
                  <c:v>4186.79</c:v>
                </c:pt>
                <c:pt idx="58">
                  <c:v>3154.43</c:v>
                </c:pt>
                <c:pt idx="59">
                  <c:v>4500.49</c:v>
                </c:pt>
                <c:pt idx="60">
                  <c:v>5429.85</c:v>
                </c:pt>
                <c:pt idx="61">
                  <c:v>3515.49</c:v>
                </c:pt>
                <c:pt idx="62">
                  <c:v>-17288.189999999999</c:v>
                </c:pt>
                <c:pt idx="63">
                  <c:v>1918.41</c:v>
                </c:pt>
                <c:pt idx="64">
                  <c:v>6828.11</c:v>
                </c:pt>
                <c:pt idx="65">
                  <c:v>4519.45</c:v>
                </c:pt>
                <c:pt idx="66">
                  <c:v>-2934.84</c:v>
                </c:pt>
                <c:pt idx="67">
                  <c:v>2980.13</c:v>
                </c:pt>
                <c:pt idx="68">
                  <c:v>4594.54</c:v>
                </c:pt>
                <c:pt idx="69">
                  <c:v>-3074.18</c:v>
                </c:pt>
                <c:pt idx="70">
                  <c:v>230.91</c:v>
                </c:pt>
                <c:pt idx="71">
                  <c:v>2872.6</c:v>
                </c:pt>
                <c:pt idx="72">
                  <c:v>883.2</c:v>
                </c:pt>
                <c:pt idx="73">
                  <c:v>3266.74</c:v>
                </c:pt>
                <c:pt idx="74">
                  <c:v>18225.87</c:v>
                </c:pt>
                <c:pt idx="75">
                  <c:v>9133.23</c:v>
                </c:pt>
                <c:pt idx="76">
                  <c:v>-45560.19</c:v>
                </c:pt>
                <c:pt idx="77">
                  <c:v>-12298.66</c:v>
                </c:pt>
                <c:pt idx="78">
                  <c:v>6831.3</c:v>
                </c:pt>
                <c:pt idx="79">
                  <c:v>-1703.42</c:v>
                </c:pt>
                <c:pt idx="80">
                  <c:v>-12252.55</c:v>
                </c:pt>
                <c:pt idx="81">
                  <c:v>-316</c:v>
                </c:pt>
                <c:pt idx="82">
                  <c:v>-2972</c:v>
                </c:pt>
                <c:pt idx="83">
                  <c:v>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17F6-4D6A-86E1-EECED76376FD}"/>
            </c:ext>
          </c:extLst>
        </c:ser>
        <c:ser>
          <c:idx val="120"/>
          <c:order val="120"/>
          <c:tx>
            <c:strRef>
              <c:f>Data!$DR$4</c:f>
              <c:strCache>
                <c:ptCount val="1"/>
                <c:pt idx="0">
                  <c:v>Workers Compensation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Data!$DR$5:$DR$88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2107.5300000000002</c:v>
                </c:pt>
                <c:pt idx="2">
                  <c:v>4215.0600000000004</c:v>
                </c:pt>
                <c:pt idx="3">
                  <c:v>0</c:v>
                </c:pt>
                <c:pt idx="4">
                  <c:v>2107.5300000000002</c:v>
                </c:pt>
                <c:pt idx="5">
                  <c:v>2107.5300000000002</c:v>
                </c:pt>
                <c:pt idx="6">
                  <c:v>1480.35</c:v>
                </c:pt>
                <c:pt idx="7">
                  <c:v>2960.7</c:v>
                </c:pt>
                <c:pt idx="8">
                  <c:v>0</c:v>
                </c:pt>
                <c:pt idx="9">
                  <c:v>1480.35</c:v>
                </c:pt>
                <c:pt idx="10">
                  <c:v>1480.35</c:v>
                </c:pt>
                <c:pt idx="11">
                  <c:v>2960.7</c:v>
                </c:pt>
                <c:pt idx="12">
                  <c:v>0</c:v>
                </c:pt>
                <c:pt idx="13">
                  <c:v>1480.35</c:v>
                </c:pt>
                <c:pt idx="14">
                  <c:v>1480.35</c:v>
                </c:pt>
                <c:pt idx="15">
                  <c:v>2960.7</c:v>
                </c:pt>
                <c:pt idx="16">
                  <c:v>1480.35</c:v>
                </c:pt>
                <c:pt idx="17">
                  <c:v>0</c:v>
                </c:pt>
                <c:pt idx="18">
                  <c:v>1443.4</c:v>
                </c:pt>
                <c:pt idx="19">
                  <c:v>2886.8</c:v>
                </c:pt>
                <c:pt idx="20">
                  <c:v>0</c:v>
                </c:pt>
                <c:pt idx="21">
                  <c:v>1443.4</c:v>
                </c:pt>
                <c:pt idx="22">
                  <c:v>1443.4</c:v>
                </c:pt>
                <c:pt idx="23">
                  <c:v>1443.4</c:v>
                </c:pt>
                <c:pt idx="24">
                  <c:v>1443.4</c:v>
                </c:pt>
                <c:pt idx="25">
                  <c:v>2886.8</c:v>
                </c:pt>
                <c:pt idx="26">
                  <c:v>0</c:v>
                </c:pt>
                <c:pt idx="27">
                  <c:v>1443.4</c:v>
                </c:pt>
                <c:pt idx="28">
                  <c:v>2886.81</c:v>
                </c:pt>
                <c:pt idx="29">
                  <c:v>292.08</c:v>
                </c:pt>
                <c:pt idx="30">
                  <c:v>1430.53</c:v>
                </c:pt>
                <c:pt idx="31">
                  <c:v>1430.53</c:v>
                </c:pt>
                <c:pt idx="32">
                  <c:v>1430.53</c:v>
                </c:pt>
                <c:pt idx="33">
                  <c:v>2861.06</c:v>
                </c:pt>
                <c:pt idx="34">
                  <c:v>1430.53</c:v>
                </c:pt>
                <c:pt idx="35">
                  <c:v>1430.53</c:v>
                </c:pt>
                <c:pt idx="36">
                  <c:v>0</c:v>
                </c:pt>
                <c:pt idx="37">
                  <c:v>2861.06</c:v>
                </c:pt>
                <c:pt idx="38">
                  <c:v>0</c:v>
                </c:pt>
                <c:pt idx="39">
                  <c:v>1430.53</c:v>
                </c:pt>
                <c:pt idx="40">
                  <c:v>1430.53</c:v>
                </c:pt>
                <c:pt idx="41">
                  <c:v>1430.52</c:v>
                </c:pt>
                <c:pt idx="42">
                  <c:v>2861.06</c:v>
                </c:pt>
                <c:pt idx="43">
                  <c:v>0</c:v>
                </c:pt>
                <c:pt idx="44">
                  <c:v>1430.53</c:v>
                </c:pt>
                <c:pt idx="45">
                  <c:v>2861.06</c:v>
                </c:pt>
                <c:pt idx="46">
                  <c:v>0</c:v>
                </c:pt>
                <c:pt idx="47">
                  <c:v>1430.53</c:v>
                </c:pt>
                <c:pt idx="48">
                  <c:v>2861.06</c:v>
                </c:pt>
                <c:pt idx="49">
                  <c:v>0</c:v>
                </c:pt>
                <c:pt idx="50">
                  <c:v>1430.53</c:v>
                </c:pt>
                <c:pt idx="51">
                  <c:v>2861.06</c:v>
                </c:pt>
                <c:pt idx="52">
                  <c:v>1430.52</c:v>
                </c:pt>
                <c:pt idx="53">
                  <c:v>3519.46</c:v>
                </c:pt>
                <c:pt idx="54">
                  <c:v>0</c:v>
                </c:pt>
                <c:pt idx="55">
                  <c:v>3519.46</c:v>
                </c:pt>
                <c:pt idx="56">
                  <c:v>7038.92</c:v>
                </c:pt>
                <c:pt idx="57">
                  <c:v>0</c:v>
                </c:pt>
                <c:pt idx="58">
                  <c:v>3519.46</c:v>
                </c:pt>
                <c:pt idx="59">
                  <c:v>3519.46</c:v>
                </c:pt>
                <c:pt idx="60">
                  <c:v>3519.46</c:v>
                </c:pt>
                <c:pt idx="61">
                  <c:v>3519.46</c:v>
                </c:pt>
                <c:pt idx="62">
                  <c:v>7038.92</c:v>
                </c:pt>
                <c:pt idx="63">
                  <c:v>0</c:v>
                </c:pt>
                <c:pt idx="64">
                  <c:v>3519.46</c:v>
                </c:pt>
                <c:pt idx="65">
                  <c:v>8166.1</c:v>
                </c:pt>
                <c:pt idx="66">
                  <c:v>0</c:v>
                </c:pt>
                <c:pt idx="67">
                  <c:v>4646.6400000000003</c:v>
                </c:pt>
                <c:pt idx="68">
                  <c:v>9293.2800000000007</c:v>
                </c:pt>
                <c:pt idx="69">
                  <c:v>0</c:v>
                </c:pt>
                <c:pt idx="70">
                  <c:v>3827.9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8307.9</c:v>
                </c:pt>
                <c:pt idx="75">
                  <c:v>0</c:v>
                </c:pt>
                <c:pt idx="76">
                  <c:v>4153.95</c:v>
                </c:pt>
                <c:pt idx="77">
                  <c:v>8780.2800000000007</c:v>
                </c:pt>
                <c:pt idx="78">
                  <c:v>4897.41</c:v>
                </c:pt>
                <c:pt idx="79">
                  <c:v>9794.82</c:v>
                </c:pt>
                <c:pt idx="80">
                  <c:v>9176.89</c:v>
                </c:pt>
                <c:pt idx="81">
                  <c:v>4897.41</c:v>
                </c:pt>
                <c:pt idx="82">
                  <c:v>4897.41</c:v>
                </c:pt>
                <c:pt idx="83">
                  <c:v>4407.67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17F6-4D6A-86E1-EECED76376FD}"/>
            </c:ext>
          </c:extLst>
        </c:ser>
        <c:ser>
          <c:idx val="121"/>
          <c:order val="121"/>
          <c:tx>
            <c:strRef>
              <c:f>Data!$DS$4</c:f>
              <c:strCache>
                <c:ptCount val="1"/>
                <c:pt idx="0">
                  <c:v>Staff Training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Data!$DS$5:$DS$88</c:f>
              <c:numCache>
                <c:formatCode>"$"#,##0.00_);[Red]\("$"#,##0.00\)</c:formatCode>
                <c:ptCount val="84"/>
                <c:pt idx="0">
                  <c:v>-350</c:v>
                </c:pt>
                <c:pt idx="1">
                  <c:v>350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340.91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52.61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565.57000000000005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856</c:v>
                </c:pt>
                <c:pt idx="69">
                  <c:v>0</c:v>
                </c:pt>
                <c:pt idx="70">
                  <c:v>162.27000000000001</c:v>
                </c:pt>
                <c:pt idx="71">
                  <c:v>0</c:v>
                </c:pt>
                <c:pt idx="72">
                  <c:v>199.51</c:v>
                </c:pt>
                <c:pt idx="73">
                  <c:v>802.5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17F6-4D6A-86E1-EECED76376FD}"/>
            </c:ext>
          </c:extLst>
        </c:ser>
        <c:ser>
          <c:idx val="122"/>
          <c:order val="122"/>
          <c:tx>
            <c:strRef>
              <c:f>Data!$DT$4</c:f>
              <c:strCache>
                <c:ptCount val="1"/>
                <c:pt idx="0">
                  <c:v>Uniforms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Data!$DT$5:$DT$88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85.5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160.05000000000001</c:v>
                </c:pt>
                <c:pt idx="26">
                  <c:v>18.18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562.04999999999995</c:v>
                </c:pt>
                <c:pt idx="32">
                  <c:v>0</c:v>
                </c:pt>
                <c:pt idx="33">
                  <c:v>72.09</c:v>
                </c:pt>
                <c:pt idx="34">
                  <c:v>88.64</c:v>
                </c:pt>
                <c:pt idx="35">
                  <c:v>85.5</c:v>
                </c:pt>
                <c:pt idx="36">
                  <c:v>0</c:v>
                </c:pt>
                <c:pt idx="37">
                  <c:v>772.5</c:v>
                </c:pt>
                <c:pt idx="38">
                  <c:v>0</c:v>
                </c:pt>
                <c:pt idx="39">
                  <c:v>71.819999999999993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601.73</c:v>
                </c:pt>
                <c:pt idx="50">
                  <c:v>398.18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181.82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111.36</c:v>
                </c:pt>
                <c:pt idx="63">
                  <c:v>0</c:v>
                </c:pt>
                <c:pt idx="64">
                  <c:v>0</c:v>
                </c:pt>
                <c:pt idx="65">
                  <c:v>620</c:v>
                </c:pt>
                <c:pt idx="66">
                  <c:v>0</c:v>
                </c:pt>
                <c:pt idx="67">
                  <c:v>0</c:v>
                </c:pt>
                <c:pt idx="68">
                  <c:v>578.17999999999995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196.37</c:v>
                </c:pt>
                <c:pt idx="73">
                  <c:v>237.27</c:v>
                </c:pt>
                <c:pt idx="74">
                  <c:v>0</c:v>
                </c:pt>
                <c:pt idx="75">
                  <c:v>0</c:v>
                </c:pt>
                <c:pt idx="76">
                  <c:v>23.64</c:v>
                </c:pt>
                <c:pt idx="77">
                  <c:v>400.91</c:v>
                </c:pt>
                <c:pt idx="78">
                  <c:v>0</c:v>
                </c:pt>
                <c:pt idx="79">
                  <c:v>64.55</c:v>
                </c:pt>
                <c:pt idx="80">
                  <c:v>0</c:v>
                </c:pt>
                <c:pt idx="81">
                  <c:v>746.32</c:v>
                </c:pt>
                <c:pt idx="82">
                  <c:v>2657.27</c:v>
                </c:pt>
                <c:pt idx="83">
                  <c:v>114.55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17F6-4D6A-86E1-EECED76376FD}"/>
            </c:ext>
          </c:extLst>
        </c:ser>
        <c:ser>
          <c:idx val="123"/>
          <c:order val="123"/>
          <c:tx>
            <c:strRef>
              <c:f>Data!$DU$4</c:f>
              <c:strCache>
                <c:ptCount val="1"/>
                <c:pt idx="0">
                  <c:v>Union Fees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Data!$DU$5:$DU$88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221.79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658.45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627.04999999999995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627.04999999999995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619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214.2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254.1</c:v>
                </c:pt>
                <c:pt idx="81">
                  <c:v>0</c:v>
                </c:pt>
                <c:pt idx="82">
                  <c:v>175.5</c:v>
                </c:pt>
                <c:pt idx="83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17F6-4D6A-86E1-EECED76376FD}"/>
            </c:ext>
          </c:extLst>
        </c:ser>
        <c:ser>
          <c:idx val="124"/>
          <c:order val="124"/>
          <c:tx>
            <c:strRef>
              <c:f>Data!$DV$4</c:f>
              <c:strCache>
                <c:ptCount val="1"/>
                <c:pt idx="0">
                  <c:v>Mgmt Meals/Drinks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Data!$DV$5:$DV$88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300</c:v>
                </c:pt>
                <c:pt idx="54">
                  <c:v>0</c:v>
                </c:pt>
                <c:pt idx="55">
                  <c:v>200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397.73</c:v>
                </c:pt>
                <c:pt idx="63">
                  <c:v>30</c:v>
                </c:pt>
                <c:pt idx="64">
                  <c:v>0</c:v>
                </c:pt>
                <c:pt idx="65">
                  <c:v>1772.73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89.09</c:v>
                </c:pt>
                <c:pt idx="70">
                  <c:v>0</c:v>
                </c:pt>
                <c:pt idx="71">
                  <c:v>0</c:v>
                </c:pt>
                <c:pt idx="72">
                  <c:v>9861.7000000000007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17F6-4D6A-86E1-EECED76376FD}"/>
            </c:ext>
          </c:extLst>
        </c:ser>
        <c:ser>
          <c:idx val="125"/>
          <c:order val="125"/>
          <c:tx>
            <c:strRef>
              <c:f>Data!$DW$4</c:f>
              <c:strCache>
                <c:ptCount val="1"/>
                <c:pt idx="0">
                  <c:v>STAFF AMENITIES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Data!$DW$5:$DW$88</c:f>
              <c:numCache>
                <c:formatCode>"$"#,##0.00_);[Red]\("$"#,##0.00\)</c:formatCode>
                <c:ptCount val="84"/>
                <c:pt idx="0">
                  <c:v>700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709.24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0</c:v>
                </c:pt>
                <c:pt idx="21">
                  <c:v>378.4</c:v>
                </c:pt>
                <c:pt idx="22">
                  <c:v>278</c:v>
                </c:pt>
                <c:pt idx="23">
                  <c:v>576.36</c:v>
                </c:pt>
                <c:pt idx="24">
                  <c:v>1841.59</c:v>
                </c:pt>
                <c:pt idx="25">
                  <c:v>348</c:v>
                </c:pt>
                <c:pt idx="26">
                  <c:v>349.09</c:v>
                </c:pt>
                <c:pt idx="27">
                  <c:v>364.57</c:v>
                </c:pt>
                <c:pt idx="28">
                  <c:v>0</c:v>
                </c:pt>
                <c:pt idx="29">
                  <c:v>220</c:v>
                </c:pt>
                <c:pt idx="30">
                  <c:v>505.18</c:v>
                </c:pt>
                <c:pt idx="31">
                  <c:v>286</c:v>
                </c:pt>
                <c:pt idx="32">
                  <c:v>200</c:v>
                </c:pt>
                <c:pt idx="33">
                  <c:v>201.73</c:v>
                </c:pt>
                <c:pt idx="34">
                  <c:v>270.91000000000003</c:v>
                </c:pt>
                <c:pt idx="35">
                  <c:v>180</c:v>
                </c:pt>
                <c:pt idx="36">
                  <c:v>1136.6199999999999</c:v>
                </c:pt>
                <c:pt idx="37">
                  <c:v>200</c:v>
                </c:pt>
                <c:pt idx="38">
                  <c:v>180</c:v>
                </c:pt>
                <c:pt idx="39">
                  <c:v>180</c:v>
                </c:pt>
                <c:pt idx="40">
                  <c:v>279.64</c:v>
                </c:pt>
                <c:pt idx="41">
                  <c:v>152</c:v>
                </c:pt>
                <c:pt idx="42">
                  <c:v>181.82</c:v>
                </c:pt>
                <c:pt idx="43">
                  <c:v>0</c:v>
                </c:pt>
                <c:pt idx="44">
                  <c:v>0</c:v>
                </c:pt>
                <c:pt idx="45">
                  <c:v>1190</c:v>
                </c:pt>
                <c:pt idx="46">
                  <c:v>200</c:v>
                </c:pt>
                <c:pt idx="47">
                  <c:v>0</c:v>
                </c:pt>
                <c:pt idx="48">
                  <c:v>1211.57</c:v>
                </c:pt>
                <c:pt idx="49">
                  <c:v>389.98</c:v>
                </c:pt>
                <c:pt idx="50">
                  <c:v>180</c:v>
                </c:pt>
                <c:pt idx="51">
                  <c:v>250</c:v>
                </c:pt>
                <c:pt idx="52">
                  <c:v>300</c:v>
                </c:pt>
                <c:pt idx="53">
                  <c:v>0</c:v>
                </c:pt>
                <c:pt idx="54">
                  <c:v>0</c:v>
                </c:pt>
                <c:pt idx="55">
                  <c:v>360.91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2311.5500000000002</c:v>
                </c:pt>
                <c:pt idx="61">
                  <c:v>0</c:v>
                </c:pt>
                <c:pt idx="62">
                  <c:v>0</c:v>
                </c:pt>
                <c:pt idx="63">
                  <c:v>137</c:v>
                </c:pt>
                <c:pt idx="64">
                  <c:v>43.5</c:v>
                </c:pt>
                <c:pt idx="65">
                  <c:v>2590.91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336.37</c:v>
                </c:pt>
                <c:pt idx="70">
                  <c:v>240</c:v>
                </c:pt>
                <c:pt idx="71">
                  <c:v>0</c:v>
                </c:pt>
                <c:pt idx="72">
                  <c:v>4695.84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17F6-4D6A-86E1-EECED76376FD}"/>
            </c:ext>
          </c:extLst>
        </c:ser>
        <c:ser>
          <c:idx val="126"/>
          <c:order val="126"/>
          <c:tx>
            <c:strRef>
              <c:f>Data!$DX$4</c:f>
              <c:strCache>
                <c:ptCount val="1"/>
                <c:pt idx="0">
                  <c:v>Income tax expense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Data!$A$5:$A$88</c:f>
              <c:numCache>
                <c:formatCode>d\-mmm\-yy</c:formatCode>
                <c:ptCount val="84"/>
                <c:pt idx="0">
                  <c:v>45261</c:v>
                </c:pt>
                <c:pt idx="1">
                  <c:v>45231</c:v>
                </c:pt>
                <c:pt idx="2">
                  <c:v>45200</c:v>
                </c:pt>
                <c:pt idx="3">
                  <c:v>45170</c:v>
                </c:pt>
                <c:pt idx="4">
                  <c:v>45139</c:v>
                </c:pt>
                <c:pt idx="5">
                  <c:v>45108</c:v>
                </c:pt>
                <c:pt idx="6">
                  <c:v>45078</c:v>
                </c:pt>
                <c:pt idx="7">
                  <c:v>45047</c:v>
                </c:pt>
                <c:pt idx="8">
                  <c:v>45017</c:v>
                </c:pt>
                <c:pt idx="9">
                  <c:v>44986</c:v>
                </c:pt>
                <c:pt idx="10">
                  <c:v>44958</c:v>
                </c:pt>
                <c:pt idx="11">
                  <c:v>44927</c:v>
                </c:pt>
                <c:pt idx="12">
                  <c:v>44896</c:v>
                </c:pt>
                <c:pt idx="13">
                  <c:v>44866</c:v>
                </c:pt>
                <c:pt idx="14">
                  <c:v>44835</c:v>
                </c:pt>
                <c:pt idx="15">
                  <c:v>44805</c:v>
                </c:pt>
                <c:pt idx="16">
                  <c:v>44774</c:v>
                </c:pt>
                <c:pt idx="17">
                  <c:v>44743</c:v>
                </c:pt>
                <c:pt idx="18">
                  <c:v>44713</c:v>
                </c:pt>
                <c:pt idx="19">
                  <c:v>44682</c:v>
                </c:pt>
                <c:pt idx="20">
                  <c:v>44652</c:v>
                </c:pt>
                <c:pt idx="21">
                  <c:v>44621</c:v>
                </c:pt>
                <c:pt idx="22">
                  <c:v>44593</c:v>
                </c:pt>
                <c:pt idx="23">
                  <c:v>44562</c:v>
                </c:pt>
                <c:pt idx="24">
                  <c:v>44531</c:v>
                </c:pt>
                <c:pt idx="25">
                  <c:v>44501</c:v>
                </c:pt>
                <c:pt idx="26">
                  <c:v>44470</c:v>
                </c:pt>
                <c:pt idx="27">
                  <c:v>44440</c:v>
                </c:pt>
                <c:pt idx="28">
                  <c:v>44409</c:v>
                </c:pt>
                <c:pt idx="29">
                  <c:v>44378</c:v>
                </c:pt>
                <c:pt idx="30">
                  <c:v>44348</c:v>
                </c:pt>
                <c:pt idx="31">
                  <c:v>44317</c:v>
                </c:pt>
                <c:pt idx="32">
                  <c:v>44287</c:v>
                </c:pt>
                <c:pt idx="33">
                  <c:v>44256</c:v>
                </c:pt>
                <c:pt idx="34">
                  <c:v>44228</c:v>
                </c:pt>
                <c:pt idx="35">
                  <c:v>44197</c:v>
                </c:pt>
                <c:pt idx="36">
                  <c:v>44166</c:v>
                </c:pt>
                <c:pt idx="37">
                  <c:v>44136</c:v>
                </c:pt>
                <c:pt idx="38">
                  <c:v>44105</c:v>
                </c:pt>
                <c:pt idx="39">
                  <c:v>44075</c:v>
                </c:pt>
                <c:pt idx="40">
                  <c:v>44044</c:v>
                </c:pt>
                <c:pt idx="41">
                  <c:v>44013</c:v>
                </c:pt>
                <c:pt idx="42">
                  <c:v>43983</c:v>
                </c:pt>
                <c:pt idx="43">
                  <c:v>43952</c:v>
                </c:pt>
                <c:pt idx="44">
                  <c:v>43922</c:v>
                </c:pt>
                <c:pt idx="45">
                  <c:v>43891</c:v>
                </c:pt>
                <c:pt idx="46">
                  <c:v>43862</c:v>
                </c:pt>
                <c:pt idx="47">
                  <c:v>43831</c:v>
                </c:pt>
                <c:pt idx="48">
                  <c:v>43800</c:v>
                </c:pt>
                <c:pt idx="49">
                  <c:v>43770</c:v>
                </c:pt>
                <c:pt idx="50">
                  <c:v>43739</c:v>
                </c:pt>
                <c:pt idx="51">
                  <c:v>43709</c:v>
                </c:pt>
                <c:pt idx="52">
                  <c:v>43678</c:v>
                </c:pt>
                <c:pt idx="53">
                  <c:v>43647</c:v>
                </c:pt>
                <c:pt idx="54">
                  <c:v>43617</c:v>
                </c:pt>
                <c:pt idx="55">
                  <c:v>43586</c:v>
                </c:pt>
                <c:pt idx="56">
                  <c:v>43556</c:v>
                </c:pt>
                <c:pt idx="57">
                  <c:v>43525</c:v>
                </c:pt>
                <c:pt idx="58">
                  <c:v>43497</c:v>
                </c:pt>
                <c:pt idx="59">
                  <c:v>43466</c:v>
                </c:pt>
                <c:pt idx="60">
                  <c:v>43435</c:v>
                </c:pt>
                <c:pt idx="61">
                  <c:v>43405</c:v>
                </c:pt>
                <c:pt idx="62">
                  <c:v>43374</c:v>
                </c:pt>
                <c:pt idx="63">
                  <c:v>43344</c:v>
                </c:pt>
                <c:pt idx="64">
                  <c:v>43313</c:v>
                </c:pt>
                <c:pt idx="65">
                  <c:v>43282</c:v>
                </c:pt>
                <c:pt idx="66">
                  <c:v>43252</c:v>
                </c:pt>
                <c:pt idx="67">
                  <c:v>43221</c:v>
                </c:pt>
                <c:pt idx="68">
                  <c:v>43191</c:v>
                </c:pt>
                <c:pt idx="69">
                  <c:v>43160</c:v>
                </c:pt>
                <c:pt idx="70">
                  <c:v>43132</c:v>
                </c:pt>
                <c:pt idx="71">
                  <c:v>43101</c:v>
                </c:pt>
                <c:pt idx="72">
                  <c:v>43070</c:v>
                </c:pt>
                <c:pt idx="73">
                  <c:v>43040</c:v>
                </c:pt>
                <c:pt idx="74">
                  <c:v>43009</c:v>
                </c:pt>
                <c:pt idx="75">
                  <c:v>42979</c:v>
                </c:pt>
                <c:pt idx="76">
                  <c:v>42948</c:v>
                </c:pt>
                <c:pt idx="77">
                  <c:v>42917</c:v>
                </c:pt>
                <c:pt idx="78">
                  <c:v>42887</c:v>
                </c:pt>
                <c:pt idx="79">
                  <c:v>42856</c:v>
                </c:pt>
                <c:pt idx="80">
                  <c:v>42826</c:v>
                </c:pt>
                <c:pt idx="81">
                  <c:v>42795</c:v>
                </c:pt>
                <c:pt idx="82">
                  <c:v>42767</c:v>
                </c:pt>
                <c:pt idx="83">
                  <c:v>42736</c:v>
                </c:pt>
              </c:numCache>
            </c:numRef>
          </c:cat>
          <c:val>
            <c:numRef>
              <c:f>Data!$DX$5:$DX$88</c:f>
              <c:numCache>
                <c:formatCode>"$"#,##0.00_);[Red]\("$"#,##0.00\)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7423.5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12214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89533.67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17F6-4D6A-86E1-EECED7637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0160880"/>
        <c:axId val="14726648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Data!$B$4</c15:sqref>
                        </c15:formulaRef>
                      </c:ext>
                    </c:extLst>
                    <c:strCache>
                      <c:ptCount val="1"/>
                      <c:pt idx="0">
                        <c:v>Bar Sales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Data!$B$5:$B$88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55148.99</c:v>
                      </c:pt>
                      <c:pt idx="1">
                        <c:v>47863.360000000001</c:v>
                      </c:pt>
                      <c:pt idx="2">
                        <c:v>39334.01</c:v>
                      </c:pt>
                      <c:pt idx="3">
                        <c:v>38591.71</c:v>
                      </c:pt>
                      <c:pt idx="4">
                        <c:v>34919.53</c:v>
                      </c:pt>
                      <c:pt idx="5">
                        <c:v>38597.449999999997</c:v>
                      </c:pt>
                      <c:pt idx="6">
                        <c:v>32756.09</c:v>
                      </c:pt>
                      <c:pt idx="7">
                        <c:v>35549.35</c:v>
                      </c:pt>
                      <c:pt idx="8">
                        <c:v>39031.15</c:v>
                      </c:pt>
                      <c:pt idx="9">
                        <c:v>39222.35</c:v>
                      </c:pt>
                      <c:pt idx="10">
                        <c:v>32017.62</c:v>
                      </c:pt>
                      <c:pt idx="11">
                        <c:v>26764.92</c:v>
                      </c:pt>
                      <c:pt idx="12">
                        <c:v>40723.4</c:v>
                      </c:pt>
                      <c:pt idx="13">
                        <c:v>29302.91</c:v>
                      </c:pt>
                      <c:pt idx="14">
                        <c:v>36455.29</c:v>
                      </c:pt>
                      <c:pt idx="15">
                        <c:v>35105.51</c:v>
                      </c:pt>
                      <c:pt idx="16">
                        <c:v>34406.01</c:v>
                      </c:pt>
                      <c:pt idx="17">
                        <c:v>38423.97</c:v>
                      </c:pt>
                      <c:pt idx="18">
                        <c:v>33594.629999999997</c:v>
                      </c:pt>
                      <c:pt idx="19">
                        <c:v>30951.37</c:v>
                      </c:pt>
                      <c:pt idx="20">
                        <c:v>31980.74</c:v>
                      </c:pt>
                      <c:pt idx="21">
                        <c:v>25352.66</c:v>
                      </c:pt>
                      <c:pt idx="22">
                        <c:v>17978.53</c:v>
                      </c:pt>
                      <c:pt idx="23">
                        <c:v>18444.95</c:v>
                      </c:pt>
                      <c:pt idx="24">
                        <c:v>32387.45</c:v>
                      </c:pt>
                      <c:pt idx="25">
                        <c:v>24082.5</c:v>
                      </c:pt>
                      <c:pt idx="26">
                        <c:v>18955.96</c:v>
                      </c:pt>
                      <c:pt idx="27">
                        <c:v>16159.81</c:v>
                      </c:pt>
                      <c:pt idx="28">
                        <c:v>11919.11</c:v>
                      </c:pt>
                      <c:pt idx="29">
                        <c:v>28144.46</c:v>
                      </c:pt>
                      <c:pt idx="30">
                        <c:v>35160.65</c:v>
                      </c:pt>
                      <c:pt idx="31">
                        <c:v>40182.199999999997</c:v>
                      </c:pt>
                      <c:pt idx="32">
                        <c:v>38211.74</c:v>
                      </c:pt>
                      <c:pt idx="33">
                        <c:v>37214.86</c:v>
                      </c:pt>
                      <c:pt idx="34">
                        <c:v>32948.46</c:v>
                      </c:pt>
                      <c:pt idx="35">
                        <c:v>29537.29</c:v>
                      </c:pt>
                      <c:pt idx="36">
                        <c:v>43002.21</c:v>
                      </c:pt>
                      <c:pt idx="37">
                        <c:v>34838.46</c:v>
                      </c:pt>
                      <c:pt idx="38">
                        <c:v>35396.97</c:v>
                      </c:pt>
                      <c:pt idx="39">
                        <c:v>33045.29</c:v>
                      </c:pt>
                      <c:pt idx="40">
                        <c:v>34945.360000000001</c:v>
                      </c:pt>
                      <c:pt idx="41">
                        <c:v>35775.39</c:v>
                      </c:pt>
                      <c:pt idx="42">
                        <c:v>19625.38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33907.24</c:v>
                      </c:pt>
                      <c:pt idx="46">
                        <c:v>50219.79</c:v>
                      </c:pt>
                      <c:pt idx="47">
                        <c:v>45703.31</c:v>
                      </c:pt>
                      <c:pt idx="48">
                        <c:v>85371.62</c:v>
                      </c:pt>
                      <c:pt idx="49">
                        <c:v>60180.43</c:v>
                      </c:pt>
                      <c:pt idx="50">
                        <c:v>54354.66</c:v>
                      </c:pt>
                      <c:pt idx="51">
                        <c:v>53854.37</c:v>
                      </c:pt>
                      <c:pt idx="52">
                        <c:v>57023</c:v>
                      </c:pt>
                      <c:pt idx="53">
                        <c:v>53748.23</c:v>
                      </c:pt>
                      <c:pt idx="54">
                        <c:v>48573.760000000002</c:v>
                      </c:pt>
                      <c:pt idx="55">
                        <c:v>60815.37</c:v>
                      </c:pt>
                      <c:pt idx="56">
                        <c:v>55821.91</c:v>
                      </c:pt>
                      <c:pt idx="57">
                        <c:v>60057.9</c:v>
                      </c:pt>
                      <c:pt idx="58">
                        <c:v>55964.480000000003</c:v>
                      </c:pt>
                      <c:pt idx="59">
                        <c:v>50956.18</c:v>
                      </c:pt>
                      <c:pt idx="60">
                        <c:v>71265.52</c:v>
                      </c:pt>
                      <c:pt idx="61">
                        <c:v>56006.79</c:v>
                      </c:pt>
                      <c:pt idx="62">
                        <c:v>55172.47</c:v>
                      </c:pt>
                      <c:pt idx="63">
                        <c:v>62038.39</c:v>
                      </c:pt>
                      <c:pt idx="64">
                        <c:v>60046.3</c:v>
                      </c:pt>
                      <c:pt idx="65">
                        <c:v>58987.27</c:v>
                      </c:pt>
                      <c:pt idx="66">
                        <c:v>59720.56</c:v>
                      </c:pt>
                      <c:pt idx="67">
                        <c:v>61014.16</c:v>
                      </c:pt>
                      <c:pt idx="68">
                        <c:v>62624.56</c:v>
                      </c:pt>
                      <c:pt idx="69">
                        <c:v>69760.33</c:v>
                      </c:pt>
                      <c:pt idx="70">
                        <c:v>66155.38</c:v>
                      </c:pt>
                      <c:pt idx="71">
                        <c:v>55563.45</c:v>
                      </c:pt>
                      <c:pt idx="72">
                        <c:v>106114.22</c:v>
                      </c:pt>
                      <c:pt idx="73">
                        <c:v>87725.47</c:v>
                      </c:pt>
                      <c:pt idx="74">
                        <c:v>77865.73</c:v>
                      </c:pt>
                      <c:pt idx="75">
                        <c:v>81876.84</c:v>
                      </c:pt>
                      <c:pt idx="76">
                        <c:v>78890.679999999993</c:v>
                      </c:pt>
                      <c:pt idx="77">
                        <c:v>89177.919999999998</c:v>
                      </c:pt>
                      <c:pt idx="78">
                        <c:v>95361.67</c:v>
                      </c:pt>
                      <c:pt idx="79">
                        <c:v>102058.79</c:v>
                      </c:pt>
                      <c:pt idx="80">
                        <c:v>92088.48</c:v>
                      </c:pt>
                      <c:pt idx="81">
                        <c:v>97919.84</c:v>
                      </c:pt>
                      <c:pt idx="82">
                        <c:v>96781.18</c:v>
                      </c:pt>
                      <c:pt idx="83">
                        <c:v>105548.74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65-17F6-4D6A-86E1-EECED76376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Food Sales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Data!$C$5:$C$88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10.9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1581.82</c:v>
                      </c:pt>
                      <c:pt idx="22">
                        <c:v>3042.28</c:v>
                      </c:pt>
                      <c:pt idx="23">
                        <c:v>2933.64</c:v>
                      </c:pt>
                      <c:pt idx="24">
                        <c:v>6419.54</c:v>
                      </c:pt>
                      <c:pt idx="25">
                        <c:v>5343.61</c:v>
                      </c:pt>
                      <c:pt idx="26">
                        <c:v>2330.9299999999998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-305.45999999999998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65.91</c:v>
                      </c:pt>
                      <c:pt idx="46">
                        <c:v>0</c:v>
                      </c:pt>
                      <c:pt idx="47">
                        <c:v>307.36</c:v>
                      </c:pt>
                      <c:pt idx="48">
                        <c:v>-1731.73</c:v>
                      </c:pt>
                      <c:pt idx="49">
                        <c:v>-1976.42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378</c:v>
                      </c:pt>
                      <c:pt idx="61">
                        <c:v>65.91</c:v>
                      </c:pt>
                      <c:pt idx="62">
                        <c:v>432.82</c:v>
                      </c:pt>
                      <c:pt idx="63">
                        <c:v>3181.82</c:v>
                      </c:pt>
                      <c:pt idx="64">
                        <c:v>0</c:v>
                      </c:pt>
                      <c:pt idx="65">
                        <c:v>22320.94</c:v>
                      </c:pt>
                      <c:pt idx="66">
                        <c:v>42183.68</c:v>
                      </c:pt>
                      <c:pt idx="67">
                        <c:v>37032.25</c:v>
                      </c:pt>
                      <c:pt idx="68">
                        <c:v>36127.379999999997</c:v>
                      </c:pt>
                      <c:pt idx="69">
                        <c:v>45233.46</c:v>
                      </c:pt>
                      <c:pt idx="70">
                        <c:v>40551.56</c:v>
                      </c:pt>
                      <c:pt idx="71">
                        <c:v>35503.42</c:v>
                      </c:pt>
                      <c:pt idx="72">
                        <c:v>58569.09</c:v>
                      </c:pt>
                      <c:pt idx="73">
                        <c:v>79849.179999999993</c:v>
                      </c:pt>
                      <c:pt idx="74">
                        <c:v>52983.12</c:v>
                      </c:pt>
                      <c:pt idx="75">
                        <c:v>53216.11</c:v>
                      </c:pt>
                      <c:pt idx="76">
                        <c:v>45157.27</c:v>
                      </c:pt>
                      <c:pt idx="77">
                        <c:v>43382.33</c:v>
                      </c:pt>
                      <c:pt idx="78">
                        <c:v>50835.03</c:v>
                      </c:pt>
                      <c:pt idx="79">
                        <c:v>51553.63</c:v>
                      </c:pt>
                      <c:pt idx="80">
                        <c:v>44463.79</c:v>
                      </c:pt>
                      <c:pt idx="81">
                        <c:v>53083.4</c:v>
                      </c:pt>
                      <c:pt idx="82">
                        <c:v>50196.95</c:v>
                      </c:pt>
                      <c:pt idx="83">
                        <c:v>56606.65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17F6-4D6A-86E1-EECED76376F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Data!$D$4</c15:sqref>
                        </c15:formulaRef>
                      </c:ext>
                    </c:extLst>
                    <c:strCache>
                      <c:ptCount val="1"/>
                      <c:pt idx="0">
                        <c:v>Cafe Sales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Data!$D$5:$D$88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392.21</c:v>
                      </c:pt>
                      <c:pt idx="1">
                        <c:v>782.8</c:v>
                      </c:pt>
                      <c:pt idx="2">
                        <c:v>510</c:v>
                      </c:pt>
                      <c:pt idx="3">
                        <c:v>720.91</c:v>
                      </c:pt>
                      <c:pt idx="4">
                        <c:v>816.47</c:v>
                      </c:pt>
                      <c:pt idx="5">
                        <c:v>831.65</c:v>
                      </c:pt>
                      <c:pt idx="6">
                        <c:v>1018.09</c:v>
                      </c:pt>
                      <c:pt idx="7">
                        <c:v>1117.7</c:v>
                      </c:pt>
                      <c:pt idx="8">
                        <c:v>535.19000000000005</c:v>
                      </c:pt>
                      <c:pt idx="9">
                        <c:v>690.1</c:v>
                      </c:pt>
                      <c:pt idx="10">
                        <c:v>586.20000000000005</c:v>
                      </c:pt>
                      <c:pt idx="11">
                        <c:v>438</c:v>
                      </c:pt>
                      <c:pt idx="12">
                        <c:v>634.1</c:v>
                      </c:pt>
                      <c:pt idx="13">
                        <c:v>784.46</c:v>
                      </c:pt>
                      <c:pt idx="14">
                        <c:v>879</c:v>
                      </c:pt>
                      <c:pt idx="15">
                        <c:v>931.9</c:v>
                      </c:pt>
                      <c:pt idx="16">
                        <c:v>1035.83</c:v>
                      </c:pt>
                      <c:pt idx="17">
                        <c:v>966.1</c:v>
                      </c:pt>
                      <c:pt idx="18">
                        <c:v>993.01</c:v>
                      </c:pt>
                      <c:pt idx="19">
                        <c:v>940.77</c:v>
                      </c:pt>
                      <c:pt idx="20">
                        <c:v>742.68</c:v>
                      </c:pt>
                      <c:pt idx="21">
                        <c:v>3520.66</c:v>
                      </c:pt>
                      <c:pt idx="22">
                        <c:v>558.6</c:v>
                      </c:pt>
                      <c:pt idx="23">
                        <c:v>439.19</c:v>
                      </c:pt>
                      <c:pt idx="24">
                        <c:v>838.77</c:v>
                      </c:pt>
                      <c:pt idx="25">
                        <c:v>1284.54</c:v>
                      </c:pt>
                      <c:pt idx="26">
                        <c:v>544</c:v>
                      </c:pt>
                      <c:pt idx="27">
                        <c:v>405.86</c:v>
                      </c:pt>
                      <c:pt idx="28">
                        <c:v>216</c:v>
                      </c:pt>
                      <c:pt idx="29">
                        <c:v>669.14</c:v>
                      </c:pt>
                      <c:pt idx="30">
                        <c:v>1231.5</c:v>
                      </c:pt>
                      <c:pt idx="31">
                        <c:v>884.46</c:v>
                      </c:pt>
                      <c:pt idx="32">
                        <c:v>717.35</c:v>
                      </c:pt>
                      <c:pt idx="33">
                        <c:v>873.95</c:v>
                      </c:pt>
                      <c:pt idx="34">
                        <c:v>741.86</c:v>
                      </c:pt>
                      <c:pt idx="35">
                        <c:v>513.30999999999995</c:v>
                      </c:pt>
                      <c:pt idx="36">
                        <c:v>651.28</c:v>
                      </c:pt>
                      <c:pt idx="37">
                        <c:v>646.09</c:v>
                      </c:pt>
                      <c:pt idx="38">
                        <c:v>709.5</c:v>
                      </c:pt>
                      <c:pt idx="39">
                        <c:v>696</c:v>
                      </c:pt>
                      <c:pt idx="40">
                        <c:v>788.05</c:v>
                      </c:pt>
                      <c:pt idx="41">
                        <c:v>133.19</c:v>
                      </c:pt>
                      <c:pt idx="42">
                        <c:v>318.54000000000002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2346.64</c:v>
                      </c:pt>
                      <c:pt idx="46">
                        <c:v>3549.35</c:v>
                      </c:pt>
                      <c:pt idx="47">
                        <c:v>2285.89</c:v>
                      </c:pt>
                      <c:pt idx="48">
                        <c:v>3193.27</c:v>
                      </c:pt>
                      <c:pt idx="49">
                        <c:v>3290.54</c:v>
                      </c:pt>
                      <c:pt idx="50">
                        <c:v>3827.18</c:v>
                      </c:pt>
                      <c:pt idx="51">
                        <c:v>3816.14</c:v>
                      </c:pt>
                      <c:pt idx="52">
                        <c:v>4849.1400000000003</c:v>
                      </c:pt>
                      <c:pt idx="53">
                        <c:v>4355.3</c:v>
                      </c:pt>
                      <c:pt idx="54">
                        <c:v>4327.08</c:v>
                      </c:pt>
                      <c:pt idx="55">
                        <c:v>5969.55</c:v>
                      </c:pt>
                      <c:pt idx="56">
                        <c:v>4209.46</c:v>
                      </c:pt>
                      <c:pt idx="57">
                        <c:v>4387.01</c:v>
                      </c:pt>
                      <c:pt idx="58">
                        <c:v>4082.52</c:v>
                      </c:pt>
                      <c:pt idx="59">
                        <c:v>3098.24</c:v>
                      </c:pt>
                      <c:pt idx="60">
                        <c:v>3562.77</c:v>
                      </c:pt>
                      <c:pt idx="61">
                        <c:v>4797</c:v>
                      </c:pt>
                      <c:pt idx="62">
                        <c:v>5418.39</c:v>
                      </c:pt>
                      <c:pt idx="63">
                        <c:v>6048.99</c:v>
                      </c:pt>
                      <c:pt idx="64">
                        <c:v>6226.41</c:v>
                      </c:pt>
                      <c:pt idx="65">
                        <c:v>9095.7199999999993</c:v>
                      </c:pt>
                      <c:pt idx="66">
                        <c:v>5706.07</c:v>
                      </c:pt>
                      <c:pt idx="67">
                        <c:v>8788.82</c:v>
                      </c:pt>
                      <c:pt idx="68">
                        <c:v>5254.27</c:v>
                      </c:pt>
                      <c:pt idx="69">
                        <c:v>5051.6099999999997</c:v>
                      </c:pt>
                      <c:pt idx="70">
                        <c:v>4200.5600000000004</c:v>
                      </c:pt>
                      <c:pt idx="71">
                        <c:v>3285.82</c:v>
                      </c:pt>
                      <c:pt idx="72">
                        <c:v>4796.83</c:v>
                      </c:pt>
                      <c:pt idx="73">
                        <c:v>7275.37</c:v>
                      </c:pt>
                      <c:pt idx="74">
                        <c:v>7901.9</c:v>
                      </c:pt>
                      <c:pt idx="75">
                        <c:v>6498.11</c:v>
                      </c:pt>
                      <c:pt idx="76">
                        <c:v>7580.97</c:v>
                      </c:pt>
                      <c:pt idx="77">
                        <c:v>8953.5499999999993</c:v>
                      </c:pt>
                      <c:pt idx="78">
                        <c:v>9853.39</c:v>
                      </c:pt>
                      <c:pt idx="79">
                        <c:v>14136.29</c:v>
                      </c:pt>
                      <c:pt idx="80">
                        <c:v>8804.36</c:v>
                      </c:pt>
                      <c:pt idx="81">
                        <c:v>9444.56</c:v>
                      </c:pt>
                      <c:pt idx="82">
                        <c:v>8423.2000000000007</c:v>
                      </c:pt>
                      <c:pt idx="83">
                        <c:v>9478.58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17F6-4D6A-86E1-EECED76376F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Data!$E$4</c15:sqref>
                        </c15:formulaRef>
                      </c:ext>
                    </c:extLst>
                    <c:strCache>
                      <c:ptCount val="1"/>
                      <c:pt idx="0">
                        <c:v>Net Poker Machine Clearances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Data!$E$5:$E$88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202516.33</c:v>
                      </c:pt>
                      <c:pt idx="1">
                        <c:v>193092.51</c:v>
                      </c:pt>
                      <c:pt idx="2">
                        <c:v>178752.09</c:v>
                      </c:pt>
                      <c:pt idx="3">
                        <c:v>177686.05</c:v>
                      </c:pt>
                      <c:pt idx="4">
                        <c:v>148905.53</c:v>
                      </c:pt>
                      <c:pt idx="5">
                        <c:v>173539.12</c:v>
                      </c:pt>
                      <c:pt idx="6">
                        <c:v>175182.76</c:v>
                      </c:pt>
                      <c:pt idx="7">
                        <c:v>176263.55</c:v>
                      </c:pt>
                      <c:pt idx="8">
                        <c:v>186781.68</c:v>
                      </c:pt>
                      <c:pt idx="9">
                        <c:v>193526.8</c:v>
                      </c:pt>
                      <c:pt idx="10">
                        <c:v>125834.89</c:v>
                      </c:pt>
                      <c:pt idx="11">
                        <c:v>143116.22</c:v>
                      </c:pt>
                      <c:pt idx="12">
                        <c:v>145663.06</c:v>
                      </c:pt>
                      <c:pt idx="13">
                        <c:v>153096.54</c:v>
                      </c:pt>
                      <c:pt idx="14">
                        <c:v>184009.62</c:v>
                      </c:pt>
                      <c:pt idx="15">
                        <c:v>183967.2</c:v>
                      </c:pt>
                      <c:pt idx="16">
                        <c:v>173642.34</c:v>
                      </c:pt>
                      <c:pt idx="17">
                        <c:v>156416.47</c:v>
                      </c:pt>
                      <c:pt idx="18">
                        <c:v>157060.04999999999</c:v>
                      </c:pt>
                      <c:pt idx="19">
                        <c:v>160854.32</c:v>
                      </c:pt>
                      <c:pt idx="20">
                        <c:v>174206.76</c:v>
                      </c:pt>
                      <c:pt idx="21">
                        <c:v>164258.84</c:v>
                      </c:pt>
                      <c:pt idx="22">
                        <c:v>116738.37</c:v>
                      </c:pt>
                      <c:pt idx="23">
                        <c:v>112976.69</c:v>
                      </c:pt>
                      <c:pt idx="24">
                        <c:v>146210.75</c:v>
                      </c:pt>
                      <c:pt idx="25">
                        <c:v>99423.29</c:v>
                      </c:pt>
                      <c:pt idx="26">
                        <c:v>116293.21</c:v>
                      </c:pt>
                      <c:pt idx="27">
                        <c:v>112557.45</c:v>
                      </c:pt>
                      <c:pt idx="28">
                        <c:v>99611.17</c:v>
                      </c:pt>
                      <c:pt idx="29">
                        <c:v>216093.58</c:v>
                      </c:pt>
                      <c:pt idx="30">
                        <c:v>176008.92</c:v>
                      </c:pt>
                      <c:pt idx="31">
                        <c:v>189555.22</c:v>
                      </c:pt>
                      <c:pt idx="32">
                        <c:v>188539.96</c:v>
                      </c:pt>
                      <c:pt idx="33">
                        <c:v>192315.18</c:v>
                      </c:pt>
                      <c:pt idx="34">
                        <c:v>174156</c:v>
                      </c:pt>
                      <c:pt idx="35">
                        <c:v>139881.60999999999</c:v>
                      </c:pt>
                      <c:pt idx="36">
                        <c:v>125758.64</c:v>
                      </c:pt>
                      <c:pt idx="37">
                        <c:v>149408.84</c:v>
                      </c:pt>
                      <c:pt idx="38">
                        <c:v>158122.44</c:v>
                      </c:pt>
                      <c:pt idx="39">
                        <c:v>172635.79</c:v>
                      </c:pt>
                      <c:pt idx="40">
                        <c:v>185119.3</c:v>
                      </c:pt>
                      <c:pt idx="41">
                        <c:v>263579.39</c:v>
                      </c:pt>
                      <c:pt idx="42">
                        <c:v>126550.8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111786.85</c:v>
                      </c:pt>
                      <c:pt idx="46">
                        <c:v>184493.9</c:v>
                      </c:pt>
                      <c:pt idx="47">
                        <c:v>166390.44</c:v>
                      </c:pt>
                      <c:pt idx="48">
                        <c:v>189531.32</c:v>
                      </c:pt>
                      <c:pt idx="49">
                        <c:v>217287.21</c:v>
                      </c:pt>
                      <c:pt idx="50">
                        <c:v>147371.03</c:v>
                      </c:pt>
                      <c:pt idx="51">
                        <c:v>164353.76</c:v>
                      </c:pt>
                      <c:pt idx="52">
                        <c:v>235235.75</c:v>
                      </c:pt>
                      <c:pt idx="53">
                        <c:v>225794.71</c:v>
                      </c:pt>
                      <c:pt idx="54">
                        <c:v>165919.04000000001</c:v>
                      </c:pt>
                      <c:pt idx="55">
                        <c:v>166044.81</c:v>
                      </c:pt>
                      <c:pt idx="56">
                        <c:v>198012.53</c:v>
                      </c:pt>
                      <c:pt idx="57">
                        <c:v>200941.68</c:v>
                      </c:pt>
                      <c:pt idx="58">
                        <c:v>173476.3</c:v>
                      </c:pt>
                      <c:pt idx="59">
                        <c:v>175213.51</c:v>
                      </c:pt>
                      <c:pt idx="60">
                        <c:v>229046.08</c:v>
                      </c:pt>
                      <c:pt idx="61">
                        <c:v>181380.18</c:v>
                      </c:pt>
                      <c:pt idx="62">
                        <c:v>174620.65</c:v>
                      </c:pt>
                      <c:pt idx="63">
                        <c:v>165625.34</c:v>
                      </c:pt>
                      <c:pt idx="64">
                        <c:v>202267.59</c:v>
                      </c:pt>
                      <c:pt idx="65">
                        <c:v>226692.76</c:v>
                      </c:pt>
                      <c:pt idx="66">
                        <c:v>196286.99</c:v>
                      </c:pt>
                      <c:pt idx="67">
                        <c:v>173843.39</c:v>
                      </c:pt>
                      <c:pt idx="68">
                        <c:v>170914.45</c:v>
                      </c:pt>
                      <c:pt idx="69">
                        <c:v>204428.47</c:v>
                      </c:pt>
                      <c:pt idx="70">
                        <c:v>195740.21</c:v>
                      </c:pt>
                      <c:pt idx="71">
                        <c:v>161339.57</c:v>
                      </c:pt>
                      <c:pt idx="72">
                        <c:v>186223.92</c:v>
                      </c:pt>
                      <c:pt idx="73">
                        <c:v>216306.3</c:v>
                      </c:pt>
                      <c:pt idx="74">
                        <c:v>185347.65</c:v>
                      </c:pt>
                      <c:pt idx="75">
                        <c:v>201647.59</c:v>
                      </c:pt>
                      <c:pt idx="76">
                        <c:v>253088.77</c:v>
                      </c:pt>
                      <c:pt idx="77">
                        <c:v>238539.55</c:v>
                      </c:pt>
                      <c:pt idx="78">
                        <c:v>183834.16</c:v>
                      </c:pt>
                      <c:pt idx="79">
                        <c:v>166436.82</c:v>
                      </c:pt>
                      <c:pt idx="80">
                        <c:v>177717.42</c:v>
                      </c:pt>
                      <c:pt idx="81">
                        <c:v>199813.19</c:v>
                      </c:pt>
                      <c:pt idx="82">
                        <c:v>180435.43</c:v>
                      </c:pt>
                      <c:pt idx="83">
                        <c:v>184146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17F6-4D6A-86E1-EECED76376F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Data!$F$4</c15:sqref>
                        </c15:formulaRef>
                      </c:ext>
                    </c:extLst>
                    <c:strCache>
                      <c:ptCount val="1"/>
                      <c:pt idx="0">
                        <c:v>Poker Machine GST Rebate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Data!$F$5:$F$88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1431.67</c:v>
                      </c:pt>
                      <c:pt idx="1">
                        <c:v>1431.67</c:v>
                      </c:pt>
                      <c:pt idx="2">
                        <c:v>1431.67</c:v>
                      </c:pt>
                      <c:pt idx="3">
                        <c:v>1431.63</c:v>
                      </c:pt>
                      <c:pt idx="4">
                        <c:v>1431.67</c:v>
                      </c:pt>
                      <c:pt idx="5">
                        <c:v>1431.67</c:v>
                      </c:pt>
                      <c:pt idx="6">
                        <c:v>1431.67</c:v>
                      </c:pt>
                      <c:pt idx="7">
                        <c:v>1431.67</c:v>
                      </c:pt>
                      <c:pt idx="8">
                        <c:v>1431.67</c:v>
                      </c:pt>
                      <c:pt idx="9">
                        <c:v>1431.67</c:v>
                      </c:pt>
                      <c:pt idx="10">
                        <c:v>1431.67</c:v>
                      </c:pt>
                      <c:pt idx="11">
                        <c:v>1431.67</c:v>
                      </c:pt>
                      <c:pt idx="12">
                        <c:v>1431.67</c:v>
                      </c:pt>
                      <c:pt idx="13">
                        <c:v>1431.67</c:v>
                      </c:pt>
                      <c:pt idx="14">
                        <c:v>1431.67</c:v>
                      </c:pt>
                      <c:pt idx="15">
                        <c:v>1431.67</c:v>
                      </c:pt>
                      <c:pt idx="16">
                        <c:v>4294.8500000000004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1431.67</c:v>
                      </c:pt>
                      <c:pt idx="23">
                        <c:v>1431.67</c:v>
                      </c:pt>
                      <c:pt idx="24">
                        <c:v>1431.67</c:v>
                      </c:pt>
                      <c:pt idx="25">
                        <c:v>1431.67</c:v>
                      </c:pt>
                      <c:pt idx="26">
                        <c:v>1431.67</c:v>
                      </c:pt>
                      <c:pt idx="27">
                        <c:v>5726.68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1431.67</c:v>
                      </c:pt>
                      <c:pt idx="32">
                        <c:v>1431.67</c:v>
                      </c:pt>
                      <c:pt idx="33">
                        <c:v>1431.67</c:v>
                      </c:pt>
                      <c:pt idx="34">
                        <c:v>1431.67</c:v>
                      </c:pt>
                      <c:pt idx="35">
                        <c:v>1431.67</c:v>
                      </c:pt>
                      <c:pt idx="36">
                        <c:v>1431.67</c:v>
                      </c:pt>
                      <c:pt idx="37">
                        <c:v>1431.67</c:v>
                      </c:pt>
                      <c:pt idx="38">
                        <c:v>7158.35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1431.67</c:v>
                      </c:pt>
                      <c:pt idx="44">
                        <c:v>1431.67</c:v>
                      </c:pt>
                      <c:pt idx="45">
                        <c:v>1431.67</c:v>
                      </c:pt>
                      <c:pt idx="46">
                        <c:v>1431.67</c:v>
                      </c:pt>
                      <c:pt idx="47">
                        <c:v>0</c:v>
                      </c:pt>
                      <c:pt idx="48">
                        <c:v>1431.67</c:v>
                      </c:pt>
                      <c:pt idx="49">
                        <c:v>1431.67</c:v>
                      </c:pt>
                      <c:pt idx="50">
                        <c:v>1431.67</c:v>
                      </c:pt>
                      <c:pt idx="51">
                        <c:v>7158.35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1431.67</c:v>
                      </c:pt>
                      <c:pt idx="56">
                        <c:v>1431.67</c:v>
                      </c:pt>
                      <c:pt idx="57">
                        <c:v>1431.67</c:v>
                      </c:pt>
                      <c:pt idx="58">
                        <c:v>1431.67</c:v>
                      </c:pt>
                      <c:pt idx="59">
                        <c:v>1431.67</c:v>
                      </c:pt>
                      <c:pt idx="60">
                        <c:v>1431.67</c:v>
                      </c:pt>
                      <c:pt idx="61">
                        <c:v>1431.67</c:v>
                      </c:pt>
                      <c:pt idx="62">
                        <c:v>1431.67</c:v>
                      </c:pt>
                      <c:pt idx="63">
                        <c:v>1431.67</c:v>
                      </c:pt>
                      <c:pt idx="64">
                        <c:v>4295.01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1431.63</c:v>
                      </c:pt>
                      <c:pt idx="68">
                        <c:v>1431.67</c:v>
                      </c:pt>
                      <c:pt idx="69">
                        <c:v>1431.67</c:v>
                      </c:pt>
                      <c:pt idx="70">
                        <c:v>1431.67</c:v>
                      </c:pt>
                      <c:pt idx="71">
                        <c:v>1431.67</c:v>
                      </c:pt>
                      <c:pt idx="72">
                        <c:v>5726.68</c:v>
                      </c:pt>
                      <c:pt idx="73">
                        <c:v>1431.67</c:v>
                      </c:pt>
                      <c:pt idx="74">
                        <c:v>1431.67</c:v>
                      </c:pt>
                      <c:pt idx="75">
                        <c:v>1431.67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1431.63</c:v>
                      </c:pt>
                      <c:pt idx="80">
                        <c:v>1431.63</c:v>
                      </c:pt>
                      <c:pt idx="81">
                        <c:v>1431.67</c:v>
                      </c:pt>
                      <c:pt idx="82">
                        <c:v>1431.67</c:v>
                      </c:pt>
                      <c:pt idx="83">
                        <c:v>1431.67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17F6-4D6A-86E1-EECED76376F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Data!$G$4</c15:sqref>
                        </c15:formulaRef>
                      </c:ext>
                    </c:extLst>
                    <c:strCache>
                      <c:ptCount val="1"/>
                      <c:pt idx="0">
                        <c:v>Keno Income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Data!$G$5:$G$88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4697.17</c:v>
                      </c:pt>
                      <c:pt idx="1">
                        <c:v>2029.61</c:v>
                      </c:pt>
                      <c:pt idx="2">
                        <c:v>4679.58</c:v>
                      </c:pt>
                      <c:pt idx="3">
                        <c:v>1898.78</c:v>
                      </c:pt>
                      <c:pt idx="4">
                        <c:v>1570.52</c:v>
                      </c:pt>
                      <c:pt idx="5">
                        <c:v>2378.61</c:v>
                      </c:pt>
                      <c:pt idx="6">
                        <c:v>1424.02</c:v>
                      </c:pt>
                      <c:pt idx="7">
                        <c:v>1891.05</c:v>
                      </c:pt>
                      <c:pt idx="8">
                        <c:v>1746.17</c:v>
                      </c:pt>
                      <c:pt idx="9">
                        <c:v>2042.03</c:v>
                      </c:pt>
                      <c:pt idx="10">
                        <c:v>1944.45</c:v>
                      </c:pt>
                      <c:pt idx="11">
                        <c:v>2301.58</c:v>
                      </c:pt>
                      <c:pt idx="12">
                        <c:v>1465.08</c:v>
                      </c:pt>
                      <c:pt idx="13">
                        <c:v>1573.73</c:v>
                      </c:pt>
                      <c:pt idx="14">
                        <c:v>1977.83</c:v>
                      </c:pt>
                      <c:pt idx="15">
                        <c:v>1832.15</c:v>
                      </c:pt>
                      <c:pt idx="16">
                        <c:v>4611.04</c:v>
                      </c:pt>
                      <c:pt idx="17">
                        <c:v>1554.31</c:v>
                      </c:pt>
                      <c:pt idx="18">
                        <c:v>1631.9</c:v>
                      </c:pt>
                      <c:pt idx="19">
                        <c:v>2277.0100000000002</c:v>
                      </c:pt>
                      <c:pt idx="20">
                        <c:v>1839.75</c:v>
                      </c:pt>
                      <c:pt idx="21">
                        <c:v>1174.19</c:v>
                      </c:pt>
                      <c:pt idx="22">
                        <c:v>1797.01</c:v>
                      </c:pt>
                      <c:pt idx="23">
                        <c:v>1273.54</c:v>
                      </c:pt>
                      <c:pt idx="24">
                        <c:v>1114.3</c:v>
                      </c:pt>
                      <c:pt idx="25">
                        <c:v>850.51</c:v>
                      </c:pt>
                      <c:pt idx="26">
                        <c:v>3307.5</c:v>
                      </c:pt>
                      <c:pt idx="27">
                        <c:v>596.5</c:v>
                      </c:pt>
                      <c:pt idx="28">
                        <c:v>291.66000000000003</c:v>
                      </c:pt>
                      <c:pt idx="29">
                        <c:v>1594.2</c:v>
                      </c:pt>
                      <c:pt idx="30">
                        <c:v>1767.37</c:v>
                      </c:pt>
                      <c:pt idx="31">
                        <c:v>1865.9</c:v>
                      </c:pt>
                      <c:pt idx="32">
                        <c:v>1454.45</c:v>
                      </c:pt>
                      <c:pt idx="33">
                        <c:v>2089.5</c:v>
                      </c:pt>
                      <c:pt idx="34">
                        <c:v>1311.07</c:v>
                      </c:pt>
                      <c:pt idx="35">
                        <c:v>1936.96</c:v>
                      </c:pt>
                      <c:pt idx="36">
                        <c:v>-1045.02</c:v>
                      </c:pt>
                      <c:pt idx="37">
                        <c:v>1911.67</c:v>
                      </c:pt>
                      <c:pt idx="38">
                        <c:v>2375.9899999999998</c:v>
                      </c:pt>
                      <c:pt idx="39">
                        <c:v>1984.84</c:v>
                      </c:pt>
                      <c:pt idx="40">
                        <c:v>2375.1</c:v>
                      </c:pt>
                      <c:pt idx="41">
                        <c:v>1708.81</c:v>
                      </c:pt>
                      <c:pt idx="42">
                        <c:v>1290.31</c:v>
                      </c:pt>
                      <c:pt idx="43">
                        <c:v>0</c:v>
                      </c:pt>
                      <c:pt idx="44">
                        <c:v>4.25</c:v>
                      </c:pt>
                      <c:pt idx="45">
                        <c:v>2167.9</c:v>
                      </c:pt>
                      <c:pt idx="46">
                        <c:v>2121.1999999999998</c:v>
                      </c:pt>
                      <c:pt idx="47">
                        <c:v>3862.23</c:v>
                      </c:pt>
                      <c:pt idx="48">
                        <c:v>3030.79</c:v>
                      </c:pt>
                      <c:pt idx="49">
                        <c:v>3104.37</c:v>
                      </c:pt>
                      <c:pt idx="50">
                        <c:v>6600.2</c:v>
                      </c:pt>
                      <c:pt idx="51">
                        <c:v>2789.9</c:v>
                      </c:pt>
                      <c:pt idx="52">
                        <c:v>2185.0300000000002</c:v>
                      </c:pt>
                      <c:pt idx="53">
                        <c:v>2382.4</c:v>
                      </c:pt>
                      <c:pt idx="54">
                        <c:v>3023.64</c:v>
                      </c:pt>
                      <c:pt idx="55">
                        <c:v>2537.46</c:v>
                      </c:pt>
                      <c:pt idx="56">
                        <c:v>1549.75</c:v>
                      </c:pt>
                      <c:pt idx="57">
                        <c:v>3620.77</c:v>
                      </c:pt>
                      <c:pt idx="58">
                        <c:v>3946.67</c:v>
                      </c:pt>
                      <c:pt idx="59">
                        <c:v>3177.53</c:v>
                      </c:pt>
                      <c:pt idx="60">
                        <c:v>4658.34</c:v>
                      </c:pt>
                      <c:pt idx="61">
                        <c:v>2456.1</c:v>
                      </c:pt>
                      <c:pt idx="62">
                        <c:v>6310.56</c:v>
                      </c:pt>
                      <c:pt idx="63">
                        <c:v>1629.22</c:v>
                      </c:pt>
                      <c:pt idx="64">
                        <c:v>2694.22</c:v>
                      </c:pt>
                      <c:pt idx="65">
                        <c:v>3379.27</c:v>
                      </c:pt>
                      <c:pt idx="66">
                        <c:v>2161.39</c:v>
                      </c:pt>
                      <c:pt idx="67">
                        <c:v>2685.97</c:v>
                      </c:pt>
                      <c:pt idx="68">
                        <c:v>1931.23</c:v>
                      </c:pt>
                      <c:pt idx="69">
                        <c:v>2789.98</c:v>
                      </c:pt>
                      <c:pt idx="70">
                        <c:v>2635.26</c:v>
                      </c:pt>
                      <c:pt idx="71">
                        <c:v>2276.7399999999998</c:v>
                      </c:pt>
                      <c:pt idx="72">
                        <c:v>4108.47</c:v>
                      </c:pt>
                      <c:pt idx="73">
                        <c:v>2605.9</c:v>
                      </c:pt>
                      <c:pt idx="74">
                        <c:v>7022.4</c:v>
                      </c:pt>
                      <c:pt idx="75">
                        <c:v>2703.69</c:v>
                      </c:pt>
                      <c:pt idx="76">
                        <c:v>2660.58</c:v>
                      </c:pt>
                      <c:pt idx="77">
                        <c:v>4343.45</c:v>
                      </c:pt>
                      <c:pt idx="78">
                        <c:v>3015.52</c:v>
                      </c:pt>
                      <c:pt idx="79">
                        <c:v>3463.4</c:v>
                      </c:pt>
                      <c:pt idx="80">
                        <c:v>2506.04</c:v>
                      </c:pt>
                      <c:pt idx="81">
                        <c:v>3125.62</c:v>
                      </c:pt>
                      <c:pt idx="82">
                        <c:v>2865.89</c:v>
                      </c:pt>
                      <c:pt idx="83">
                        <c:v>3987.2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17F6-4D6A-86E1-EECED76376F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Data!$H$4</c15:sqref>
                        </c15:formulaRef>
                      </c:ext>
                    </c:extLst>
                    <c:strCache>
                      <c:ptCount val="1"/>
                      <c:pt idx="0">
                        <c:v>TAB Income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Data!$H$5:$H$88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6426.37</c:v>
                      </c:pt>
                      <c:pt idx="1">
                        <c:v>1759.08</c:v>
                      </c:pt>
                      <c:pt idx="2">
                        <c:v>1625.41</c:v>
                      </c:pt>
                      <c:pt idx="3">
                        <c:v>1033.49</c:v>
                      </c:pt>
                      <c:pt idx="4">
                        <c:v>1116.5999999999999</c:v>
                      </c:pt>
                      <c:pt idx="5">
                        <c:v>1241.45</c:v>
                      </c:pt>
                      <c:pt idx="6">
                        <c:v>1039.51</c:v>
                      </c:pt>
                      <c:pt idx="7">
                        <c:v>811.35</c:v>
                      </c:pt>
                      <c:pt idx="8">
                        <c:v>748.84</c:v>
                      </c:pt>
                      <c:pt idx="9">
                        <c:v>1271.6199999999999</c:v>
                      </c:pt>
                      <c:pt idx="10">
                        <c:v>1444.93</c:v>
                      </c:pt>
                      <c:pt idx="11">
                        <c:v>1178.29</c:v>
                      </c:pt>
                      <c:pt idx="12">
                        <c:v>2177.14</c:v>
                      </c:pt>
                      <c:pt idx="13">
                        <c:v>1039.2</c:v>
                      </c:pt>
                      <c:pt idx="14">
                        <c:v>683.53</c:v>
                      </c:pt>
                      <c:pt idx="15">
                        <c:v>554.61</c:v>
                      </c:pt>
                      <c:pt idx="16">
                        <c:v>776.7</c:v>
                      </c:pt>
                      <c:pt idx="17">
                        <c:v>120.26</c:v>
                      </c:pt>
                      <c:pt idx="18">
                        <c:v>660.16</c:v>
                      </c:pt>
                      <c:pt idx="19">
                        <c:v>571.99</c:v>
                      </c:pt>
                      <c:pt idx="20">
                        <c:v>700.32</c:v>
                      </c:pt>
                      <c:pt idx="21">
                        <c:v>748.73</c:v>
                      </c:pt>
                      <c:pt idx="22">
                        <c:v>0</c:v>
                      </c:pt>
                      <c:pt idx="23">
                        <c:v>147.25</c:v>
                      </c:pt>
                      <c:pt idx="24">
                        <c:v>6893.24</c:v>
                      </c:pt>
                      <c:pt idx="25">
                        <c:v>-40.6</c:v>
                      </c:pt>
                      <c:pt idx="26">
                        <c:v>23.72</c:v>
                      </c:pt>
                      <c:pt idx="27">
                        <c:v>518.1</c:v>
                      </c:pt>
                      <c:pt idx="28">
                        <c:v>803.33</c:v>
                      </c:pt>
                      <c:pt idx="29">
                        <c:v>160.12</c:v>
                      </c:pt>
                      <c:pt idx="30">
                        <c:v>817.79</c:v>
                      </c:pt>
                      <c:pt idx="31">
                        <c:v>837.84</c:v>
                      </c:pt>
                      <c:pt idx="32">
                        <c:v>832.58</c:v>
                      </c:pt>
                      <c:pt idx="33">
                        <c:v>959.35</c:v>
                      </c:pt>
                      <c:pt idx="34">
                        <c:v>886.16</c:v>
                      </c:pt>
                      <c:pt idx="35">
                        <c:v>910.3</c:v>
                      </c:pt>
                      <c:pt idx="36">
                        <c:v>4315.55</c:v>
                      </c:pt>
                      <c:pt idx="37">
                        <c:v>1042.3699999999999</c:v>
                      </c:pt>
                      <c:pt idx="38">
                        <c:v>994.11</c:v>
                      </c:pt>
                      <c:pt idx="39">
                        <c:v>1165.2</c:v>
                      </c:pt>
                      <c:pt idx="40">
                        <c:v>222.61</c:v>
                      </c:pt>
                      <c:pt idx="41">
                        <c:v>472.28</c:v>
                      </c:pt>
                      <c:pt idx="42">
                        <c:v>384.6</c:v>
                      </c:pt>
                      <c:pt idx="43">
                        <c:v>0</c:v>
                      </c:pt>
                      <c:pt idx="44">
                        <c:v>42.07</c:v>
                      </c:pt>
                      <c:pt idx="45">
                        <c:v>1641.09</c:v>
                      </c:pt>
                      <c:pt idx="46">
                        <c:v>1068.67</c:v>
                      </c:pt>
                      <c:pt idx="47">
                        <c:v>844.71</c:v>
                      </c:pt>
                      <c:pt idx="48">
                        <c:v>5823.34</c:v>
                      </c:pt>
                      <c:pt idx="49">
                        <c:v>994.15</c:v>
                      </c:pt>
                      <c:pt idx="50">
                        <c:v>1021.27</c:v>
                      </c:pt>
                      <c:pt idx="51">
                        <c:v>978.14</c:v>
                      </c:pt>
                      <c:pt idx="52">
                        <c:v>817.94</c:v>
                      </c:pt>
                      <c:pt idx="53">
                        <c:v>1188.96</c:v>
                      </c:pt>
                      <c:pt idx="54">
                        <c:v>718.99</c:v>
                      </c:pt>
                      <c:pt idx="55">
                        <c:v>895.79</c:v>
                      </c:pt>
                      <c:pt idx="56">
                        <c:v>1644.64</c:v>
                      </c:pt>
                      <c:pt idx="57">
                        <c:v>1262.5999999999999</c:v>
                      </c:pt>
                      <c:pt idx="58">
                        <c:v>1126.9000000000001</c:v>
                      </c:pt>
                      <c:pt idx="59">
                        <c:v>1242.73</c:v>
                      </c:pt>
                      <c:pt idx="60">
                        <c:v>4354.49</c:v>
                      </c:pt>
                      <c:pt idx="61">
                        <c:v>1205.56</c:v>
                      </c:pt>
                      <c:pt idx="62">
                        <c:v>1268.8900000000001</c:v>
                      </c:pt>
                      <c:pt idx="63">
                        <c:v>997.27</c:v>
                      </c:pt>
                      <c:pt idx="64">
                        <c:v>1440.86</c:v>
                      </c:pt>
                      <c:pt idx="65">
                        <c:v>1965.86</c:v>
                      </c:pt>
                      <c:pt idx="66">
                        <c:v>2951.17</c:v>
                      </c:pt>
                      <c:pt idx="67">
                        <c:v>15328.74</c:v>
                      </c:pt>
                      <c:pt idx="68">
                        <c:v>1774.58</c:v>
                      </c:pt>
                      <c:pt idx="69">
                        <c:v>1321.81</c:v>
                      </c:pt>
                      <c:pt idx="70">
                        <c:v>1274.3699999999999</c:v>
                      </c:pt>
                      <c:pt idx="71">
                        <c:v>1184.8</c:v>
                      </c:pt>
                      <c:pt idx="72">
                        <c:v>1053.6600000000001</c:v>
                      </c:pt>
                      <c:pt idx="73">
                        <c:v>1710.14</c:v>
                      </c:pt>
                      <c:pt idx="74">
                        <c:v>2854.31</c:v>
                      </c:pt>
                      <c:pt idx="75">
                        <c:v>2003.54</c:v>
                      </c:pt>
                      <c:pt idx="76">
                        <c:v>1669.37</c:v>
                      </c:pt>
                      <c:pt idx="77">
                        <c:v>2149.0100000000002</c:v>
                      </c:pt>
                      <c:pt idx="78">
                        <c:v>1696.26</c:v>
                      </c:pt>
                      <c:pt idx="79">
                        <c:v>1971.49</c:v>
                      </c:pt>
                      <c:pt idx="80">
                        <c:v>1889.29</c:v>
                      </c:pt>
                      <c:pt idx="81">
                        <c:v>1563.76</c:v>
                      </c:pt>
                      <c:pt idx="82">
                        <c:v>1722.35</c:v>
                      </c:pt>
                      <c:pt idx="83">
                        <c:v>1859.11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17F6-4D6A-86E1-EECED76376F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Data!$I$4</c15:sqref>
                        </c15:formulaRef>
                      </c:ext>
                    </c:extLst>
                    <c:strCache>
                      <c:ptCount val="1"/>
                      <c:pt idx="0">
                        <c:v>Membership Subscriptions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Data!$I$5:$I$88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6445.87</c:v>
                      </c:pt>
                      <c:pt idx="1">
                        <c:v>759.11</c:v>
                      </c:pt>
                      <c:pt idx="2">
                        <c:v>122.28</c:v>
                      </c:pt>
                      <c:pt idx="3">
                        <c:v>460.46</c:v>
                      </c:pt>
                      <c:pt idx="4">
                        <c:v>509.07</c:v>
                      </c:pt>
                      <c:pt idx="5">
                        <c:v>488.63</c:v>
                      </c:pt>
                      <c:pt idx="6">
                        <c:v>957.73</c:v>
                      </c:pt>
                      <c:pt idx="7">
                        <c:v>894.57</c:v>
                      </c:pt>
                      <c:pt idx="8">
                        <c:v>869.05</c:v>
                      </c:pt>
                      <c:pt idx="9">
                        <c:v>2028.65</c:v>
                      </c:pt>
                      <c:pt idx="10">
                        <c:v>2376.37</c:v>
                      </c:pt>
                      <c:pt idx="11">
                        <c:v>4008.16</c:v>
                      </c:pt>
                      <c:pt idx="12">
                        <c:v>7601.17</c:v>
                      </c:pt>
                      <c:pt idx="13">
                        <c:v>2121.8200000000002</c:v>
                      </c:pt>
                      <c:pt idx="14">
                        <c:v>1591.83</c:v>
                      </c:pt>
                      <c:pt idx="15">
                        <c:v>505.01</c:v>
                      </c:pt>
                      <c:pt idx="16">
                        <c:v>1010.93</c:v>
                      </c:pt>
                      <c:pt idx="17">
                        <c:v>1635.21</c:v>
                      </c:pt>
                      <c:pt idx="18">
                        <c:v>529.99</c:v>
                      </c:pt>
                      <c:pt idx="19">
                        <c:v>1094.28</c:v>
                      </c:pt>
                      <c:pt idx="20">
                        <c:v>809.54</c:v>
                      </c:pt>
                      <c:pt idx="21">
                        <c:v>1214.1099999999999</c:v>
                      </c:pt>
                      <c:pt idx="22">
                        <c:v>1409.55</c:v>
                      </c:pt>
                      <c:pt idx="23">
                        <c:v>2975.45</c:v>
                      </c:pt>
                      <c:pt idx="24">
                        <c:v>10433.73</c:v>
                      </c:pt>
                      <c:pt idx="25">
                        <c:v>2951.79</c:v>
                      </c:pt>
                      <c:pt idx="26">
                        <c:v>174.55</c:v>
                      </c:pt>
                      <c:pt idx="27">
                        <c:v>157.28</c:v>
                      </c:pt>
                      <c:pt idx="28">
                        <c:v>276.82</c:v>
                      </c:pt>
                      <c:pt idx="29">
                        <c:v>170.46</c:v>
                      </c:pt>
                      <c:pt idx="30">
                        <c:v>739.09</c:v>
                      </c:pt>
                      <c:pt idx="31">
                        <c:v>915.91</c:v>
                      </c:pt>
                      <c:pt idx="32">
                        <c:v>986.36</c:v>
                      </c:pt>
                      <c:pt idx="33">
                        <c:v>1424.52</c:v>
                      </c:pt>
                      <c:pt idx="34">
                        <c:v>2090.08</c:v>
                      </c:pt>
                      <c:pt idx="35">
                        <c:v>4034.99</c:v>
                      </c:pt>
                      <c:pt idx="36">
                        <c:v>-3108.09</c:v>
                      </c:pt>
                      <c:pt idx="37">
                        <c:v>3108.09</c:v>
                      </c:pt>
                      <c:pt idx="38">
                        <c:v>539.53</c:v>
                      </c:pt>
                      <c:pt idx="39">
                        <c:v>698.18</c:v>
                      </c:pt>
                      <c:pt idx="40">
                        <c:v>585.01</c:v>
                      </c:pt>
                      <c:pt idx="41">
                        <c:v>1053.6400000000001</c:v>
                      </c:pt>
                      <c:pt idx="42">
                        <c:v>1023.65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1179.3599999999999</c:v>
                      </c:pt>
                      <c:pt idx="46">
                        <c:v>2732.73</c:v>
                      </c:pt>
                      <c:pt idx="47">
                        <c:v>20068.150000000001</c:v>
                      </c:pt>
                      <c:pt idx="48">
                        <c:v>-9392.27</c:v>
                      </c:pt>
                      <c:pt idx="49">
                        <c:v>9392.27</c:v>
                      </c:pt>
                      <c:pt idx="50">
                        <c:v>246.37</c:v>
                      </c:pt>
                      <c:pt idx="51">
                        <c:v>445.45</c:v>
                      </c:pt>
                      <c:pt idx="52">
                        <c:v>707.85</c:v>
                      </c:pt>
                      <c:pt idx="53">
                        <c:v>814.41</c:v>
                      </c:pt>
                      <c:pt idx="54">
                        <c:v>711.8</c:v>
                      </c:pt>
                      <c:pt idx="55">
                        <c:v>1145.0999999999999</c:v>
                      </c:pt>
                      <c:pt idx="56">
                        <c:v>1404.45</c:v>
                      </c:pt>
                      <c:pt idx="57">
                        <c:v>2265.46</c:v>
                      </c:pt>
                      <c:pt idx="58">
                        <c:v>3137.46</c:v>
                      </c:pt>
                      <c:pt idx="59">
                        <c:v>17038.810000000001</c:v>
                      </c:pt>
                      <c:pt idx="60">
                        <c:v>7775.9</c:v>
                      </c:pt>
                      <c:pt idx="61">
                        <c:v>2105.5500000000002</c:v>
                      </c:pt>
                      <c:pt idx="62">
                        <c:v>582.82000000000005</c:v>
                      </c:pt>
                      <c:pt idx="63">
                        <c:v>672.01</c:v>
                      </c:pt>
                      <c:pt idx="64">
                        <c:v>830.91</c:v>
                      </c:pt>
                      <c:pt idx="65">
                        <c:v>1211.3699999999999</c:v>
                      </c:pt>
                      <c:pt idx="66">
                        <c:v>720.01</c:v>
                      </c:pt>
                      <c:pt idx="67">
                        <c:v>1148.6400000000001</c:v>
                      </c:pt>
                      <c:pt idx="68">
                        <c:v>1398.64</c:v>
                      </c:pt>
                      <c:pt idx="69">
                        <c:v>2751.64</c:v>
                      </c:pt>
                      <c:pt idx="70">
                        <c:v>4228.63</c:v>
                      </c:pt>
                      <c:pt idx="71">
                        <c:v>18488.16</c:v>
                      </c:pt>
                      <c:pt idx="72">
                        <c:v>-931.35</c:v>
                      </c:pt>
                      <c:pt idx="73">
                        <c:v>1995.17</c:v>
                      </c:pt>
                      <c:pt idx="74">
                        <c:v>84.55</c:v>
                      </c:pt>
                      <c:pt idx="75">
                        <c:v>70.91</c:v>
                      </c:pt>
                      <c:pt idx="76">
                        <c:v>789.1</c:v>
                      </c:pt>
                      <c:pt idx="77">
                        <c:v>882.74</c:v>
                      </c:pt>
                      <c:pt idx="78">
                        <c:v>1204.29</c:v>
                      </c:pt>
                      <c:pt idx="79">
                        <c:v>563.20000000000005</c:v>
                      </c:pt>
                      <c:pt idx="80">
                        <c:v>1282.74</c:v>
                      </c:pt>
                      <c:pt idx="81">
                        <c:v>2618.33</c:v>
                      </c:pt>
                      <c:pt idx="82">
                        <c:v>2318.5500000000002</c:v>
                      </c:pt>
                      <c:pt idx="83">
                        <c:v>15673.66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17F6-4D6A-86E1-EECED76376FD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Bingo Income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Data!$J$5:$J$88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1683.63</c:v>
                      </c:pt>
                      <c:pt idx="1">
                        <c:v>2576.36</c:v>
                      </c:pt>
                      <c:pt idx="2">
                        <c:v>2011.87</c:v>
                      </c:pt>
                      <c:pt idx="3">
                        <c:v>1572.72</c:v>
                      </c:pt>
                      <c:pt idx="4">
                        <c:v>2410.9</c:v>
                      </c:pt>
                      <c:pt idx="5">
                        <c:v>2142.2800000000002</c:v>
                      </c:pt>
                      <c:pt idx="6">
                        <c:v>2358.37</c:v>
                      </c:pt>
                      <c:pt idx="7">
                        <c:v>1625</c:v>
                      </c:pt>
                      <c:pt idx="8">
                        <c:v>1293</c:v>
                      </c:pt>
                      <c:pt idx="9">
                        <c:v>2558.63</c:v>
                      </c:pt>
                      <c:pt idx="10">
                        <c:v>2199.91</c:v>
                      </c:pt>
                      <c:pt idx="11">
                        <c:v>572.73</c:v>
                      </c:pt>
                      <c:pt idx="12">
                        <c:v>1603.65</c:v>
                      </c:pt>
                      <c:pt idx="13">
                        <c:v>2219.1</c:v>
                      </c:pt>
                      <c:pt idx="14">
                        <c:v>1931.83</c:v>
                      </c:pt>
                      <c:pt idx="15">
                        <c:v>1949.28</c:v>
                      </c:pt>
                      <c:pt idx="16">
                        <c:v>2378.1799999999998</c:v>
                      </c:pt>
                      <c:pt idx="17">
                        <c:v>1946.13</c:v>
                      </c:pt>
                      <c:pt idx="18">
                        <c:v>2597</c:v>
                      </c:pt>
                      <c:pt idx="19">
                        <c:v>1862.54</c:v>
                      </c:pt>
                      <c:pt idx="20">
                        <c:v>2194.81</c:v>
                      </c:pt>
                      <c:pt idx="21">
                        <c:v>2191.91</c:v>
                      </c:pt>
                      <c:pt idx="22">
                        <c:v>1709.82</c:v>
                      </c:pt>
                      <c:pt idx="23">
                        <c:v>1236.3699999999999</c:v>
                      </c:pt>
                      <c:pt idx="24">
                        <c:v>1588.45</c:v>
                      </c:pt>
                      <c:pt idx="25">
                        <c:v>2150.91</c:v>
                      </c:pt>
                      <c:pt idx="26">
                        <c:v>1654.54</c:v>
                      </c:pt>
                      <c:pt idx="27">
                        <c:v>1180.45</c:v>
                      </c:pt>
                      <c:pt idx="28">
                        <c:v>1079.99</c:v>
                      </c:pt>
                      <c:pt idx="29">
                        <c:v>2092.17</c:v>
                      </c:pt>
                      <c:pt idx="30">
                        <c:v>2040</c:v>
                      </c:pt>
                      <c:pt idx="31">
                        <c:v>1869.09</c:v>
                      </c:pt>
                      <c:pt idx="32">
                        <c:v>2182.2800000000002</c:v>
                      </c:pt>
                      <c:pt idx="33">
                        <c:v>1540.91</c:v>
                      </c:pt>
                      <c:pt idx="34">
                        <c:v>1644.45</c:v>
                      </c:pt>
                      <c:pt idx="35">
                        <c:v>976.36</c:v>
                      </c:pt>
                      <c:pt idx="36">
                        <c:v>1431.83</c:v>
                      </c:pt>
                      <c:pt idx="37">
                        <c:v>2109.09</c:v>
                      </c:pt>
                      <c:pt idx="38">
                        <c:v>3114.2</c:v>
                      </c:pt>
                      <c:pt idx="39">
                        <c:v>2220.37</c:v>
                      </c:pt>
                      <c:pt idx="40">
                        <c:v>1267.27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3401.82</c:v>
                      </c:pt>
                      <c:pt idx="46">
                        <c:v>5473.62</c:v>
                      </c:pt>
                      <c:pt idx="47">
                        <c:v>3917.27</c:v>
                      </c:pt>
                      <c:pt idx="48">
                        <c:v>57881.8</c:v>
                      </c:pt>
                      <c:pt idx="49">
                        <c:v>4636.9399999999996</c:v>
                      </c:pt>
                      <c:pt idx="50">
                        <c:v>5347.83</c:v>
                      </c:pt>
                      <c:pt idx="51">
                        <c:v>5007.51</c:v>
                      </c:pt>
                      <c:pt idx="52">
                        <c:v>5656.35</c:v>
                      </c:pt>
                      <c:pt idx="53">
                        <c:v>5512.83</c:v>
                      </c:pt>
                      <c:pt idx="54">
                        <c:v>4676.7299999999996</c:v>
                      </c:pt>
                      <c:pt idx="55">
                        <c:v>5253.54</c:v>
                      </c:pt>
                      <c:pt idx="56">
                        <c:v>4153.92</c:v>
                      </c:pt>
                      <c:pt idx="57">
                        <c:v>5163.1899999999996</c:v>
                      </c:pt>
                      <c:pt idx="58">
                        <c:v>5307.01</c:v>
                      </c:pt>
                      <c:pt idx="59">
                        <c:v>5080.91</c:v>
                      </c:pt>
                      <c:pt idx="60">
                        <c:v>3244.45</c:v>
                      </c:pt>
                      <c:pt idx="61">
                        <c:v>4984.63</c:v>
                      </c:pt>
                      <c:pt idx="62">
                        <c:v>5016.8</c:v>
                      </c:pt>
                      <c:pt idx="63">
                        <c:v>4850.8</c:v>
                      </c:pt>
                      <c:pt idx="64">
                        <c:v>4950.08</c:v>
                      </c:pt>
                      <c:pt idx="65">
                        <c:v>4537.5600000000004</c:v>
                      </c:pt>
                      <c:pt idx="66">
                        <c:v>3508.64</c:v>
                      </c:pt>
                      <c:pt idx="67">
                        <c:v>4793.13</c:v>
                      </c:pt>
                      <c:pt idx="68">
                        <c:v>4356.3599999999997</c:v>
                      </c:pt>
                      <c:pt idx="69">
                        <c:v>4994.28</c:v>
                      </c:pt>
                      <c:pt idx="70">
                        <c:v>5185.9799999999996</c:v>
                      </c:pt>
                      <c:pt idx="71">
                        <c:v>5160.8100000000004</c:v>
                      </c:pt>
                      <c:pt idx="72">
                        <c:v>3266.36</c:v>
                      </c:pt>
                      <c:pt idx="73">
                        <c:v>8798.6299999999992</c:v>
                      </c:pt>
                      <c:pt idx="74">
                        <c:v>7238.19</c:v>
                      </c:pt>
                      <c:pt idx="75">
                        <c:v>7330.47</c:v>
                      </c:pt>
                      <c:pt idx="76">
                        <c:v>8010.03</c:v>
                      </c:pt>
                      <c:pt idx="77">
                        <c:v>7949.07</c:v>
                      </c:pt>
                      <c:pt idx="78">
                        <c:v>8159.38</c:v>
                      </c:pt>
                      <c:pt idx="79">
                        <c:v>10347.64</c:v>
                      </c:pt>
                      <c:pt idx="80">
                        <c:v>8342.08</c:v>
                      </c:pt>
                      <c:pt idx="81">
                        <c:v>12178.17</c:v>
                      </c:pt>
                      <c:pt idx="82">
                        <c:v>10292.27</c:v>
                      </c:pt>
                      <c:pt idx="83">
                        <c:v>13043.7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17F6-4D6A-86E1-EECED76376FD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Data!$K$4</c15:sqref>
                        </c15:formulaRef>
                      </c:ext>
                    </c:extLst>
                    <c:strCache>
                      <c:ptCount val="1"/>
                      <c:pt idx="0">
                        <c:v>Raffle Income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Data!$K$5:$K$88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25225.46</c:v>
                      </c:pt>
                      <c:pt idx="1">
                        <c:v>9359.07</c:v>
                      </c:pt>
                      <c:pt idx="2">
                        <c:v>9954.99</c:v>
                      </c:pt>
                      <c:pt idx="3">
                        <c:v>10280.040000000001</c:v>
                      </c:pt>
                      <c:pt idx="4">
                        <c:v>8950.02</c:v>
                      </c:pt>
                      <c:pt idx="5">
                        <c:v>11159.18</c:v>
                      </c:pt>
                      <c:pt idx="6">
                        <c:v>10148.18</c:v>
                      </c:pt>
                      <c:pt idx="7">
                        <c:v>9254.5499999999993</c:v>
                      </c:pt>
                      <c:pt idx="8">
                        <c:v>12797.74</c:v>
                      </c:pt>
                      <c:pt idx="9">
                        <c:v>11506</c:v>
                      </c:pt>
                      <c:pt idx="10">
                        <c:v>9723.64</c:v>
                      </c:pt>
                      <c:pt idx="11">
                        <c:v>9523.2000000000007</c:v>
                      </c:pt>
                      <c:pt idx="12">
                        <c:v>16678.63</c:v>
                      </c:pt>
                      <c:pt idx="13">
                        <c:v>8940.92</c:v>
                      </c:pt>
                      <c:pt idx="14">
                        <c:v>9967.2800000000007</c:v>
                      </c:pt>
                      <c:pt idx="15">
                        <c:v>10258.18</c:v>
                      </c:pt>
                      <c:pt idx="16">
                        <c:v>10067.9</c:v>
                      </c:pt>
                      <c:pt idx="17">
                        <c:v>11248.64</c:v>
                      </c:pt>
                      <c:pt idx="18">
                        <c:v>8920.64</c:v>
                      </c:pt>
                      <c:pt idx="19">
                        <c:v>9760.09</c:v>
                      </c:pt>
                      <c:pt idx="20">
                        <c:v>13121.54</c:v>
                      </c:pt>
                      <c:pt idx="21">
                        <c:v>8566.7199999999993</c:v>
                      </c:pt>
                      <c:pt idx="22">
                        <c:v>7259.1</c:v>
                      </c:pt>
                      <c:pt idx="23">
                        <c:v>6454.55</c:v>
                      </c:pt>
                      <c:pt idx="24">
                        <c:v>16852</c:v>
                      </c:pt>
                      <c:pt idx="25">
                        <c:v>9089.09</c:v>
                      </c:pt>
                      <c:pt idx="26">
                        <c:v>7295.9</c:v>
                      </c:pt>
                      <c:pt idx="27">
                        <c:v>2804.54</c:v>
                      </c:pt>
                      <c:pt idx="28">
                        <c:v>2283.64</c:v>
                      </c:pt>
                      <c:pt idx="29">
                        <c:v>0</c:v>
                      </c:pt>
                      <c:pt idx="30">
                        <c:v>9746.3799999999992</c:v>
                      </c:pt>
                      <c:pt idx="31">
                        <c:v>11495.47</c:v>
                      </c:pt>
                      <c:pt idx="32">
                        <c:v>10367.25</c:v>
                      </c:pt>
                      <c:pt idx="33">
                        <c:v>12977.74</c:v>
                      </c:pt>
                      <c:pt idx="34">
                        <c:v>8945.4699999999993</c:v>
                      </c:pt>
                      <c:pt idx="35">
                        <c:v>8789.5499999999993</c:v>
                      </c:pt>
                      <c:pt idx="36">
                        <c:v>20488.2</c:v>
                      </c:pt>
                      <c:pt idx="37">
                        <c:v>11055.93</c:v>
                      </c:pt>
                      <c:pt idx="38">
                        <c:v>9497.2900000000009</c:v>
                      </c:pt>
                      <c:pt idx="39">
                        <c:v>7427.27</c:v>
                      </c:pt>
                      <c:pt idx="40">
                        <c:v>5741.81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10504.55</c:v>
                      </c:pt>
                      <c:pt idx="46">
                        <c:v>17003.66</c:v>
                      </c:pt>
                      <c:pt idx="47">
                        <c:v>17592.919999999998</c:v>
                      </c:pt>
                      <c:pt idx="48">
                        <c:v>30134.560000000001</c:v>
                      </c:pt>
                      <c:pt idx="49">
                        <c:v>21024.55</c:v>
                      </c:pt>
                      <c:pt idx="50">
                        <c:v>14987.28</c:v>
                      </c:pt>
                      <c:pt idx="51">
                        <c:v>17675.439999999999</c:v>
                      </c:pt>
                      <c:pt idx="52">
                        <c:v>17408.2</c:v>
                      </c:pt>
                      <c:pt idx="53">
                        <c:v>16978.16</c:v>
                      </c:pt>
                      <c:pt idx="54">
                        <c:v>21365.48</c:v>
                      </c:pt>
                      <c:pt idx="55">
                        <c:v>18180.91</c:v>
                      </c:pt>
                      <c:pt idx="56">
                        <c:v>18682.73</c:v>
                      </c:pt>
                      <c:pt idx="57">
                        <c:v>19465.47</c:v>
                      </c:pt>
                      <c:pt idx="58">
                        <c:v>15876.37</c:v>
                      </c:pt>
                      <c:pt idx="59">
                        <c:v>16064.73</c:v>
                      </c:pt>
                      <c:pt idx="60">
                        <c:v>28843.63</c:v>
                      </c:pt>
                      <c:pt idx="61">
                        <c:v>19105.91</c:v>
                      </c:pt>
                      <c:pt idx="62">
                        <c:v>15189.93</c:v>
                      </c:pt>
                      <c:pt idx="63">
                        <c:v>16773.64</c:v>
                      </c:pt>
                      <c:pt idx="64">
                        <c:v>15468.87</c:v>
                      </c:pt>
                      <c:pt idx="65">
                        <c:v>15096.35</c:v>
                      </c:pt>
                      <c:pt idx="66">
                        <c:v>15053.22</c:v>
                      </c:pt>
                      <c:pt idx="67">
                        <c:v>14886.36</c:v>
                      </c:pt>
                      <c:pt idx="68">
                        <c:v>16798.18</c:v>
                      </c:pt>
                      <c:pt idx="69">
                        <c:v>16977.27</c:v>
                      </c:pt>
                      <c:pt idx="70">
                        <c:v>16674.47</c:v>
                      </c:pt>
                      <c:pt idx="71">
                        <c:v>15039.19</c:v>
                      </c:pt>
                      <c:pt idx="72">
                        <c:v>28182</c:v>
                      </c:pt>
                      <c:pt idx="73">
                        <c:v>19949.09</c:v>
                      </c:pt>
                      <c:pt idx="74">
                        <c:v>18047.54</c:v>
                      </c:pt>
                      <c:pt idx="75">
                        <c:v>17528.53</c:v>
                      </c:pt>
                      <c:pt idx="76">
                        <c:v>16419.98</c:v>
                      </c:pt>
                      <c:pt idx="77">
                        <c:v>20743.669999999998</c:v>
                      </c:pt>
                      <c:pt idx="78">
                        <c:v>19459.2</c:v>
                      </c:pt>
                      <c:pt idx="79">
                        <c:v>19889.330000000002</c:v>
                      </c:pt>
                      <c:pt idx="80">
                        <c:v>22276.74</c:v>
                      </c:pt>
                      <c:pt idx="81">
                        <c:v>20311.73</c:v>
                      </c:pt>
                      <c:pt idx="82">
                        <c:v>20141.09</c:v>
                      </c:pt>
                      <c:pt idx="83">
                        <c:v>22941.91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17F6-4D6A-86E1-EECED76376FD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Data!$L$4</c15:sqref>
                        </c15:formulaRef>
                      </c:ext>
                    </c:extLst>
                    <c:strCache>
                      <c:ptCount val="1"/>
                      <c:pt idx="0">
                        <c:v>LADIES GREEN FEES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Data!$L$5:$L$88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290.91000000000003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218.18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532.73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145.44999999999999</c:v>
                      </c:pt>
                      <c:pt idx="56">
                        <c:v>940.91</c:v>
                      </c:pt>
                      <c:pt idx="57">
                        <c:v>2117.27</c:v>
                      </c:pt>
                      <c:pt idx="58">
                        <c:v>1009.1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-27.28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352</c:v>
                      </c:pt>
                      <c:pt idx="78">
                        <c:v>0</c:v>
                      </c:pt>
                      <c:pt idx="79">
                        <c:v>1540.91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17F6-4D6A-86E1-EECED76376FD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Data!$M$4</c15:sqref>
                        </c15:formulaRef>
                      </c:ext>
                    </c:extLst>
                    <c:strCache>
                      <c:ptCount val="1"/>
                      <c:pt idx="0">
                        <c:v>Green Fees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Data!$M$5:$M$88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727.27</c:v>
                      </c:pt>
                      <c:pt idx="1">
                        <c:v>727.27</c:v>
                      </c:pt>
                      <c:pt idx="2">
                        <c:v>404.55</c:v>
                      </c:pt>
                      <c:pt idx="3">
                        <c:v>610</c:v>
                      </c:pt>
                      <c:pt idx="4">
                        <c:v>449.09</c:v>
                      </c:pt>
                      <c:pt idx="5">
                        <c:v>606</c:v>
                      </c:pt>
                      <c:pt idx="6">
                        <c:v>430</c:v>
                      </c:pt>
                      <c:pt idx="7">
                        <c:v>462.73</c:v>
                      </c:pt>
                      <c:pt idx="8">
                        <c:v>269.08999999999997</c:v>
                      </c:pt>
                      <c:pt idx="9">
                        <c:v>269.08999999999997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936.36</c:v>
                      </c:pt>
                      <c:pt idx="13">
                        <c:v>0</c:v>
                      </c:pt>
                      <c:pt idx="14">
                        <c:v>1323.64</c:v>
                      </c:pt>
                      <c:pt idx="15">
                        <c:v>0</c:v>
                      </c:pt>
                      <c:pt idx="16">
                        <c:v>1156.3599999999999</c:v>
                      </c:pt>
                      <c:pt idx="17">
                        <c:v>0</c:v>
                      </c:pt>
                      <c:pt idx="18">
                        <c:v>300</c:v>
                      </c:pt>
                      <c:pt idx="19">
                        <c:v>527</c:v>
                      </c:pt>
                      <c:pt idx="20">
                        <c:v>433.64</c:v>
                      </c:pt>
                      <c:pt idx="21">
                        <c:v>160</c:v>
                      </c:pt>
                      <c:pt idx="22">
                        <c:v>0</c:v>
                      </c:pt>
                      <c:pt idx="23">
                        <c:v>241.82</c:v>
                      </c:pt>
                      <c:pt idx="24">
                        <c:v>423</c:v>
                      </c:pt>
                      <c:pt idx="25">
                        <c:v>270</c:v>
                      </c:pt>
                      <c:pt idx="26">
                        <c:v>470</c:v>
                      </c:pt>
                      <c:pt idx="27">
                        <c:v>263</c:v>
                      </c:pt>
                      <c:pt idx="28">
                        <c:v>683.64</c:v>
                      </c:pt>
                      <c:pt idx="29">
                        <c:v>894</c:v>
                      </c:pt>
                      <c:pt idx="30">
                        <c:v>894</c:v>
                      </c:pt>
                      <c:pt idx="31">
                        <c:v>750</c:v>
                      </c:pt>
                      <c:pt idx="32">
                        <c:v>332.73</c:v>
                      </c:pt>
                      <c:pt idx="33">
                        <c:v>532.73</c:v>
                      </c:pt>
                      <c:pt idx="34">
                        <c:v>504.55</c:v>
                      </c:pt>
                      <c:pt idx="35">
                        <c:v>0</c:v>
                      </c:pt>
                      <c:pt idx="36">
                        <c:v>954</c:v>
                      </c:pt>
                      <c:pt idx="37">
                        <c:v>710</c:v>
                      </c:pt>
                      <c:pt idx="38">
                        <c:v>376.36</c:v>
                      </c:pt>
                      <c:pt idx="39">
                        <c:v>1270</c:v>
                      </c:pt>
                      <c:pt idx="40">
                        <c:v>0</c:v>
                      </c:pt>
                      <c:pt idx="41">
                        <c:v>692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977.27</c:v>
                      </c:pt>
                      <c:pt idx="49">
                        <c:v>1002</c:v>
                      </c:pt>
                      <c:pt idx="50">
                        <c:v>746</c:v>
                      </c:pt>
                      <c:pt idx="51">
                        <c:v>926</c:v>
                      </c:pt>
                      <c:pt idx="52">
                        <c:v>839</c:v>
                      </c:pt>
                      <c:pt idx="53">
                        <c:v>686</c:v>
                      </c:pt>
                      <c:pt idx="54">
                        <c:v>970</c:v>
                      </c:pt>
                      <c:pt idx="55">
                        <c:v>1168.18</c:v>
                      </c:pt>
                      <c:pt idx="56">
                        <c:v>872</c:v>
                      </c:pt>
                      <c:pt idx="57">
                        <c:v>872</c:v>
                      </c:pt>
                      <c:pt idx="58">
                        <c:v>0</c:v>
                      </c:pt>
                      <c:pt idx="59">
                        <c:v>336</c:v>
                      </c:pt>
                      <c:pt idx="60">
                        <c:v>572</c:v>
                      </c:pt>
                      <c:pt idx="61">
                        <c:v>529.82000000000005</c:v>
                      </c:pt>
                      <c:pt idx="62">
                        <c:v>522</c:v>
                      </c:pt>
                      <c:pt idx="63">
                        <c:v>822</c:v>
                      </c:pt>
                      <c:pt idx="64">
                        <c:v>467.27</c:v>
                      </c:pt>
                      <c:pt idx="65">
                        <c:v>1564</c:v>
                      </c:pt>
                      <c:pt idx="66">
                        <c:v>0</c:v>
                      </c:pt>
                      <c:pt idx="67">
                        <c:v>628</c:v>
                      </c:pt>
                      <c:pt idx="68">
                        <c:v>572</c:v>
                      </c:pt>
                      <c:pt idx="69">
                        <c:v>572</c:v>
                      </c:pt>
                      <c:pt idx="70">
                        <c:v>120</c:v>
                      </c:pt>
                      <c:pt idx="71">
                        <c:v>0</c:v>
                      </c:pt>
                      <c:pt idx="72">
                        <c:v>2881.54</c:v>
                      </c:pt>
                      <c:pt idx="73">
                        <c:v>0</c:v>
                      </c:pt>
                      <c:pt idx="74">
                        <c:v>814.54</c:v>
                      </c:pt>
                      <c:pt idx="75">
                        <c:v>760</c:v>
                      </c:pt>
                      <c:pt idx="76">
                        <c:v>469.09</c:v>
                      </c:pt>
                      <c:pt idx="77">
                        <c:v>632.73</c:v>
                      </c:pt>
                      <c:pt idx="78">
                        <c:v>704</c:v>
                      </c:pt>
                      <c:pt idx="79">
                        <c:v>796.36</c:v>
                      </c:pt>
                      <c:pt idx="80">
                        <c:v>976</c:v>
                      </c:pt>
                      <c:pt idx="81">
                        <c:v>552.73</c:v>
                      </c:pt>
                      <c:pt idx="82">
                        <c:v>0</c:v>
                      </c:pt>
                      <c:pt idx="83">
                        <c:v>461.82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17F6-4D6A-86E1-EECED76376FD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Data!$N$4</c15:sqref>
                        </c15:formulaRef>
                      </c:ext>
                    </c:extLst>
                    <c:strCache>
                      <c:ptCount val="1"/>
                      <c:pt idx="0">
                        <c:v>Interest Received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Data!$N$5:$N$88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5048.79</c:v>
                      </c:pt>
                      <c:pt idx="1">
                        <c:v>5609.48</c:v>
                      </c:pt>
                      <c:pt idx="2">
                        <c:v>76.97</c:v>
                      </c:pt>
                      <c:pt idx="3">
                        <c:v>85.36</c:v>
                      </c:pt>
                      <c:pt idx="4">
                        <c:v>84.51</c:v>
                      </c:pt>
                      <c:pt idx="5">
                        <c:v>80.95</c:v>
                      </c:pt>
                      <c:pt idx="6">
                        <c:v>83.07</c:v>
                      </c:pt>
                      <c:pt idx="7">
                        <c:v>79.59</c:v>
                      </c:pt>
                      <c:pt idx="8">
                        <c:v>81.38</c:v>
                      </c:pt>
                      <c:pt idx="9">
                        <c:v>72.67</c:v>
                      </c:pt>
                      <c:pt idx="10">
                        <c:v>79.540000000000006</c:v>
                      </c:pt>
                      <c:pt idx="11">
                        <c:v>78.709999999999994</c:v>
                      </c:pt>
                      <c:pt idx="12">
                        <c:v>75.52</c:v>
                      </c:pt>
                      <c:pt idx="13">
                        <c:v>77.13</c:v>
                      </c:pt>
                      <c:pt idx="14">
                        <c:v>73.34</c:v>
                      </c:pt>
                      <c:pt idx="15">
                        <c:v>52.67</c:v>
                      </c:pt>
                      <c:pt idx="16">
                        <c:v>31.96</c:v>
                      </c:pt>
                      <c:pt idx="17">
                        <c:v>15.11</c:v>
                      </c:pt>
                      <c:pt idx="18">
                        <c:v>8.89</c:v>
                      </c:pt>
                      <c:pt idx="19">
                        <c:v>6.92</c:v>
                      </c:pt>
                      <c:pt idx="20">
                        <c:v>7.08</c:v>
                      </c:pt>
                      <c:pt idx="21">
                        <c:v>6.36</c:v>
                      </c:pt>
                      <c:pt idx="22">
                        <c:v>7</c:v>
                      </c:pt>
                      <c:pt idx="23">
                        <c:v>42.94</c:v>
                      </c:pt>
                      <c:pt idx="24">
                        <c:v>6.67</c:v>
                      </c:pt>
                      <c:pt idx="25">
                        <c:v>6.82</c:v>
                      </c:pt>
                      <c:pt idx="26">
                        <c:v>6.49</c:v>
                      </c:pt>
                      <c:pt idx="27">
                        <c:v>6.69</c:v>
                      </c:pt>
                      <c:pt idx="28">
                        <c:v>7.48</c:v>
                      </c:pt>
                      <c:pt idx="29">
                        <c:v>12.7</c:v>
                      </c:pt>
                      <c:pt idx="30">
                        <c:v>12.99</c:v>
                      </c:pt>
                      <c:pt idx="31">
                        <c:v>12.43</c:v>
                      </c:pt>
                      <c:pt idx="32">
                        <c:v>12.7</c:v>
                      </c:pt>
                      <c:pt idx="33">
                        <c:v>11.4</c:v>
                      </c:pt>
                      <c:pt idx="34">
                        <c:v>12.5</c:v>
                      </c:pt>
                      <c:pt idx="35">
                        <c:v>12.26</c:v>
                      </c:pt>
                      <c:pt idx="36">
                        <c:v>11.73</c:v>
                      </c:pt>
                      <c:pt idx="37">
                        <c:v>11.9</c:v>
                      </c:pt>
                      <c:pt idx="38">
                        <c:v>11.36</c:v>
                      </c:pt>
                      <c:pt idx="39">
                        <c:v>11.58</c:v>
                      </c:pt>
                      <c:pt idx="40">
                        <c:v>11.42</c:v>
                      </c:pt>
                      <c:pt idx="41">
                        <c:v>10.89</c:v>
                      </c:pt>
                      <c:pt idx="42">
                        <c:v>11.2</c:v>
                      </c:pt>
                      <c:pt idx="43">
                        <c:v>10.83</c:v>
                      </c:pt>
                      <c:pt idx="44">
                        <c:v>23.27</c:v>
                      </c:pt>
                      <c:pt idx="45">
                        <c:v>28.09</c:v>
                      </c:pt>
                      <c:pt idx="46">
                        <c:v>29.33</c:v>
                      </c:pt>
                      <c:pt idx="47">
                        <c:v>32.33</c:v>
                      </c:pt>
                      <c:pt idx="48">
                        <c:v>29.5</c:v>
                      </c:pt>
                      <c:pt idx="49">
                        <c:v>29.31</c:v>
                      </c:pt>
                      <c:pt idx="50">
                        <c:v>28.31</c:v>
                      </c:pt>
                      <c:pt idx="51">
                        <c:v>32.14</c:v>
                      </c:pt>
                      <c:pt idx="52">
                        <c:v>25.05</c:v>
                      </c:pt>
                      <c:pt idx="53">
                        <c:v>42.41</c:v>
                      </c:pt>
                      <c:pt idx="54">
                        <c:v>37.450000000000003</c:v>
                      </c:pt>
                      <c:pt idx="55">
                        <c:v>33.61</c:v>
                      </c:pt>
                      <c:pt idx="56">
                        <c:v>52.92</c:v>
                      </c:pt>
                      <c:pt idx="57">
                        <c:v>22.73</c:v>
                      </c:pt>
                      <c:pt idx="58">
                        <c:v>23.54</c:v>
                      </c:pt>
                      <c:pt idx="59">
                        <c:v>24.84</c:v>
                      </c:pt>
                      <c:pt idx="60">
                        <c:v>42.97</c:v>
                      </c:pt>
                      <c:pt idx="61">
                        <c:v>51.45</c:v>
                      </c:pt>
                      <c:pt idx="62">
                        <c:v>37.01</c:v>
                      </c:pt>
                      <c:pt idx="63">
                        <c:v>38.83</c:v>
                      </c:pt>
                      <c:pt idx="64">
                        <c:v>28.99</c:v>
                      </c:pt>
                      <c:pt idx="65">
                        <c:v>20.100000000000001</c:v>
                      </c:pt>
                      <c:pt idx="66">
                        <c:v>19.38</c:v>
                      </c:pt>
                      <c:pt idx="67">
                        <c:v>18.25</c:v>
                      </c:pt>
                      <c:pt idx="68">
                        <c:v>28.23</c:v>
                      </c:pt>
                      <c:pt idx="69">
                        <c:v>15.67</c:v>
                      </c:pt>
                      <c:pt idx="70">
                        <c:v>33.97</c:v>
                      </c:pt>
                      <c:pt idx="71">
                        <c:v>16.89</c:v>
                      </c:pt>
                      <c:pt idx="72">
                        <c:v>12.27</c:v>
                      </c:pt>
                      <c:pt idx="73">
                        <c:v>11.72</c:v>
                      </c:pt>
                      <c:pt idx="74">
                        <c:v>14.16</c:v>
                      </c:pt>
                      <c:pt idx="75">
                        <c:v>8.32</c:v>
                      </c:pt>
                      <c:pt idx="76">
                        <c:v>7.68</c:v>
                      </c:pt>
                      <c:pt idx="77">
                        <c:v>6.12</c:v>
                      </c:pt>
                      <c:pt idx="78">
                        <c:v>4.79</c:v>
                      </c:pt>
                      <c:pt idx="79">
                        <c:v>3.36</c:v>
                      </c:pt>
                      <c:pt idx="80">
                        <c:v>5.12</c:v>
                      </c:pt>
                      <c:pt idx="81">
                        <c:v>5.3</c:v>
                      </c:pt>
                      <c:pt idx="82">
                        <c:v>4.57</c:v>
                      </c:pt>
                      <c:pt idx="83">
                        <c:v>17.75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17F6-4D6A-86E1-EECED76376FD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Data!$O$4</c15:sqref>
                        </c15:formulaRef>
                      </c:ext>
                    </c:extLst>
                    <c:strCache>
                      <c:ptCount val="1"/>
                      <c:pt idx="0">
                        <c:v>Dividend Income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Data!$O$5:$O$88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800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800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800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800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800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800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1103.45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17F6-4D6A-86E1-EECED76376FD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Data!$P$4</c15:sqref>
                        </c15:formulaRef>
                      </c:ext>
                    </c:extLst>
                    <c:strCache>
                      <c:ptCount val="1"/>
                      <c:pt idx="0">
                        <c:v>Commissions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Data!$P$5:$P$88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3367.68</c:v>
                      </c:pt>
                      <c:pt idx="1">
                        <c:v>3279.45</c:v>
                      </c:pt>
                      <c:pt idx="2">
                        <c:v>3167.75</c:v>
                      </c:pt>
                      <c:pt idx="3">
                        <c:v>3046.91</c:v>
                      </c:pt>
                      <c:pt idx="4">
                        <c:v>3664.09</c:v>
                      </c:pt>
                      <c:pt idx="5">
                        <c:v>3242.94</c:v>
                      </c:pt>
                      <c:pt idx="6">
                        <c:v>2777.32</c:v>
                      </c:pt>
                      <c:pt idx="7">
                        <c:v>3085.22</c:v>
                      </c:pt>
                      <c:pt idx="8">
                        <c:v>3489.31</c:v>
                      </c:pt>
                      <c:pt idx="9">
                        <c:v>2552.4499999999998</c:v>
                      </c:pt>
                      <c:pt idx="10">
                        <c:v>3113.77</c:v>
                      </c:pt>
                      <c:pt idx="11">
                        <c:v>3031.53</c:v>
                      </c:pt>
                      <c:pt idx="12">
                        <c:v>2315.4499999999998</c:v>
                      </c:pt>
                      <c:pt idx="13">
                        <c:v>3115.46</c:v>
                      </c:pt>
                      <c:pt idx="14">
                        <c:v>5315.79</c:v>
                      </c:pt>
                      <c:pt idx="15">
                        <c:v>2992.5</c:v>
                      </c:pt>
                      <c:pt idx="16">
                        <c:v>3390.22</c:v>
                      </c:pt>
                      <c:pt idx="17">
                        <c:v>2386.81</c:v>
                      </c:pt>
                      <c:pt idx="18">
                        <c:v>3030.23</c:v>
                      </c:pt>
                      <c:pt idx="19">
                        <c:v>2630.45</c:v>
                      </c:pt>
                      <c:pt idx="20">
                        <c:v>2516.29</c:v>
                      </c:pt>
                      <c:pt idx="21">
                        <c:v>2228.7600000000002</c:v>
                      </c:pt>
                      <c:pt idx="22">
                        <c:v>1689.55</c:v>
                      </c:pt>
                      <c:pt idx="23">
                        <c:v>2039.32</c:v>
                      </c:pt>
                      <c:pt idx="24">
                        <c:v>1767.27</c:v>
                      </c:pt>
                      <c:pt idx="25">
                        <c:v>1757.05</c:v>
                      </c:pt>
                      <c:pt idx="26">
                        <c:v>3088.15</c:v>
                      </c:pt>
                      <c:pt idx="27">
                        <c:v>1151.5899999999999</c:v>
                      </c:pt>
                      <c:pt idx="28">
                        <c:v>1889.81</c:v>
                      </c:pt>
                      <c:pt idx="29">
                        <c:v>3203.59</c:v>
                      </c:pt>
                      <c:pt idx="30">
                        <c:v>2751.47</c:v>
                      </c:pt>
                      <c:pt idx="31">
                        <c:v>2623.63</c:v>
                      </c:pt>
                      <c:pt idx="32">
                        <c:v>4513.21</c:v>
                      </c:pt>
                      <c:pt idx="33">
                        <c:v>2268.41</c:v>
                      </c:pt>
                      <c:pt idx="34">
                        <c:v>2626.64</c:v>
                      </c:pt>
                      <c:pt idx="35">
                        <c:v>3684.02</c:v>
                      </c:pt>
                      <c:pt idx="36">
                        <c:v>2654.96</c:v>
                      </c:pt>
                      <c:pt idx="37">
                        <c:v>3323.64</c:v>
                      </c:pt>
                      <c:pt idx="38">
                        <c:v>2669.72</c:v>
                      </c:pt>
                      <c:pt idx="39">
                        <c:v>2899.78</c:v>
                      </c:pt>
                      <c:pt idx="40">
                        <c:v>2994.51</c:v>
                      </c:pt>
                      <c:pt idx="41">
                        <c:v>3049.06</c:v>
                      </c:pt>
                      <c:pt idx="42">
                        <c:v>237.42</c:v>
                      </c:pt>
                      <c:pt idx="43">
                        <c:v>1544.09</c:v>
                      </c:pt>
                      <c:pt idx="44">
                        <c:v>2417.5300000000002</c:v>
                      </c:pt>
                      <c:pt idx="45">
                        <c:v>222.76</c:v>
                      </c:pt>
                      <c:pt idx="46">
                        <c:v>2644.77</c:v>
                      </c:pt>
                      <c:pt idx="47">
                        <c:v>5231.46</c:v>
                      </c:pt>
                      <c:pt idx="48">
                        <c:v>3689.53</c:v>
                      </c:pt>
                      <c:pt idx="49">
                        <c:v>3373.81</c:v>
                      </c:pt>
                      <c:pt idx="50">
                        <c:v>3394.32</c:v>
                      </c:pt>
                      <c:pt idx="51">
                        <c:v>3606.14</c:v>
                      </c:pt>
                      <c:pt idx="52">
                        <c:v>3336.14</c:v>
                      </c:pt>
                      <c:pt idx="53">
                        <c:v>4577.9799999999996</c:v>
                      </c:pt>
                      <c:pt idx="54">
                        <c:v>3330</c:v>
                      </c:pt>
                      <c:pt idx="55">
                        <c:v>1083.32</c:v>
                      </c:pt>
                      <c:pt idx="56">
                        <c:v>6082.94</c:v>
                      </c:pt>
                      <c:pt idx="57">
                        <c:v>3715.96</c:v>
                      </c:pt>
                      <c:pt idx="58">
                        <c:v>3625.87</c:v>
                      </c:pt>
                      <c:pt idx="59">
                        <c:v>5019.63</c:v>
                      </c:pt>
                      <c:pt idx="60">
                        <c:v>2538.5500000000002</c:v>
                      </c:pt>
                      <c:pt idx="61">
                        <c:v>3039.82</c:v>
                      </c:pt>
                      <c:pt idx="62">
                        <c:v>4518.55</c:v>
                      </c:pt>
                      <c:pt idx="63">
                        <c:v>8528</c:v>
                      </c:pt>
                      <c:pt idx="64">
                        <c:v>3711</c:v>
                      </c:pt>
                      <c:pt idx="65">
                        <c:v>4837.8500000000004</c:v>
                      </c:pt>
                      <c:pt idx="66">
                        <c:v>3445.59</c:v>
                      </c:pt>
                      <c:pt idx="67">
                        <c:v>4701.72</c:v>
                      </c:pt>
                      <c:pt idx="68">
                        <c:v>4210.05</c:v>
                      </c:pt>
                      <c:pt idx="69">
                        <c:v>3335.18</c:v>
                      </c:pt>
                      <c:pt idx="70">
                        <c:v>3028.63</c:v>
                      </c:pt>
                      <c:pt idx="71">
                        <c:v>6179.16</c:v>
                      </c:pt>
                      <c:pt idx="72">
                        <c:v>3884.46</c:v>
                      </c:pt>
                      <c:pt idx="73">
                        <c:v>3914.63</c:v>
                      </c:pt>
                      <c:pt idx="74">
                        <c:v>5888.19</c:v>
                      </c:pt>
                      <c:pt idx="75">
                        <c:v>4630.54</c:v>
                      </c:pt>
                      <c:pt idx="76">
                        <c:v>4232.45</c:v>
                      </c:pt>
                      <c:pt idx="77">
                        <c:v>6212.23</c:v>
                      </c:pt>
                      <c:pt idx="78">
                        <c:v>4683.8999999999996</c:v>
                      </c:pt>
                      <c:pt idx="79">
                        <c:v>3852.55</c:v>
                      </c:pt>
                      <c:pt idx="80">
                        <c:v>6173.63</c:v>
                      </c:pt>
                      <c:pt idx="81">
                        <c:v>3784.37</c:v>
                      </c:pt>
                      <c:pt idx="82">
                        <c:v>3866.71</c:v>
                      </c:pt>
                      <c:pt idx="83">
                        <c:v>4390.09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17F6-4D6A-86E1-EECED76376FD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Data!$Q$4</c15:sqref>
                        </c15:formulaRef>
                      </c:ext>
                    </c:extLst>
                    <c:strCache>
                      <c:ptCount val="1"/>
                      <c:pt idx="0">
                        <c:v>Restaurant Gas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Data!$Q$5:$Q$88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2400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1200</c:v>
                      </c:pt>
                      <c:pt idx="4">
                        <c:v>0</c:v>
                      </c:pt>
                      <c:pt idx="5">
                        <c:v>2400</c:v>
                      </c:pt>
                      <c:pt idx="6">
                        <c:v>2400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1000</c:v>
                      </c:pt>
                      <c:pt idx="41">
                        <c:v>1400</c:v>
                      </c:pt>
                      <c:pt idx="42">
                        <c:v>909.09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2000</c:v>
                      </c:pt>
                      <c:pt idx="46">
                        <c:v>2000</c:v>
                      </c:pt>
                      <c:pt idx="47">
                        <c:v>2000</c:v>
                      </c:pt>
                      <c:pt idx="48">
                        <c:v>2000</c:v>
                      </c:pt>
                      <c:pt idx="49">
                        <c:v>1818.18</c:v>
                      </c:pt>
                      <c:pt idx="50">
                        <c:v>4000</c:v>
                      </c:pt>
                      <c:pt idx="51">
                        <c:v>0</c:v>
                      </c:pt>
                      <c:pt idx="52">
                        <c:v>2000</c:v>
                      </c:pt>
                      <c:pt idx="53">
                        <c:v>2000</c:v>
                      </c:pt>
                      <c:pt idx="54">
                        <c:v>2000</c:v>
                      </c:pt>
                      <c:pt idx="55">
                        <c:v>2000</c:v>
                      </c:pt>
                      <c:pt idx="56">
                        <c:v>2000</c:v>
                      </c:pt>
                      <c:pt idx="57">
                        <c:v>2000</c:v>
                      </c:pt>
                      <c:pt idx="58">
                        <c:v>3778.45</c:v>
                      </c:pt>
                      <c:pt idx="59">
                        <c:v>2000</c:v>
                      </c:pt>
                      <c:pt idx="60">
                        <c:v>1818.18</c:v>
                      </c:pt>
                      <c:pt idx="61">
                        <c:v>4000</c:v>
                      </c:pt>
                      <c:pt idx="62">
                        <c:v>697.85</c:v>
                      </c:pt>
                      <c:pt idx="63">
                        <c:v>1909.09</c:v>
                      </c:pt>
                      <c:pt idx="64">
                        <c:v>909.09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17F6-4D6A-86E1-EECED76376FD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Data!$R$4</c15:sqref>
                        </c15:formulaRef>
                      </c:ext>
                    </c:extLst>
                    <c:strCache>
                      <c:ptCount val="1"/>
                      <c:pt idx="0">
                        <c:v>Hiring Charges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Data!$R$5:$R$88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3997.98</c:v>
                      </c:pt>
                      <c:pt idx="1">
                        <c:v>272.73</c:v>
                      </c:pt>
                      <c:pt idx="2">
                        <c:v>0</c:v>
                      </c:pt>
                      <c:pt idx="3">
                        <c:v>436.37</c:v>
                      </c:pt>
                      <c:pt idx="4">
                        <c:v>1090.9100000000001</c:v>
                      </c:pt>
                      <c:pt idx="5">
                        <c:v>581.82000000000005</c:v>
                      </c:pt>
                      <c:pt idx="6">
                        <c:v>0</c:v>
                      </c:pt>
                      <c:pt idx="7">
                        <c:v>190.91</c:v>
                      </c:pt>
                      <c:pt idx="8">
                        <c:v>0</c:v>
                      </c:pt>
                      <c:pt idx="9">
                        <c:v>154.55000000000001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143.63999999999999</c:v>
                      </c:pt>
                      <c:pt idx="13">
                        <c:v>2272.73</c:v>
                      </c:pt>
                      <c:pt idx="14">
                        <c:v>0</c:v>
                      </c:pt>
                      <c:pt idx="15">
                        <c:v>90.91</c:v>
                      </c:pt>
                      <c:pt idx="16">
                        <c:v>130</c:v>
                      </c:pt>
                      <c:pt idx="17">
                        <c:v>1388.18</c:v>
                      </c:pt>
                      <c:pt idx="18">
                        <c:v>407.28</c:v>
                      </c:pt>
                      <c:pt idx="19">
                        <c:v>72.73</c:v>
                      </c:pt>
                      <c:pt idx="20">
                        <c:v>118.19</c:v>
                      </c:pt>
                      <c:pt idx="21">
                        <c:v>686.36</c:v>
                      </c:pt>
                      <c:pt idx="22">
                        <c:v>72.73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80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272.73</c:v>
                      </c:pt>
                      <c:pt idx="30">
                        <c:v>90.91</c:v>
                      </c:pt>
                      <c:pt idx="31">
                        <c:v>527.28</c:v>
                      </c:pt>
                      <c:pt idx="32">
                        <c:v>763.63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-38.18</c:v>
                      </c:pt>
                      <c:pt idx="37">
                        <c:v>72.73</c:v>
                      </c:pt>
                      <c:pt idx="38">
                        <c:v>0</c:v>
                      </c:pt>
                      <c:pt idx="39">
                        <c:v>2100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620</c:v>
                      </c:pt>
                      <c:pt idx="46">
                        <c:v>363.64</c:v>
                      </c:pt>
                      <c:pt idx="47">
                        <c:v>245.46</c:v>
                      </c:pt>
                      <c:pt idx="48">
                        <c:v>1327.27</c:v>
                      </c:pt>
                      <c:pt idx="49">
                        <c:v>2134.54</c:v>
                      </c:pt>
                      <c:pt idx="50">
                        <c:v>212.73</c:v>
                      </c:pt>
                      <c:pt idx="51">
                        <c:v>318.19</c:v>
                      </c:pt>
                      <c:pt idx="52">
                        <c:v>530.91</c:v>
                      </c:pt>
                      <c:pt idx="53">
                        <c:v>1125.45</c:v>
                      </c:pt>
                      <c:pt idx="54">
                        <c:v>727.28</c:v>
                      </c:pt>
                      <c:pt idx="55">
                        <c:v>564.54999999999995</c:v>
                      </c:pt>
                      <c:pt idx="56">
                        <c:v>498.18</c:v>
                      </c:pt>
                      <c:pt idx="57">
                        <c:v>1448.19</c:v>
                      </c:pt>
                      <c:pt idx="58">
                        <c:v>718.18</c:v>
                      </c:pt>
                      <c:pt idx="59">
                        <c:v>327.26</c:v>
                      </c:pt>
                      <c:pt idx="60">
                        <c:v>670.46</c:v>
                      </c:pt>
                      <c:pt idx="61">
                        <c:v>2830.91</c:v>
                      </c:pt>
                      <c:pt idx="62">
                        <c:v>769.1</c:v>
                      </c:pt>
                      <c:pt idx="63">
                        <c:v>1046.3699999999999</c:v>
                      </c:pt>
                      <c:pt idx="64">
                        <c:v>992.72</c:v>
                      </c:pt>
                      <c:pt idx="65">
                        <c:v>364.53</c:v>
                      </c:pt>
                      <c:pt idx="66">
                        <c:v>2263.62</c:v>
                      </c:pt>
                      <c:pt idx="67">
                        <c:v>2705.44</c:v>
                      </c:pt>
                      <c:pt idx="68">
                        <c:v>1494.28</c:v>
                      </c:pt>
                      <c:pt idx="69">
                        <c:v>2141.88</c:v>
                      </c:pt>
                      <c:pt idx="70">
                        <c:v>1550.01</c:v>
                      </c:pt>
                      <c:pt idx="71">
                        <c:v>423.15</c:v>
                      </c:pt>
                      <c:pt idx="72">
                        <c:v>1436.36</c:v>
                      </c:pt>
                      <c:pt idx="73">
                        <c:v>4318.5200000000004</c:v>
                      </c:pt>
                      <c:pt idx="74">
                        <c:v>1586.36</c:v>
                      </c:pt>
                      <c:pt idx="75">
                        <c:v>832.7</c:v>
                      </c:pt>
                      <c:pt idx="76">
                        <c:v>1316.37</c:v>
                      </c:pt>
                      <c:pt idx="77">
                        <c:v>788.19</c:v>
                      </c:pt>
                      <c:pt idx="78">
                        <c:v>1812.26</c:v>
                      </c:pt>
                      <c:pt idx="79">
                        <c:v>1343.49</c:v>
                      </c:pt>
                      <c:pt idx="80">
                        <c:v>872.73</c:v>
                      </c:pt>
                      <c:pt idx="81">
                        <c:v>1723.65</c:v>
                      </c:pt>
                      <c:pt idx="82">
                        <c:v>1754.58</c:v>
                      </c:pt>
                      <c:pt idx="83">
                        <c:v>236.36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17F6-4D6A-86E1-EECED76376FD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Data!$S$4</c15:sqref>
                        </c15:formulaRef>
                      </c:ext>
                    </c:extLst>
                    <c:strCache>
                      <c:ptCount val="1"/>
                      <c:pt idx="0">
                        <c:v>Gas Reimbursement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Data!$S$5:$S$88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-811.83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1453.15</c:v>
                      </c:pt>
                      <c:pt idx="40">
                        <c:v>1015.05</c:v>
                      </c:pt>
                      <c:pt idx="41">
                        <c:v>1118.55</c:v>
                      </c:pt>
                      <c:pt idx="42">
                        <c:v>1490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1370</c:v>
                      </c:pt>
                      <c:pt idx="46">
                        <c:v>1742.9</c:v>
                      </c:pt>
                      <c:pt idx="47">
                        <c:v>1468.95</c:v>
                      </c:pt>
                      <c:pt idx="48">
                        <c:v>2195.25</c:v>
                      </c:pt>
                      <c:pt idx="49">
                        <c:v>2245.4499999999998</c:v>
                      </c:pt>
                      <c:pt idx="50">
                        <c:v>4107.93</c:v>
                      </c:pt>
                      <c:pt idx="51">
                        <c:v>1594.65</c:v>
                      </c:pt>
                      <c:pt idx="52">
                        <c:v>2365.79</c:v>
                      </c:pt>
                      <c:pt idx="53">
                        <c:v>1704.95</c:v>
                      </c:pt>
                      <c:pt idx="54">
                        <c:v>1500.92</c:v>
                      </c:pt>
                      <c:pt idx="55">
                        <c:v>1904.22</c:v>
                      </c:pt>
                      <c:pt idx="56">
                        <c:v>2044.7</c:v>
                      </c:pt>
                      <c:pt idx="57">
                        <c:v>2071.62</c:v>
                      </c:pt>
                      <c:pt idx="58">
                        <c:v>0</c:v>
                      </c:pt>
                      <c:pt idx="59">
                        <c:v>1282.27</c:v>
                      </c:pt>
                      <c:pt idx="60">
                        <c:v>1306.56</c:v>
                      </c:pt>
                      <c:pt idx="61">
                        <c:v>2724.68</c:v>
                      </c:pt>
                      <c:pt idx="62">
                        <c:v>1973.2</c:v>
                      </c:pt>
                      <c:pt idx="63">
                        <c:v>2064.36</c:v>
                      </c:pt>
                      <c:pt idx="64">
                        <c:v>989.18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17F6-4D6A-86E1-EECED76376F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Data!$T$4</c15:sqref>
                        </c15:formulaRef>
                      </c:ext>
                    </c:extLst>
                    <c:strCache>
                      <c:ptCount val="1"/>
                      <c:pt idx="0">
                        <c:v>Insurance Recoveries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Data!$T$5:$T$88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250000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169570.2</c:v>
                      </c:pt>
                      <c:pt idx="49">
                        <c:v>208475</c:v>
                      </c:pt>
                      <c:pt idx="50">
                        <c:v>45000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750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1492.36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54.18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17F6-4D6A-86E1-EECED76376FD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Data!$U$4</c15:sqref>
                        </c15:formulaRef>
                      </c:ext>
                    </c:extLst>
                    <c:strCache>
                      <c:ptCount val="1"/>
                      <c:pt idx="0">
                        <c:v>Profit on sale of assets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Data!$U$5:$U$88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12930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-3187.75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32000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17031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29500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-200</c:v>
                      </c:pt>
                      <c:pt idx="48">
                        <c:v>2687.42</c:v>
                      </c:pt>
                      <c:pt idx="49">
                        <c:v>0</c:v>
                      </c:pt>
                      <c:pt idx="50">
                        <c:v>-48833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750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-2211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-66.400000000000006</c:v>
                      </c:pt>
                      <c:pt idx="72">
                        <c:v>0</c:v>
                      </c:pt>
                      <c:pt idx="73">
                        <c:v>12561.99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8-17F6-4D6A-86E1-EECED76376FD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Data!$V$4</c15:sqref>
                        </c15:formulaRef>
                      </c:ext>
                    </c:extLst>
                    <c:strCache>
                      <c:ptCount val="1"/>
                      <c:pt idx="0">
                        <c:v>Subsidies Received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Data!$V$5:$V$88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134.94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204.25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9-17F6-4D6A-86E1-EECED76376FD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Data!$W$4</c15:sqref>
                        </c15:formulaRef>
                      </c:ext>
                    </c:extLst>
                    <c:strCache>
                      <c:ptCount val="1"/>
                      <c:pt idx="0">
                        <c:v>CONCERT TICKETS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Data!$W$5:$W$88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2485</c:v>
                      </c:pt>
                      <c:pt idx="34">
                        <c:v>2465</c:v>
                      </c:pt>
                      <c:pt idx="35">
                        <c:v>1835</c:v>
                      </c:pt>
                      <c:pt idx="36">
                        <c:v>315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17F6-4D6A-86E1-EECED76376FD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Data!$X$4</c15:sqref>
                        </c15:formulaRef>
                      </c:ext>
                    </c:extLst>
                    <c:strCache>
                      <c:ptCount val="1"/>
                      <c:pt idx="0">
                        <c:v>Sundry Income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Data!$X$5:$X$88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1057.3699999999999</c:v>
                      </c:pt>
                      <c:pt idx="1">
                        <c:v>165.46</c:v>
                      </c:pt>
                      <c:pt idx="2">
                        <c:v>113.27</c:v>
                      </c:pt>
                      <c:pt idx="3">
                        <c:v>215.09</c:v>
                      </c:pt>
                      <c:pt idx="4">
                        <c:v>68.91</c:v>
                      </c:pt>
                      <c:pt idx="5">
                        <c:v>90.27</c:v>
                      </c:pt>
                      <c:pt idx="6">
                        <c:v>143.36000000000001</c:v>
                      </c:pt>
                      <c:pt idx="7">
                        <c:v>184.09</c:v>
                      </c:pt>
                      <c:pt idx="8">
                        <c:v>157.82</c:v>
                      </c:pt>
                      <c:pt idx="9">
                        <c:v>103</c:v>
                      </c:pt>
                      <c:pt idx="10">
                        <c:v>96.82</c:v>
                      </c:pt>
                      <c:pt idx="11">
                        <c:v>0</c:v>
                      </c:pt>
                      <c:pt idx="12">
                        <c:v>300.08999999999997</c:v>
                      </c:pt>
                      <c:pt idx="13">
                        <c:v>111.64</c:v>
                      </c:pt>
                      <c:pt idx="14">
                        <c:v>113.64</c:v>
                      </c:pt>
                      <c:pt idx="15">
                        <c:v>120.83</c:v>
                      </c:pt>
                      <c:pt idx="16">
                        <c:v>583.94000000000005</c:v>
                      </c:pt>
                      <c:pt idx="17">
                        <c:v>303.5</c:v>
                      </c:pt>
                      <c:pt idx="18">
                        <c:v>121.18</c:v>
                      </c:pt>
                      <c:pt idx="19">
                        <c:v>233.78</c:v>
                      </c:pt>
                      <c:pt idx="20">
                        <c:v>170</c:v>
                      </c:pt>
                      <c:pt idx="21">
                        <c:v>102.2</c:v>
                      </c:pt>
                      <c:pt idx="22">
                        <c:v>0</c:v>
                      </c:pt>
                      <c:pt idx="23">
                        <c:v>84.6</c:v>
                      </c:pt>
                      <c:pt idx="24">
                        <c:v>10648.61</c:v>
                      </c:pt>
                      <c:pt idx="25">
                        <c:v>65</c:v>
                      </c:pt>
                      <c:pt idx="26">
                        <c:v>100.6</c:v>
                      </c:pt>
                      <c:pt idx="27">
                        <c:v>160.19999999999999</c:v>
                      </c:pt>
                      <c:pt idx="28">
                        <c:v>110.62</c:v>
                      </c:pt>
                      <c:pt idx="29">
                        <c:v>154.6</c:v>
                      </c:pt>
                      <c:pt idx="30">
                        <c:v>136</c:v>
                      </c:pt>
                      <c:pt idx="31">
                        <c:v>9592.4</c:v>
                      </c:pt>
                      <c:pt idx="32">
                        <c:v>-8324.83</c:v>
                      </c:pt>
                      <c:pt idx="33">
                        <c:v>92.7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27382.54</c:v>
                      </c:pt>
                      <c:pt idx="37">
                        <c:v>0</c:v>
                      </c:pt>
                      <c:pt idx="38">
                        <c:v>11466.37</c:v>
                      </c:pt>
                      <c:pt idx="39">
                        <c:v>21090.86</c:v>
                      </c:pt>
                      <c:pt idx="40">
                        <c:v>26833</c:v>
                      </c:pt>
                      <c:pt idx="41">
                        <c:v>3000</c:v>
                      </c:pt>
                      <c:pt idx="42">
                        <c:v>9459</c:v>
                      </c:pt>
                      <c:pt idx="43">
                        <c:v>13360</c:v>
                      </c:pt>
                      <c:pt idx="44">
                        <c:v>10238.18</c:v>
                      </c:pt>
                      <c:pt idx="45">
                        <c:v>0</c:v>
                      </c:pt>
                      <c:pt idx="46">
                        <c:v>23</c:v>
                      </c:pt>
                      <c:pt idx="47">
                        <c:v>134.09</c:v>
                      </c:pt>
                      <c:pt idx="48">
                        <c:v>13631.32</c:v>
                      </c:pt>
                      <c:pt idx="49">
                        <c:v>47.26</c:v>
                      </c:pt>
                      <c:pt idx="50">
                        <c:v>1613.12</c:v>
                      </c:pt>
                      <c:pt idx="51">
                        <c:v>-203.27</c:v>
                      </c:pt>
                      <c:pt idx="52">
                        <c:v>40.909999999999997</c:v>
                      </c:pt>
                      <c:pt idx="53">
                        <c:v>111.4</c:v>
                      </c:pt>
                      <c:pt idx="54">
                        <c:v>33.64</c:v>
                      </c:pt>
                      <c:pt idx="55">
                        <c:v>360.64</c:v>
                      </c:pt>
                      <c:pt idx="56">
                        <c:v>219.36</c:v>
                      </c:pt>
                      <c:pt idx="57">
                        <c:v>54.55</c:v>
                      </c:pt>
                      <c:pt idx="58">
                        <c:v>-372.73</c:v>
                      </c:pt>
                      <c:pt idx="59">
                        <c:v>164.27</c:v>
                      </c:pt>
                      <c:pt idx="60">
                        <c:v>138.25</c:v>
                      </c:pt>
                      <c:pt idx="61">
                        <c:v>3391.91</c:v>
                      </c:pt>
                      <c:pt idx="62">
                        <c:v>60</c:v>
                      </c:pt>
                      <c:pt idx="63">
                        <c:v>-856.03</c:v>
                      </c:pt>
                      <c:pt idx="64">
                        <c:v>32.64</c:v>
                      </c:pt>
                      <c:pt idx="65">
                        <c:v>80.8</c:v>
                      </c:pt>
                      <c:pt idx="66">
                        <c:v>72.73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3333.16</c:v>
                      </c:pt>
                      <c:pt idx="70">
                        <c:v>59.09</c:v>
                      </c:pt>
                      <c:pt idx="71">
                        <c:v>40.909999999999997</c:v>
                      </c:pt>
                      <c:pt idx="72">
                        <c:v>70.91</c:v>
                      </c:pt>
                      <c:pt idx="73">
                        <c:v>10054.540000000001</c:v>
                      </c:pt>
                      <c:pt idx="74">
                        <c:v>618.17999999999995</c:v>
                      </c:pt>
                      <c:pt idx="75">
                        <c:v>481.82</c:v>
                      </c:pt>
                      <c:pt idx="76">
                        <c:v>985.45</c:v>
                      </c:pt>
                      <c:pt idx="77">
                        <c:v>100</c:v>
                      </c:pt>
                      <c:pt idx="78">
                        <c:v>247.29</c:v>
                      </c:pt>
                      <c:pt idx="79">
                        <c:v>1742.44</c:v>
                      </c:pt>
                      <c:pt idx="80">
                        <c:v>5364.99</c:v>
                      </c:pt>
                      <c:pt idx="81">
                        <c:v>579.42999999999995</c:v>
                      </c:pt>
                      <c:pt idx="82">
                        <c:v>2345.1999999999998</c:v>
                      </c:pt>
                      <c:pt idx="83">
                        <c:v>4952.8900000000003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17F6-4D6A-86E1-EECED76376FD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Data!$Y$4</c15:sqref>
                        </c15:formulaRef>
                      </c:ext>
                    </c:extLst>
                    <c:strCache>
                      <c:ptCount val="1"/>
                      <c:pt idx="0">
                        <c:v>Workers Compensation Rebate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Data!$Y$5:$Y$88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4270.05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49511.67</c:v>
                      </c:pt>
                      <c:pt idx="49">
                        <c:v>0</c:v>
                      </c:pt>
                      <c:pt idx="50">
                        <c:v>-1618.8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977.58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138.24</c:v>
                      </c:pt>
                      <c:pt idx="66">
                        <c:v>2332.8000000000002</c:v>
                      </c:pt>
                      <c:pt idx="67">
                        <c:v>8178.36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17F6-4D6A-86E1-EECED76376FD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Data!$Z$4</c15:sqref>
                        </c15:formulaRef>
                      </c:ext>
                    </c:extLst>
                    <c:strCache>
                      <c:ptCount val="1"/>
                      <c:pt idx="0">
                        <c:v>Discounts Received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Data!$Z$5:$Z$88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4250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261.93</c:v>
                      </c:pt>
                      <c:pt idx="63">
                        <c:v>-39215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91915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17F6-4D6A-86E1-EECED76376FD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Data!$AA$4</c15:sqref>
                        </c15:formulaRef>
                      </c:ext>
                    </c:extLst>
                    <c:strCache>
                      <c:ptCount val="1"/>
                      <c:pt idx="0">
                        <c:v>Job Keeper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Data!$A$5:$A$88</c15:sqref>
                        </c15:formulaRef>
                      </c:ext>
                    </c:extLst>
                    <c:numCache>
                      <c:formatCode>d\-mmm\-yy</c:formatCode>
                      <c:ptCount val="84"/>
                      <c:pt idx="0">
                        <c:v>45261</c:v>
                      </c:pt>
                      <c:pt idx="1">
                        <c:v>45231</c:v>
                      </c:pt>
                      <c:pt idx="2">
                        <c:v>45200</c:v>
                      </c:pt>
                      <c:pt idx="3">
                        <c:v>45170</c:v>
                      </c:pt>
                      <c:pt idx="4">
                        <c:v>45139</c:v>
                      </c:pt>
                      <c:pt idx="5">
                        <c:v>45108</c:v>
                      </c:pt>
                      <c:pt idx="6">
                        <c:v>45078</c:v>
                      </c:pt>
                      <c:pt idx="7">
                        <c:v>45047</c:v>
                      </c:pt>
                      <c:pt idx="8">
                        <c:v>45017</c:v>
                      </c:pt>
                      <c:pt idx="9">
                        <c:v>44986</c:v>
                      </c:pt>
                      <c:pt idx="10">
                        <c:v>44958</c:v>
                      </c:pt>
                      <c:pt idx="11">
                        <c:v>44927</c:v>
                      </c:pt>
                      <c:pt idx="12">
                        <c:v>44896</c:v>
                      </c:pt>
                      <c:pt idx="13">
                        <c:v>44866</c:v>
                      </c:pt>
                      <c:pt idx="14">
                        <c:v>44835</c:v>
                      </c:pt>
                      <c:pt idx="15">
                        <c:v>44805</c:v>
                      </c:pt>
                      <c:pt idx="16">
                        <c:v>44774</c:v>
                      </c:pt>
                      <c:pt idx="17">
                        <c:v>44743</c:v>
                      </c:pt>
                      <c:pt idx="18">
                        <c:v>44713</c:v>
                      </c:pt>
                      <c:pt idx="19">
                        <c:v>44682</c:v>
                      </c:pt>
                      <c:pt idx="20">
                        <c:v>44652</c:v>
                      </c:pt>
                      <c:pt idx="21">
                        <c:v>44621</c:v>
                      </c:pt>
                      <c:pt idx="22">
                        <c:v>44593</c:v>
                      </c:pt>
                      <c:pt idx="23">
                        <c:v>44562</c:v>
                      </c:pt>
                      <c:pt idx="24">
                        <c:v>44531</c:v>
                      </c:pt>
                      <c:pt idx="25">
                        <c:v>44501</c:v>
                      </c:pt>
                      <c:pt idx="26">
                        <c:v>44470</c:v>
                      </c:pt>
                      <c:pt idx="27">
                        <c:v>44440</c:v>
                      </c:pt>
                      <c:pt idx="28">
                        <c:v>44409</c:v>
                      </c:pt>
                      <c:pt idx="29">
                        <c:v>44378</c:v>
                      </c:pt>
                      <c:pt idx="30">
                        <c:v>44348</c:v>
                      </c:pt>
                      <c:pt idx="31">
                        <c:v>44317</c:v>
                      </c:pt>
                      <c:pt idx="32">
                        <c:v>44287</c:v>
                      </c:pt>
                      <c:pt idx="33">
                        <c:v>44256</c:v>
                      </c:pt>
                      <c:pt idx="34">
                        <c:v>44228</c:v>
                      </c:pt>
                      <c:pt idx="35">
                        <c:v>44197</c:v>
                      </c:pt>
                      <c:pt idx="36">
                        <c:v>44166</c:v>
                      </c:pt>
                      <c:pt idx="37">
                        <c:v>44136</c:v>
                      </c:pt>
                      <c:pt idx="38">
                        <c:v>44105</c:v>
                      </c:pt>
                      <c:pt idx="39">
                        <c:v>44075</c:v>
                      </c:pt>
                      <c:pt idx="40">
                        <c:v>44044</c:v>
                      </c:pt>
                      <c:pt idx="41">
                        <c:v>44013</c:v>
                      </c:pt>
                      <c:pt idx="42">
                        <c:v>43983</c:v>
                      </c:pt>
                      <c:pt idx="43">
                        <c:v>43952</c:v>
                      </c:pt>
                      <c:pt idx="44">
                        <c:v>43922</c:v>
                      </c:pt>
                      <c:pt idx="45">
                        <c:v>43891</c:v>
                      </c:pt>
                      <c:pt idx="46">
                        <c:v>43862</c:v>
                      </c:pt>
                      <c:pt idx="47">
                        <c:v>43831</c:v>
                      </c:pt>
                      <c:pt idx="48">
                        <c:v>43800</c:v>
                      </c:pt>
                      <c:pt idx="49">
                        <c:v>43770</c:v>
                      </c:pt>
                      <c:pt idx="50">
                        <c:v>43739</c:v>
                      </c:pt>
                      <c:pt idx="51">
                        <c:v>43709</c:v>
                      </c:pt>
                      <c:pt idx="52">
                        <c:v>43678</c:v>
                      </c:pt>
                      <c:pt idx="53">
                        <c:v>43647</c:v>
                      </c:pt>
                      <c:pt idx="54">
                        <c:v>43617</c:v>
                      </c:pt>
                      <c:pt idx="55">
                        <c:v>43586</c:v>
                      </c:pt>
                      <c:pt idx="56">
                        <c:v>43556</c:v>
                      </c:pt>
                      <c:pt idx="57">
                        <c:v>43525</c:v>
                      </c:pt>
                      <c:pt idx="58">
                        <c:v>43497</c:v>
                      </c:pt>
                      <c:pt idx="59">
                        <c:v>43466</c:v>
                      </c:pt>
                      <c:pt idx="60">
                        <c:v>43435</c:v>
                      </c:pt>
                      <c:pt idx="61">
                        <c:v>43405</c:v>
                      </c:pt>
                      <c:pt idx="62">
                        <c:v>43374</c:v>
                      </c:pt>
                      <c:pt idx="63">
                        <c:v>43344</c:v>
                      </c:pt>
                      <c:pt idx="64">
                        <c:v>43313</c:v>
                      </c:pt>
                      <c:pt idx="65">
                        <c:v>43282</c:v>
                      </c:pt>
                      <c:pt idx="66">
                        <c:v>43252</c:v>
                      </c:pt>
                      <c:pt idx="67">
                        <c:v>43221</c:v>
                      </c:pt>
                      <c:pt idx="68">
                        <c:v>43191</c:v>
                      </c:pt>
                      <c:pt idx="69">
                        <c:v>43160</c:v>
                      </c:pt>
                      <c:pt idx="70">
                        <c:v>43132</c:v>
                      </c:pt>
                      <c:pt idx="71">
                        <c:v>43101</c:v>
                      </c:pt>
                      <c:pt idx="72">
                        <c:v>43070</c:v>
                      </c:pt>
                      <c:pt idx="73">
                        <c:v>43040</c:v>
                      </c:pt>
                      <c:pt idx="74">
                        <c:v>43009</c:v>
                      </c:pt>
                      <c:pt idx="75">
                        <c:v>42979</c:v>
                      </c:pt>
                      <c:pt idx="76">
                        <c:v>42948</c:v>
                      </c:pt>
                      <c:pt idx="77">
                        <c:v>42917</c:v>
                      </c:pt>
                      <c:pt idx="78">
                        <c:v>42887</c:v>
                      </c:pt>
                      <c:pt idx="79">
                        <c:v>42856</c:v>
                      </c:pt>
                      <c:pt idx="80">
                        <c:v>42826</c:v>
                      </c:pt>
                      <c:pt idx="81">
                        <c:v>42795</c:v>
                      </c:pt>
                      <c:pt idx="82">
                        <c:v>42767</c:v>
                      </c:pt>
                      <c:pt idx="83">
                        <c:v>42736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Data!$AA$5:$AA$88</c15:sqref>
                        </c15:formulaRef>
                      </c:ext>
                    </c:extLst>
                    <c:numCache>
                      <c:formatCode>"$"#,##0.00_);[Red]\("$"#,##0.00\)</c:formatCode>
                      <c:ptCount val="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30000</c:v>
                      </c:pt>
                      <c:pt idx="39">
                        <c:v>45000</c:v>
                      </c:pt>
                      <c:pt idx="40">
                        <c:v>33000</c:v>
                      </c:pt>
                      <c:pt idx="41">
                        <c:v>33000</c:v>
                      </c:pt>
                      <c:pt idx="42">
                        <c:v>33000</c:v>
                      </c:pt>
                      <c:pt idx="43">
                        <c:v>33000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17F6-4D6A-86E1-EECED76376FD}"/>
                  </c:ext>
                </c:extLst>
              </c15:ser>
            </c15:filteredBarSeries>
          </c:ext>
        </c:extLst>
      </c:barChart>
      <c:dateAx>
        <c:axId val="96016088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664879"/>
        <c:crosses val="autoZero"/>
        <c:auto val="1"/>
        <c:lblOffset val="100"/>
        <c:baseTimeUnit val="months"/>
      </c:dateAx>
      <c:valAx>
        <c:axId val="147266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16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587374</xdr:colOff>
      <xdr:row>5</xdr:row>
      <xdr:rowOff>34925</xdr:rowOff>
    </xdr:from>
    <xdr:to>
      <xdr:col>29</xdr:col>
      <xdr:colOff>279400</xdr:colOff>
      <xdr:row>47</xdr:row>
      <xdr:rowOff>25401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E435A4-E680-4033-25DE-BF18B2783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377263</xdr:colOff>
      <xdr:row>53</xdr:row>
      <xdr:rowOff>55281</xdr:rowOff>
    </xdr:from>
    <xdr:to>
      <xdr:col>28</xdr:col>
      <xdr:colOff>478118</xdr:colOff>
      <xdr:row>89</xdr:row>
      <xdr:rowOff>134471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36E420-EFC6-5CE8-98DC-64EF9670B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219074</xdr:colOff>
      <xdr:row>1</xdr:row>
      <xdr:rowOff>130174</xdr:rowOff>
    </xdr:from>
    <xdr:to>
      <xdr:col>25</xdr:col>
      <xdr:colOff>114299</xdr:colOff>
      <xdr:row>31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4C2C-B61D-CF9E-9D69-DCBEA99F3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25400</xdr:colOff>
      <xdr:row>1</xdr:row>
      <xdr:rowOff>120650</xdr:rowOff>
    </xdr:from>
    <xdr:to>
      <xdr:col>40</xdr:col>
      <xdr:colOff>530225</xdr:colOff>
      <xdr:row>31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406AD0-239D-410D-888A-F50986F70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12700</xdr:colOff>
      <xdr:row>39</xdr:row>
      <xdr:rowOff>19050</xdr:rowOff>
    </xdr:from>
    <xdr:to>
      <xdr:col>40</xdr:col>
      <xdr:colOff>82549</xdr:colOff>
      <xdr:row>64</xdr:row>
      <xdr:rowOff>63499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DF2B1D-7B3D-9D94-D99D-F447D84B3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412750</xdr:colOff>
      <xdr:row>39</xdr:row>
      <xdr:rowOff>120650</xdr:rowOff>
    </xdr:from>
    <xdr:to>
      <xdr:col>19</xdr:col>
      <xdr:colOff>190500</xdr:colOff>
      <xdr:row>64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D2ADF0-FB4D-49DE-86BB-4A641C133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568325</xdr:colOff>
      <xdr:row>3</xdr:row>
      <xdr:rowOff>142875</xdr:rowOff>
    </xdr:from>
    <xdr:to>
      <xdr:col>11</xdr:col>
      <xdr:colOff>263525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B4979-232F-F1F0-3DFA-262CE5DAE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4</xdr:row>
      <xdr:rowOff>19050</xdr:rowOff>
    </xdr:from>
    <xdr:to>
      <xdr:col>25</xdr:col>
      <xdr:colOff>25400</xdr:colOff>
      <xdr:row>38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9D792-E7F3-453A-9208-2F0B91DAB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590550</xdr:colOff>
      <xdr:row>4</xdr:row>
      <xdr:rowOff>0</xdr:rowOff>
    </xdr:from>
    <xdr:to>
      <xdr:col>51</xdr:col>
      <xdr:colOff>0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B34DC1-2C73-4050-9C9F-43F88D4FA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43</xdr:row>
      <xdr:rowOff>0</xdr:rowOff>
    </xdr:from>
    <xdr:to>
      <xdr:col>23</xdr:col>
      <xdr:colOff>565150</xdr:colOff>
      <xdr:row>73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B4B219-017C-4EAE-96B3-0735D6D97D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23</xdr:col>
      <xdr:colOff>558800</xdr:colOff>
      <xdr:row>107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A9F9CD-2DF4-498D-9F03-0BC30377C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4</xdr:row>
      <xdr:rowOff>31750</xdr:rowOff>
    </xdr:from>
    <xdr:to>
      <xdr:col>24</xdr:col>
      <xdr:colOff>431800</xdr:colOff>
      <xdr:row>45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1ECF77-05B0-421D-B4FD-7EE4CC8CB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50</xdr:row>
      <xdr:rowOff>0</xdr:rowOff>
    </xdr:from>
    <xdr:to>
      <xdr:col>25</xdr:col>
      <xdr:colOff>361950</xdr:colOff>
      <xdr:row>83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7F58FE-EEAB-4958-92C9-9F58893DB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88</xdr:row>
      <xdr:rowOff>0</xdr:rowOff>
    </xdr:from>
    <xdr:to>
      <xdr:col>30</xdr:col>
      <xdr:colOff>349250</xdr:colOff>
      <xdr:row>116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849357-F743-40C9-A846-3119202C8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27</xdr:col>
      <xdr:colOff>95250</xdr:colOff>
      <xdr:row>42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6C544-6C15-4AE1-A1BE-109204F7F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552450</xdr:colOff>
      <xdr:row>49</xdr:row>
      <xdr:rowOff>12700</xdr:rowOff>
    </xdr:from>
    <xdr:to>
      <xdr:col>29</xdr:col>
      <xdr:colOff>120650</xdr:colOff>
      <xdr:row>87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36AB61-A912-4664-8F2B-FDA17FF31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98</xdr:row>
      <xdr:rowOff>0</xdr:rowOff>
    </xdr:from>
    <xdr:to>
      <xdr:col>27</xdr:col>
      <xdr:colOff>82550</xdr:colOff>
      <xdr:row>135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504F25-A38A-4BFF-BA49-D396CF347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e Fraser" refreshedDate="45322.828749652777" createdVersion="8" refreshedVersion="8" minRefreshableVersion="3" recordCount="24" xr:uid="{48797F26-97E3-483B-B85B-60F851AABFD0}">
  <cacheSource type="worksheet">
    <worksheetSource ref="B34:J58" sheet="Sub-group Analysis"/>
  </cacheSource>
  <cacheFields count="9"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Category" numFmtId="0">
      <sharedItems count="2">
        <s v="Sales"/>
        <s v="Operating Expenses"/>
      </sharedItems>
    </cacheField>
    <cacheField name="2017" numFmtId="8">
      <sharedItems containsSemiMixedTypes="0" containsString="0" containsNumber="1" minValue="-101927.37" maxValue="174850.02"/>
    </cacheField>
    <cacheField name="2018" numFmtId="8">
      <sharedItems containsSemiMixedTypes="0" containsString="0" containsNumber="1" minValue="-87280.05" maxValue="120045.40000000001"/>
    </cacheField>
    <cacheField name="2019" numFmtId="8">
      <sharedItems containsSemiMixedTypes="0" containsString="0" containsNumber="1" minValue="-230025.25" maxValue="86833.16"/>
    </cacheField>
    <cacheField name="2020" numFmtId="8">
      <sharedItems containsSemiMixedTypes="0" containsString="0" containsNumber="1" minValue="-106943.11000000002" maxValue="53769.14"/>
    </cacheField>
    <cacheField name="2021" numFmtId="8">
      <sharedItems containsSemiMixedTypes="0" containsString="0" containsNumber="1" minValue="-95604.75" maxValue="41066.659999999996"/>
    </cacheField>
    <cacheField name="2022" numFmtId="8">
      <sharedItems containsSemiMixedTypes="0" containsString="0" containsNumber="1" minValue="-101847.82999999999" maxValue="41357.5"/>
    </cacheField>
    <cacheField name="2023" numFmtId="8">
      <sharedItems containsSemiMixedTypes="0" containsString="0" containsNumber="1" minValue="-101789.73000000001" maxValue="55541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171633.97"/>
    <n v="94352.69"/>
    <n v="54054.42"/>
    <n v="48296.56"/>
    <n v="30050.600000000002"/>
    <n v="21817.78"/>
    <n v="27202.92"/>
  </r>
  <r>
    <x v="1"/>
    <x v="0"/>
    <n v="155401.33000000002"/>
    <n v="110907.5"/>
    <n v="60047"/>
    <n v="53769.14"/>
    <n v="33690.32"/>
    <n v="21579.409999999996"/>
    <n v="32603.82"/>
  </r>
  <r>
    <x v="2"/>
    <x v="0"/>
    <n v="160447.79999999999"/>
    <n v="120045.40000000001"/>
    <n v="64444.91"/>
    <n v="36319.79"/>
    <n v="38088.81"/>
    <n v="30455.14"/>
    <n v="39912.449999999997"/>
  </r>
  <r>
    <x v="3"/>
    <x v="0"/>
    <n v="145356.63"/>
    <n v="104006.21"/>
    <n v="60031.37"/>
    <n v="0"/>
    <n v="38929.089999999997"/>
    <n v="32723.420000000002"/>
    <n v="39566.340000000004"/>
  </r>
  <r>
    <x v="4"/>
    <x v="0"/>
    <n v="167748.71"/>
    <n v="106835.23000000001"/>
    <n v="66784.92"/>
    <n v="0"/>
    <n v="41066.659999999996"/>
    <n v="31892.14"/>
    <n v="36667.049999999996"/>
  </r>
  <r>
    <x v="5"/>
    <x v="0"/>
    <n v="156050.09000000003"/>
    <n v="107610.31"/>
    <n v="52900.840000000004"/>
    <n v="19943.920000000002"/>
    <n v="36392.15"/>
    <n v="34587.64"/>
    <n v="33774.18"/>
  </r>
  <r>
    <x v="6"/>
    <x v="0"/>
    <n v="141513.79999999999"/>
    <n v="90403.93"/>
    <n v="58103.530000000006"/>
    <n v="35908.58"/>
    <n v="28813.599999999999"/>
    <n v="39390.07"/>
    <n v="39440"/>
  </r>
  <r>
    <x v="7"/>
    <x v="0"/>
    <n v="131628.91999999998"/>
    <n v="66272.710000000006"/>
    <n v="61872.14"/>
    <n v="35733.410000000003"/>
    <n v="12135.11"/>
    <n v="35441.840000000004"/>
    <n v="35736"/>
  </r>
  <r>
    <x v="8"/>
    <x v="0"/>
    <n v="141591.06"/>
    <n v="71269.2"/>
    <n v="57670.51"/>
    <n v="33741.29"/>
    <n v="16565.669999999998"/>
    <n v="36037.410000000003"/>
    <n v="39312.620000000003"/>
  </r>
  <r>
    <x v="9"/>
    <x v="0"/>
    <n v="138750.75"/>
    <n v="61023.68"/>
    <n v="58181.840000000004"/>
    <n v="36106.47"/>
    <n v="21830.89"/>
    <n v="37334.29"/>
    <n v="39844.01"/>
  </r>
  <r>
    <x v="10"/>
    <x v="0"/>
    <n v="174850.02"/>
    <n v="60869.700000000004"/>
    <n v="61494.55"/>
    <n v="35484.549999999996"/>
    <n v="30710.65"/>
    <n v="30087.37"/>
    <n v="48646.16"/>
  </r>
  <r>
    <x v="11"/>
    <x v="0"/>
    <n v="169480.13999999998"/>
    <n v="75206.290000000008"/>
    <n v="86833.16"/>
    <n v="43348.03"/>
    <n v="39645.759999999995"/>
    <n v="41357.5"/>
    <n v="55541.2"/>
  </r>
  <r>
    <x v="0"/>
    <x v="1"/>
    <n v="-101927.37"/>
    <n v="-75247.960000000006"/>
    <n v="-85511.400000000009"/>
    <n v="-84861.460000000021"/>
    <n v="-65824.479999999996"/>
    <n v="-69323.95"/>
    <n v="-85804.319999999992"/>
  </r>
  <r>
    <x v="1"/>
    <x v="1"/>
    <n v="-80140.10000000002"/>
    <n v="-54351.149999999994"/>
    <n v="-79486.819999999992"/>
    <n v="-76968.369999999981"/>
    <n v="-73546.89"/>
    <n v="-69072.14"/>
    <n v="-92360.459999999992"/>
  </r>
  <r>
    <x v="2"/>
    <x v="1"/>
    <n v="-74900.42"/>
    <n v="-73748.50999999998"/>
    <n v="-73796.28"/>
    <n v="-76217.37999999999"/>
    <n v="-82626.109999999986"/>
    <n v="-75865.649999999994"/>
    <n v="-84638.040000000008"/>
  </r>
  <r>
    <x v="3"/>
    <x v="1"/>
    <n v="-70480.899999999994"/>
    <n v="-84816.049999999988"/>
    <n v="-81486.74000000002"/>
    <n v="-64201.45"/>
    <n v="-82842.760000000009"/>
    <n v="-75444.61"/>
    <n v="-85503.699999999983"/>
  </r>
  <r>
    <x v="4"/>
    <x v="1"/>
    <n v="-78092.850000000006"/>
    <n v="-61874.43"/>
    <n v="-84912.52999999997"/>
    <n v="-51681.58"/>
    <n v="-95604.75"/>
    <n v="-85671.48000000001"/>
    <n v="-100154.10999999994"/>
  </r>
  <r>
    <x v="5"/>
    <x v="1"/>
    <n v="-64690.349999999984"/>
    <n v="-79364.110000000015"/>
    <n v="-69078.840000000011"/>
    <n v="-68139.659999999974"/>
    <n v="-79280.429999999978"/>
    <n v="-101847.82999999999"/>
    <n v="-83417.790000000008"/>
  </r>
  <r>
    <x v="6"/>
    <x v="1"/>
    <n v="-64717.030000000013"/>
    <n v="-64395.010000000009"/>
    <n v="-81061.290000000023"/>
    <n v="-66342.22"/>
    <n v="-70233.03"/>
    <n v="-72366.259999999995"/>
    <n v="-101789.73000000001"/>
  </r>
  <r>
    <x v="7"/>
    <x v="1"/>
    <n v="-56029.279999999984"/>
    <n v="-70281.689999999988"/>
    <n v="-84284.580000000016"/>
    <n v="-64384.989999999991"/>
    <n v="-71182.8"/>
    <n v="-86218.979999999981"/>
    <n v="-86347.419999999984"/>
  </r>
  <r>
    <x v="8"/>
    <x v="1"/>
    <n v="-64955.750000000007"/>
    <n v="-72290.09"/>
    <n v="-67313.149999999994"/>
    <n v="-78161.140000000014"/>
    <n v="-65833.820000000007"/>
    <n v="-76600.310000000012"/>
    <n v="-85132.00999999998"/>
  </r>
  <r>
    <x v="9"/>
    <x v="1"/>
    <n v="-62634.73"/>
    <n v="-72453.510000000024"/>
    <n v="-89565.170000000027"/>
    <n v="-80634.289999999994"/>
    <n v="-74052.34"/>
    <n v="-76044.959999999992"/>
    <n v="-83730.17"/>
  </r>
  <r>
    <x v="10"/>
    <x v="1"/>
    <n v="-61194.51"/>
    <n v="-69908.159999999989"/>
    <n v="-75001.649999999994"/>
    <n v="-78784.909999999989"/>
    <n v="-69545.31"/>
    <n v="-86850.409999999989"/>
    <n v="-85857.830000000016"/>
  </r>
  <r>
    <x v="11"/>
    <x v="1"/>
    <n v="-97681.72"/>
    <n v="-87280.05"/>
    <n v="-230025.25"/>
    <n v="-106943.11000000002"/>
    <n v="-92119.319999999978"/>
    <n v="-85812.739999999991"/>
    <n v="-100618.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ED39A-8EDB-4545-8AD2-24B8B6708C74}" name="PivotTable1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16" firstHeaderRow="1" firstDataRow="2" firstDataCol="1"/>
  <pivotFields count="9"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2">
    <i>
      <x/>
    </i>
    <i>
      <x v="1"/>
    </i>
  </colItems>
  <dataFields count="1">
    <dataField name="Sum of 2021" fld="6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B12FB-AD17-427A-B9AB-7C9B3B66B298}" name="Table1" displayName="Table1" ref="A4:DX88" totalsRowShown="0">
  <autoFilter ref="A4:DX88" xr:uid="{7A3B12FB-AD17-427A-B9AB-7C9B3B66B298}"/>
  <sortState xmlns:xlrd2="http://schemas.microsoft.com/office/spreadsheetml/2017/richdata2" ref="A5:DX88">
    <sortCondition descending="1" ref="A4:A88"/>
  </sortState>
  <tableColumns count="128">
    <tableColumn id="1" xr3:uid="{15D17CD6-B918-4C46-B82C-B36A5770DFB1}" name="Date" dataDxfId="313"/>
    <tableColumn id="2" xr3:uid="{567CDA29-3E15-409B-9F5E-A29612D403F1}" name="Bar Sales" dataDxfId="312"/>
    <tableColumn id="3" xr3:uid="{F0048F27-9A7A-44A2-B405-E6952285A709}" name="Food Sales" dataDxfId="311"/>
    <tableColumn id="4" xr3:uid="{E93B11EC-AD42-4BAC-B652-3A09A837F410}" name="Cafe Sales" dataDxfId="310"/>
    <tableColumn id="5" xr3:uid="{80EA28CA-FDA9-4617-9566-F04205D5BB0B}" name="Net Poker Machine Clearances" dataDxfId="309"/>
    <tableColumn id="6" xr3:uid="{177EE468-E74E-4FB6-87A3-B4A49BC402AF}" name="Poker Machine GST Rebate" dataDxfId="308"/>
    <tableColumn id="7" xr3:uid="{CC2BAB75-3333-4EDA-9B43-DD6ED81D33D1}" name="Keno Income" dataDxfId="307"/>
    <tableColumn id="8" xr3:uid="{27D9A579-66E3-49CE-B86F-68FCEF78F620}" name="TAB Income" dataDxfId="306"/>
    <tableColumn id="9" xr3:uid="{027C0703-4C3E-4374-8836-7F60B2E1B6D5}" name="Membership Subscriptions" dataDxfId="305"/>
    <tableColumn id="10" xr3:uid="{DF855844-F837-4C8C-8DDD-5ABB87F6C833}" name="Bingo Income" dataDxfId="304"/>
    <tableColumn id="11" xr3:uid="{016789C2-ADDB-4BF0-A24B-72AF64FBA86A}" name="Raffle Income" dataDxfId="303"/>
    <tableColumn id="12" xr3:uid="{D2395A07-6BFB-47C0-A61A-75630EAEF5AE}" name="LADIES GREEN FEES" dataDxfId="302"/>
    <tableColumn id="13" xr3:uid="{0EFDBA4A-B88B-41F8-9C5A-ABC86A3FBD7E}" name="Green Fees" dataDxfId="301"/>
    <tableColumn id="14" xr3:uid="{4645B935-6049-4C40-AD78-F8934D4B7BB1}" name="Interest Received" dataDxfId="300"/>
    <tableColumn id="15" xr3:uid="{AF411BEC-6184-4276-BC91-B024489CC159}" name="Dividend Income" dataDxfId="299"/>
    <tableColumn id="16" xr3:uid="{B34D8A42-0A1B-4927-B215-34034EC81762}" name="Commissions" dataDxfId="298"/>
    <tableColumn id="17" xr3:uid="{065A8E0C-3F54-4116-8AB9-F8A8C8276EB3}" name="Restaurant Gas" dataDxfId="297"/>
    <tableColumn id="18" xr3:uid="{29915DB2-A50B-48BB-9F75-1B1B8E4D8B1C}" name="Hiring Charges" dataDxfId="296"/>
    <tableColumn id="19" xr3:uid="{6DBC5B39-3B8A-492F-87D1-3E3BE3752A84}" name="Gas Reimbursement" dataDxfId="295"/>
    <tableColumn id="20" xr3:uid="{5BD75C5E-E5D9-4911-AECA-78EA753A0380}" name="Insurance Recoveries" dataDxfId="294"/>
    <tableColumn id="21" xr3:uid="{050F9015-60C1-4EDE-BED5-E8AAD1E866C5}" name="Profit on sale of assets" dataDxfId="293"/>
    <tableColumn id="22" xr3:uid="{A0DE2CA7-3056-4FD0-9F88-0F35962E9CB8}" name="Subsidies Received" dataDxfId="292"/>
    <tableColumn id="23" xr3:uid="{FFC80E0F-B52A-4784-BDB2-B63E21E6B232}" name="CONCERT TICKETS" dataDxfId="291"/>
    <tableColumn id="24" xr3:uid="{ACF628F8-9D04-4BA1-9313-7521B9D14BBC}" name="Sundry Income" dataDxfId="290"/>
    <tableColumn id="25" xr3:uid="{53487FE2-EE21-48AF-8F92-3F9D91823128}" name="Workers Compensation Rebate" dataDxfId="289"/>
    <tableColumn id="26" xr3:uid="{D86FB602-BDAE-44F7-96DC-19520EC3603F}" name="Discounts Received" dataDxfId="288"/>
    <tableColumn id="27" xr3:uid="{5F942939-813D-47D0-BDCF-156C3E42690B}" name="Job Keeper" dataDxfId="287"/>
    <tableColumn id="28" xr3:uid="{76ADAB08-6ED2-4DF1-BEA4-0B7E49684CD7}" name="Purchases - Bar" dataDxfId="286"/>
    <tableColumn id="29" xr3:uid="{F03AD20C-90E6-4A40-BA1D-FC18A3439B54}" name="Stock Movement - Bar" dataDxfId="285"/>
    <tableColumn id="30" xr3:uid="{8289D215-1723-461D-B85E-49CD78FD7E1E}" name="Freight" dataDxfId="284"/>
    <tableColumn id="31" xr3:uid="{AB532C0E-849A-4BF6-A1D1-134EFBBD3EFC}" name="Purchases - Food" dataDxfId="283"/>
    <tableColumn id="32" xr3:uid="{45EAB4AD-3B5E-4C37-BCD8-D5861C6B2A53}" name="Purchases - Cafe" dataDxfId="282"/>
    <tableColumn id="33" xr3:uid="{05525FBC-A366-474C-9598-92FD9C7E4CE2}" name="Stock Movement - Food" dataDxfId="281"/>
    <tableColumn id="34" xr3:uid="{2A694E4F-3884-4DEF-9604-08B73903AF96}" name="Accountancy Fees" dataDxfId="280"/>
    <tableColumn id="35" xr3:uid="{396AAD01-F848-420C-9E37-AD8E2CE6F871}" name="Advertising" dataDxfId="279"/>
    <tableColumn id="36" xr3:uid="{145DCE06-B701-4447-B943-18DBD6D6D2BD}" name="Assets Purchased &lt;$1,000" dataDxfId="278"/>
    <tableColumn id="37" xr3:uid="{B0AAA19F-2543-4099-9ECC-536FAE22F7AD}" name="Audit Fee" dataDxfId="277"/>
    <tableColumn id="38" xr3:uid="{A5E3A6ED-1FD9-4753-8772-AC51EB643339}" name="Bank Charges" dataDxfId="276"/>
    <tableColumn id="39" xr3:uid="{191167DA-626E-4C78-9B98-48E517B8A731}" name="Borrowing Expenses" dataDxfId="275"/>
    <tableColumn id="40" xr3:uid="{25CC0248-2739-4118-8B07-AC0E670DEA0A}" name="Directors Expenses" dataDxfId="274"/>
    <tableColumn id="41" xr3:uid="{AE7268B0-4976-4A6A-BF5A-418669424D88}" name="Directors Fees" dataDxfId="273"/>
    <tableColumn id="42" xr3:uid="{9B243F99-62F3-4FDC-831B-305492A7B338}" name="Secretary Managers Expenses" dataDxfId="272"/>
    <tableColumn id="43" xr3:uid="{EA9DF350-5CD1-4E14-9E6C-2C4D168CF036}" name="Cleaning" dataDxfId="271"/>
    <tableColumn id="44" xr3:uid="{8736A5EC-09ED-40A5-898F-5C3214072153}" name="Foxtel" dataDxfId="270"/>
    <tableColumn id="45" xr3:uid="{92B24377-645C-4ADD-89A8-3079482E04ED}" name="Pest Control" dataDxfId="269"/>
    <tableColumn id="46" xr3:uid="{768DC57E-A944-4DE1-9BD9-D6FDE6467D06}" name="Presidents Expense" dataDxfId="268"/>
    <tableColumn id="47" xr3:uid="{021A17BA-7172-4081-96D4-1C84E1D971BA}" name="Laundry &amp; Cleaning Material" dataDxfId="267"/>
    <tableColumn id="48" xr3:uid="{74F75CAC-D28E-4B9A-BFCB-C073771449BE}" name="Linen Hire" dataDxfId="266"/>
    <tableColumn id="49" xr3:uid="{BFFC75EA-8807-447E-B6F7-8B93872667A1}" name="Rubbish Removal" dataDxfId="265"/>
    <tableColumn id="50" xr3:uid="{13F8F149-F2DA-41BE-B412-E2FAD09DE539}" name="Computer Expenses" dataDxfId="264"/>
    <tableColumn id="51" xr3:uid="{F393B234-07DA-44A0-928B-ED48A0CADC1C}" name="Software Support" dataDxfId="263"/>
    <tableColumn id="52" xr3:uid="{C2728877-6A4D-4B27-B0FB-A4F31A7FF9A0}" name="Cyber Security" dataDxfId="262"/>
    <tableColumn id="53" xr3:uid="{4999A88F-5D52-4BE2-86E5-44FF835A5FAF}" name="Depreciation" dataDxfId="261"/>
    <tableColumn id="54" xr3:uid="{9E4F5150-36BA-4301-A36C-8ECC398492A1}" name="Deoreciation - Bar" dataDxfId="260"/>
    <tableColumn id="55" xr3:uid="{85452979-8782-48A4-815C-9191121BD54A}" name="Depreciation - Kitchen" dataDxfId="259"/>
    <tableColumn id="56" xr3:uid="{A9893F49-74D5-4BAF-A743-3715210088BB}" name="Depreciation - Poker Machines" dataDxfId="258"/>
    <tableColumn id="57" xr3:uid="{290550F1-1DB0-4D07-B34A-FE5BD59E4399}" name="Donations" dataDxfId="257"/>
    <tableColumn id="58" xr3:uid="{7AB2A00A-2BEF-4872-BB16-1BDE633D8891}" name="Sponsorships" dataDxfId="256"/>
    <tableColumn id="59" xr3:uid="{811D51E1-20C1-4251-B127-C0F5BC16A3A5}" name="Lease Payments" dataDxfId="255"/>
    <tableColumn id="60" xr3:uid="{DD469118-FA5B-4909-91B4-B54E729A66DE}" name="Licences" dataDxfId="254"/>
    <tableColumn id="61" xr3:uid="{4E2FC4BE-3509-437E-AEAF-D1EA05A51333}" name="Subscriptions" dataDxfId="253"/>
    <tableColumn id="62" xr3:uid="{01DE907A-2B6C-4A40-868F-81556E370161}" name="Insurance" dataDxfId="252"/>
    <tableColumn id="63" xr3:uid="{20D79CC1-8098-426E-82EF-373C938BDB60}" name="Interest" dataDxfId="251"/>
    <tableColumn id="64" xr3:uid="{442B4847-F841-4E60-84E0-436D77DC40AA}" name="Legal Fees" dataDxfId="250"/>
    <tableColumn id="65" xr3:uid="{1BB922B9-58E8-41B0-9426-F7086D90D2E1}" name="Hospitality Bus" dataDxfId="249"/>
    <tableColumn id="66" xr3:uid="{3F15DD9C-9102-4B55-A80C-0D564E1A252E}" name="Petty Cash" dataDxfId="248"/>
    <tableColumn id="67" xr3:uid="{A1C6BB8B-104F-4314-AB32-C3A16C9555D9}" name="Postage" dataDxfId="247"/>
    <tableColumn id="68" xr3:uid="{32A98E97-E3E5-4143-85D0-19E8C693E02D}" name="Printing &amp; Stationary" dataDxfId="246"/>
    <tableColumn id="69" xr3:uid="{ADEEBF09-BBB5-4D7E-8109-BF5703D6ACC1}" name="Paper Products - Bar" dataDxfId="245"/>
    <tableColumn id="70" xr3:uid="{B61EFE83-B1F0-46B8-A2D7-A3302648F903}" name="Paper Products - Catering" dataDxfId="244"/>
    <tableColumn id="71" xr3:uid="{47E0B0FC-E846-44CE-8D0C-40C1E8C2FB90}" name="Newspapers" dataDxfId="243"/>
    <tableColumn id="72" xr3:uid="{CF3D92E7-7BA6-41C4-8577-0F8B12691895}" name="Rates" dataDxfId="242"/>
    <tableColumn id="73" xr3:uid="{AD8E05CF-3C0F-4E38-8AA8-2F4975241C85}" name="Repairs &amp; Maint - Grounds" dataDxfId="241"/>
    <tableColumn id="74" xr3:uid="{2E54198A-A2E9-43F0-AEB9-BD07518B7E1D}" name="Repairs &amp; Maint - Clubhouse" dataDxfId="240"/>
    <tableColumn id="75" xr3:uid="{7963CF6C-B325-4663-982C-CD624B288303}" name="Replacements" dataDxfId="239"/>
    <tableColumn id="76" xr3:uid="{A3BB89DF-3B76-44A1-9444-1B0950D6C039}" name="Security/Monitoring" dataDxfId="238"/>
    <tableColumn id="77" xr3:uid="{CFD5B5FB-37DB-4FCE-BCE6-B2CEB809C249}" name="Inspections &amp; Contracts" dataDxfId="237"/>
    <tableColumn id="78" xr3:uid="{46609360-7481-4635-A2E3-F194A677350B}" name="Sundry Expenses" dataDxfId="236"/>
    <tableColumn id="79" xr3:uid="{AA20D79D-90F3-40C4-BBE3-8ECC7C9A081E}" name="Telephone" dataDxfId="235"/>
    <tableColumn id="80" xr3:uid="{FA74DC28-61C9-489D-83C8-61DA7B6E2657}" name="Travel &amp; Accom" dataDxfId="234"/>
    <tableColumn id="81" xr3:uid="{BDCE245C-F16A-4706-85D7-792834C61791}" name="Electricity" dataDxfId="233"/>
    <tableColumn id="82" xr3:uid="{E404B834-547E-4E6E-BA8E-20CFE3B4461F}" name="Gas" dataDxfId="232"/>
    <tableColumn id="83" xr3:uid="{BB070D5D-129D-4A9F-B813-2177579F9936}" name="BEER GAS" dataDxfId="231"/>
    <tableColumn id="84" xr3:uid="{75A7E9FB-592A-4D8F-8E10-2F0CBA9012C3}" name="Wreaths &amp; Flowers" dataDxfId="230"/>
    <tableColumn id="85" xr3:uid="{B5540228-CA18-4C94-931F-1525DE9D509F}" name="Club Grants" dataDxfId="229"/>
    <tableColumn id="86" xr3:uid="{E162E270-73F9-49B6-BE11-D00F3E7779DF}" name="Data Monitoring" dataDxfId="228"/>
    <tableColumn id="87" xr3:uid="{72DDC114-A449-4FCC-9D65-226C0B9EF887}" name="Gaming Licence Fee Expense" dataDxfId="227"/>
    <tableColumn id="88" xr3:uid="{9F778839-8375-4CE8-8738-F5B81DED8BFE}" name="Keno Expenses" dataDxfId="226"/>
    <tableColumn id="89" xr3:uid="{0E6A0C34-FACE-45AF-AE52-05C6D4961599}" name="Poker Machine Tax" dataDxfId="225"/>
    <tableColumn id="90" xr3:uid="{B06328D4-5D75-4E9B-9856-A593D5D622E1}" name="TAB Expenses" dataDxfId="224"/>
    <tableColumn id="91" xr3:uid="{5A7CCB84-37DD-46B9-83EE-D19204911B30}" name="Repairs &amp; Maint - Gaming" dataDxfId="223"/>
    <tableColumn id="92" xr3:uid="{10772BDD-A9EF-44BC-AB97-AC2D809A0022}" name="Sky Racing" dataDxfId="222"/>
    <tableColumn id="93" xr3:uid="{6DC946CB-F937-4F6F-BD3D-CA8B59B71983}" name="Superstation Subscription" dataDxfId="221"/>
    <tableColumn id="94" xr3:uid="{B166DA3D-7CEB-40D1-A329-BEE48C09418E}" name="Bands &amp; Artists" dataDxfId="220"/>
    <tableColumn id="95" xr3:uid="{90C2F8FB-0967-4FCA-A503-650E84179623}" name="Bingo Expenses" dataDxfId="219"/>
    <tableColumn id="96" xr3:uid="{97EB331D-45FF-4FFA-B2B7-F7073822561A}" name="Entertainment &amp; Refreshments" dataDxfId="218"/>
    <tableColumn id="97" xr3:uid="{4AD3469D-F276-4563-A59D-95A483420FCE}" name="Members Amenities" dataDxfId="217"/>
    <tableColumn id="98" xr3:uid="{B468CE9D-0A1E-423D-9495-A0A4FA38468D}" name="Poker League" dataDxfId="216"/>
    <tableColumn id="99" xr3:uid="{11F8B17E-F67F-44B9-910F-DBD49C098A81}" name="Promotions" dataDxfId="215"/>
    <tableColumn id="100" xr3:uid="{BF671D61-FAAE-4999-A614-635B59892EF8}" name="Promotions - Poker Machines" dataDxfId="214"/>
    <tableColumn id="101" xr3:uid="{09FABF3F-A1E0-4430-8A10-B0E8BCDDE8BA}" name="Major Monthly Prizes" dataDxfId="213"/>
    <tableColumn id="102" xr3:uid="{D6B256E8-1D43-49A8-854A-A5D92EA4D3BF}" name="Members Draw" dataDxfId="212"/>
    <tableColumn id="103" xr3:uid="{39F50508-EF93-4219-9D20-5F0011B3248D}" name="Raffle Expense" dataDxfId="211"/>
    <tableColumn id="104" xr3:uid="{92361215-66BB-4E6E-A06C-0ECA68484E8E}" name="Trivia" dataDxfId="210"/>
    <tableColumn id="105" xr3:uid="{B905F8ED-2020-4AEF-A283-ABC1DC45E31E}" name="Multiscreen Super Draw" dataDxfId="209"/>
    <tableColumn id="106" xr3:uid="{A56BA442-3075-4186-B0A6-4A84C3D17F22}" name="Wages &amp; Salaries Expenses" dataDxfId="208"/>
    <tableColumn id="107" xr3:uid="{105B7D6C-809F-4F0A-8F1D-DB79779F53FD}" name="Wages - Bar" dataDxfId="207"/>
    <tableColumn id="108" xr3:uid="{82C7E4B7-BAC2-45DD-BF0C-F95AD49F8F5A}" name="Wages - Admin" dataDxfId="206"/>
    <tableColumn id="109" xr3:uid="{E03E25C7-2845-417B-9261-CD536E711BC9}" name="Wages - Management" dataDxfId="205"/>
    <tableColumn id="110" xr3:uid="{E883C896-7239-484C-8C8A-3043EDF35AF8}" name="Wages - Cleaning" dataDxfId="204"/>
    <tableColumn id="111" xr3:uid="{E4439CF4-FB85-48DE-907C-4213829E857F}" name="Wages - Greenkeeper" dataDxfId="203"/>
    <tableColumn id="112" xr3:uid="{28C05321-C708-4DB3-9834-D3FF177AB9D6}" name="Wages - General" dataDxfId="202"/>
    <tableColumn id="113" xr3:uid="{DD3377F3-EB70-43E9-A1AB-64617CD624A1}" name="Wages - Catering" dataDxfId="201"/>
    <tableColumn id="114" xr3:uid="{4C67BD4B-3207-4E54-9DAD-C6986180043A}" name="Wages - Poker Machine" dataDxfId="200"/>
    <tableColumn id="115" xr3:uid="{AD6FCDE3-2E8C-4F2E-8596-3E7E5E8974D8}" name="Wages - TAB &amp; Keno" dataDxfId="199"/>
    <tableColumn id="116" xr3:uid="{0632AD02-DC82-4CC8-A6FA-CA7A65D4D027}" name="Wages - Cafe" dataDxfId="198"/>
    <tableColumn id="117" xr3:uid="{81FA2C69-D743-4C8C-BF77-D426108D18B8}" name="Superannuation" dataDxfId="197"/>
    <tableColumn id="118" xr3:uid="{B5F0D645-6EFC-4DAA-8D18-5F8D2CB13951}" name="Other Payroll Expenses" dataDxfId="196"/>
    <tableColumn id="119" xr3:uid="{1121AC0A-D77A-46C9-BBAB-102B93D5E241}" name="Payroll Tax" dataDxfId="195"/>
    <tableColumn id="120" xr3:uid="{D7169F30-C62D-4CEE-A375-7AFC17426060}" name="Fringe Benefits Tax" dataDxfId="194"/>
    <tableColumn id="121" xr3:uid="{BF61B95A-4679-4224-9937-955068FAB0C4}" name="Provision for Employee Benefit" dataDxfId="193"/>
    <tableColumn id="122" xr3:uid="{043298F2-417B-4B31-82FD-9B068C6A6F02}" name="Workers Compensation" dataDxfId="192"/>
    <tableColumn id="123" xr3:uid="{EB280192-D051-4445-ACD0-4F528AE25131}" name="Staff Training" dataDxfId="191"/>
    <tableColumn id="124" xr3:uid="{83F15EB6-5B68-4F69-86FC-56716B8580CE}" name="Uniforms" dataDxfId="190"/>
    <tableColumn id="125" xr3:uid="{7479CB1B-A155-42CA-B5BF-7EF0365A35B5}" name="Union Fees" dataDxfId="189"/>
    <tableColumn id="126" xr3:uid="{92042271-8588-4C04-8C4D-4B599C6991FA}" name="Mgmt Meals/Drinks" dataDxfId="188"/>
    <tableColumn id="127" xr3:uid="{9FB3A446-EE4E-4002-8F00-0230FC4F7448}" name="STAFF AMENITIES" dataDxfId="187"/>
    <tableColumn id="128" xr3:uid="{827D333E-FF80-4AF0-888E-F0530D7E17CF}" name="Income tax expense" dataDxfId="18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EDA55-2BBC-466F-ACEB-7E630DBBAFB9}" name="Table2" displayName="Table2" ref="EA4:EK88" totalsRowShown="0" headerRowDxfId="185" tableBorderDxfId="184">
  <autoFilter ref="EA4:EK88" xr:uid="{F58EDA55-2BBC-466F-ACEB-7E630DBBAFB9}"/>
  <sortState xmlns:xlrd2="http://schemas.microsoft.com/office/spreadsheetml/2017/richdata2" ref="EA5:EH88">
    <sortCondition descending="1" ref="EA4:EA88"/>
  </sortState>
  <tableColumns count="11">
    <tableColumn id="1" xr3:uid="{EA04124D-C92D-4A30-B12E-6FDF6A2901F1}" name="Date" dataDxfId="183"/>
    <tableColumn id="2" xr3:uid="{179608EA-AC4B-4AC4-810E-A111F988E12D}" name="Income" dataDxfId="182"/>
    <tableColumn id="3" xr3:uid="{C5B0CF95-95A9-4C90-8DD2-E24DF57D95A2}" name="Cost Of Sales" dataDxfId="181"/>
    <tableColumn id="8" xr3:uid="{F20C18DB-1F13-49E3-A87B-070E2C6DEC12}" name="Gross Profit" dataDxfId="180">
      <calculatedColumnFormula>SUM(Table2[[#This Row],[Income]:[Cost Of Sales]])</calculatedColumnFormula>
    </tableColumn>
    <tableColumn id="4" xr3:uid="{F47F5654-21B9-4909-8C8B-CAAAE1A4146F}" name="Expenses" dataDxfId="179"/>
    <tableColumn id="5" xr3:uid="{CB5AF3D1-FE48-4DA2-9BB6-E0ED6C6245FE}" name="Operating Profit" dataDxfId="178">
      <calculatedColumnFormula>Table2[[#This Row],[Gross Profit]]+Table2[[#This Row],[Expenses]]</calculatedColumnFormula>
    </tableColumn>
    <tableColumn id="6" xr3:uid="{237AD1BB-24DB-4368-9625-7C9703CAC8AB}" name="Expenses - Tax" dataDxfId="177"/>
    <tableColumn id="7" xr3:uid="{3873A19B-8B8F-4CB3-9E85-21B3283B2F1A}" name="Net Profit/(Loss)" dataDxfId="176">
      <calculatedColumnFormula>SUM(Table2[[#This Row],[Operating Profit]:[Expenses - Tax]])</calculatedColumnFormula>
    </tableColumn>
    <tableColumn id="9" xr3:uid="{B90072C0-AC57-45C5-8319-B9153BABF9D6}" name="Gross Margin" dataDxfId="175">
      <calculatedColumnFormula>Table2[[#This Row],[Gross Profit]]/Table2[[#This Row],[Income]]</calculatedColumnFormula>
    </tableColumn>
    <tableColumn id="10" xr3:uid="{F7FA6EF9-95AF-4F5D-A96A-F9FB88F802DC}" name="Profit Margin" dataDxfId="174">
      <calculatedColumnFormula>Table2[[#This Row],[Net Profit/(Loss)]]/Table2[[#This Row],[Income]]</calculatedColumnFormula>
    </tableColumn>
    <tableColumn id="11" xr3:uid="{34B08958-B94F-4943-9091-35E036FFA805}" name="MoM Revenue" dataDxfId="173">
      <calculatedColumnFormula>Table2[[#This Row],[Income]]/EB6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A37AD6-7F74-49BA-97A6-43F0E13A91FD}" name="Table3" displayName="Table3" ref="EM4:EZ88" totalsRowShown="0" headerRowDxfId="172" tableBorderDxfId="171">
  <autoFilter ref="EM4:EZ88" xr:uid="{4EA37AD6-7F74-49BA-97A6-43F0E13A91FD}"/>
  <sortState xmlns:xlrd2="http://schemas.microsoft.com/office/spreadsheetml/2017/richdata2" ref="EM5:EY88">
    <sortCondition descending="1" ref="EM4:EM88"/>
  </sortState>
  <tableColumns count="14">
    <tableColumn id="1" xr3:uid="{B95935AA-4509-456E-8DF1-AE63C521736E}" name="Date" dataDxfId="170"/>
    <tableColumn id="2" xr3:uid="{FA31592F-DB03-4D9C-88BC-8D82EA4988C8}" name="Sales" dataDxfId="169"/>
    <tableColumn id="3" xr3:uid="{8EDCB2A6-E754-4F00-B2FF-6836F6A34E7F}" name="Gaming Revenue" dataDxfId="168"/>
    <tableColumn id="4" xr3:uid="{0C8189AE-6249-4CC5-A529-D6E1F5D88B30}" name="Members Income" dataDxfId="167"/>
    <tableColumn id="5" xr3:uid="{45775561-7E3F-4097-8351-874994F2C83D}" name="Investment Income" dataDxfId="166"/>
    <tableColumn id="6" xr3:uid="{9C8D6C11-F6D2-49C8-BF70-E61652CF16C7}" name="Other Income" dataDxfId="165"/>
    <tableColumn id="7" xr3:uid="{C2A575D0-31A4-4C03-BD06-3D6661C981D1}" name="Cost of Sales - Bar" dataDxfId="164"/>
    <tableColumn id="8" xr3:uid="{35D6AF91-28BD-4925-A23C-62CB291AC10A}" name="Cost of Sales - Food" dataDxfId="163"/>
    <tableColumn id="9" xr3:uid="{7EEB4C5D-353B-4A79-B33B-03BE354F52C8}" name="Operating Expenses" dataDxfId="162"/>
    <tableColumn id="10" xr3:uid="{46DBE556-F3E9-48BC-93C3-2F74BBC83025}" name="Gaming Expenses" dataDxfId="161"/>
    <tableColumn id="11" xr3:uid="{CD5A43EF-B2C6-4280-AFB3-CA97399AB10E}" name="Members Amenities &amp; Entertain." dataDxfId="160"/>
    <tableColumn id="12" xr3:uid="{AB366C08-1DDC-4DE9-B1B2-0D793AAB822B}" name="Employee Benefits Expenses" dataDxfId="159"/>
    <tableColumn id="13" xr3:uid="{006634AC-B17D-4F17-879B-57A2F71A9E90}" name="ITE" dataDxfId="158"/>
    <tableColumn id="14" xr3:uid="{CE79BB46-D130-482E-8929-93D1C379064B}" name="Net Profit/(Loss)" dataDxfId="157">
      <calculatedColumnFormula>SUM(Table3[[#This Row],[Sales]:[ITE]])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8DC3BD-1974-4CC3-9E7F-F253EBCD068D}" name="Table15" displayName="Table15" ref="B5:DY89" totalsRowShown="0">
  <autoFilter ref="B5:DY89" xr:uid="{7A3B12FB-AD17-427A-B9AB-7C9B3B66B298}"/>
  <sortState xmlns:xlrd2="http://schemas.microsoft.com/office/spreadsheetml/2017/richdata2" ref="B6:DY89">
    <sortCondition descending="1" ref="B5:B89"/>
  </sortState>
  <tableColumns count="128">
    <tableColumn id="1" xr3:uid="{2BD70E69-4DD4-4FE5-AD4A-FF69A11FAB89}" name="Date" dataDxfId="156"/>
    <tableColumn id="2" xr3:uid="{C9E34A6A-67F7-42C6-A2E6-6A176436D0E8}" name="Bar Sales" dataDxfId="155"/>
    <tableColumn id="3" xr3:uid="{721F4686-8149-490F-8D53-9EE288593660}" name="Food Sales" dataDxfId="154"/>
    <tableColumn id="4" xr3:uid="{163642B3-FDF1-4C3E-A1E5-9C1504D7FFCA}" name="Cafe Sales" dataDxfId="153"/>
    <tableColumn id="5" xr3:uid="{DEED33A5-ED10-4AD8-A399-75E145106829}" name="Net Poker Machine Clearances" dataDxfId="152"/>
    <tableColumn id="6" xr3:uid="{AAB2ABF7-8897-49BC-AC1F-F417837B5D78}" name="Poker Machine GST Rebate" dataDxfId="151"/>
    <tableColumn id="7" xr3:uid="{5A91A8EB-40FC-440B-AEED-DFA3217CB097}" name="Keno Income" dataDxfId="150"/>
    <tableColumn id="8" xr3:uid="{01FF09B7-FFB3-4201-AEF4-981CD41E24B8}" name="TAB Income" dataDxfId="149"/>
    <tableColumn id="9" xr3:uid="{03860D25-C0B1-4F9A-821C-4BC5E4E110E6}" name="Membership Subscriptions" dataDxfId="148"/>
    <tableColumn id="10" xr3:uid="{16DBE8C9-02C5-4B7A-83BE-16CEB86ACAA1}" name="Bingo Income" dataDxfId="147"/>
    <tableColumn id="11" xr3:uid="{C3BA6FF1-FE7F-4E98-94FD-03A48DADE516}" name="Raffle Income" dataDxfId="146"/>
    <tableColumn id="12" xr3:uid="{29307A79-E642-4068-A8DA-3742CEDC4453}" name="LADIES GREEN FEES" dataDxfId="145"/>
    <tableColumn id="13" xr3:uid="{16EB0FB9-2F4A-4C7C-9BDE-7BF8E3239706}" name="Green Fees" dataDxfId="144"/>
    <tableColumn id="14" xr3:uid="{978D5C83-FDC4-49A2-BD6C-497584F376C9}" name="Interest Received" dataDxfId="143"/>
    <tableColumn id="15" xr3:uid="{D99C69B0-7D3C-4196-945D-1D2EF852E514}" name="Dividend Income" dataDxfId="142"/>
    <tableColumn id="16" xr3:uid="{DA067BCE-F7A6-42D5-963C-E69AFE621EE5}" name="Commissions" dataDxfId="141"/>
    <tableColumn id="17" xr3:uid="{098DC7DE-B3E3-4285-892A-0B8C52E2C0EB}" name="Restaurant Gas" dataDxfId="140"/>
    <tableColumn id="18" xr3:uid="{12E0E4E0-2C34-4C3B-B53C-45579A353C3C}" name="Hiring Charges" dataDxfId="139"/>
    <tableColumn id="19" xr3:uid="{18E0BDCA-B15D-4695-AF6B-8F26B84991FB}" name="Gas Reimbursement" dataDxfId="138"/>
    <tableColumn id="20" xr3:uid="{C99DFBB6-3E06-46C3-81E3-51E993E2F0DF}" name="Insurance Recoveries" dataDxfId="137"/>
    <tableColumn id="21" xr3:uid="{459A7285-BCA2-43A5-965F-10F4632C6606}" name="Profit on sale of assets" dataDxfId="136"/>
    <tableColumn id="22" xr3:uid="{BD2EDBBF-095F-4949-A832-3428EE1761F0}" name="Subsidies Received" dataDxfId="135"/>
    <tableColumn id="23" xr3:uid="{56801596-C722-414F-A0C1-90AC89CAE045}" name="CONCERT TICKETS" dataDxfId="134"/>
    <tableColumn id="24" xr3:uid="{2DD241CF-BA0F-49F5-B99C-2B6C2088D94C}" name="Sundry Income" dataDxfId="133"/>
    <tableColumn id="25" xr3:uid="{EAF589AC-88F8-42A1-9533-C48B2A77C38F}" name="Workers Compensation Rebate" dataDxfId="132"/>
    <tableColumn id="26" xr3:uid="{64B1F19D-054E-47E9-8A01-8E8431588454}" name="Discounts Received" dataDxfId="131"/>
    <tableColumn id="27" xr3:uid="{12D65367-2B81-414F-B242-588486BE7D4A}" name="Job Keeper" dataDxfId="130"/>
    <tableColumn id="28" xr3:uid="{48994F4B-E017-4A7C-B73A-135BF1106F40}" name="Purchases - Bar" dataDxfId="129"/>
    <tableColumn id="29" xr3:uid="{95ADD0FE-A8DF-48A7-B91A-2598464ED87B}" name="Stock Movement - Bar" dataDxfId="128"/>
    <tableColumn id="30" xr3:uid="{48148CD5-D686-4AA6-A639-119A85C36379}" name="Freight" dataDxfId="127"/>
    <tableColumn id="31" xr3:uid="{A2FDF360-A105-4E99-B044-64FC9338FDAF}" name="Purchases - Food" dataDxfId="126"/>
    <tableColumn id="32" xr3:uid="{354E095A-1EDD-409B-8731-799A195646A3}" name="Purchases - Cafe" dataDxfId="125"/>
    <tableColumn id="33" xr3:uid="{4F9A65E6-5325-48F4-8C32-0CB5BA1DB924}" name="Stock Movement - Food" dataDxfId="124"/>
    <tableColumn id="34" xr3:uid="{6CDEAC68-12B3-40A4-8C4E-635892491F76}" name="Accountancy Fees" dataDxfId="123"/>
    <tableColumn id="35" xr3:uid="{005A7490-333D-48AE-AEC2-47BB572A6DFB}" name="Advertising" dataDxfId="122"/>
    <tableColumn id="36" xr3:uid="{BF368BAC-20C0-4AB7-9191-522A5465B5E4}" name="Assets Purchased &lt;$1,000" dataDxfId="121"/>
    <tableColumn id="37" xr3:uid="{6E81DED8-3EE5-4E77-A008-67EE8B256209}" name="Audit Fee" dataDxfId="120"/>
    <tableColumn id="38" xr3:uid="{1FF1B691-37B5-4500-9E8F-B346CF328ADC}" name="Bank Charges" dataDxfId="119"/>
    <tableColumn id="39" xr3:uid="{DFD56761-B9BC-45F6-8BE5-9C087513F95F}" name="Borrowing Expenses" dataDxfId="118"/>
    <tableColumn id="40" xr3:uid="{390CFAA1-EA2D-42EA-8A9A-EC94B5E63E11}" name="Directors Expenses" dataDxfId="117"/>
    <tableColumn id="41" xr3:uid="{70C9B64B-ADA7-41BA-AF49-2858C60681D3}" name="Directors Fees" dataDxfId="116"/>
    <tableColumn id="42" xr3:uid="{3C2D788B-3311-4208-B46C-B9D336791793}" name="Secretary Managers Expenses" dataDxfId="115"/>
    <tableColumn id="43" xr3:uid="{5F1A326D-A63E-4933-8417-ACBB43C01AC4}" name="Cleaning" dataDxfId="114"/>
    <tableColumn id="44" xr3:uid="{2269455F-5E40-4CE9-AA21-66DE879F1240}" name="Foxtel" dataDxfId="113"/>
    <tableColumn id="45" xr3:uid="{1B192814-09C3-4DA9-BD49-55670E42C1E7}" name="Pest Control" dataDxfId="112"/>
    <tableColumn id="46" xr3:uid="{F63CD506-DAD2-4FA5-B167-19E9E089861B}" name="Presidents Expense" dataDxfId="111"/>
    <tableColumn id="47" xr3:uid="{6524BAAF-0FF6-449E-AAC1-0A701F6FC649}" name="Laundry &amp; Cleaning Material" dataDxfId="110"/>
    <tableColumn id="48" xr3:uid="{6FAD4FA4-6F9B-4667-8B52-8734CB17A1F0}" name="Linen Hire" dataDxfId="109"/>
    <tableColumn id="49" xr3:uid="{8EA17B7E-A778-4A5B-ABC8-38D58EB19599}" name="Rubbish Removal" dataDxfId="108"/>
    <tableColumn id="50" xr3:uid="{C8FE07C8-8C6F-4E21-ACC6-105E5C5AB37F}" name="Computer Expenses" dataDxfId="107"/>
    <tableColumn id="51" xr3:uid="{6D5D4384-1ADD-426E-A180-9DC7668C614A}" name="Software Support" dataDxfId="106"/>
    <tableColumn id="52" xr3:uid="{07276979-645E-4606-B303-E428764186C5}" name="Cyber Security" dataDxfId="105"/>
    <tableColumn id="53" xr3:uid="{E820C8B5-BC22-4A19-94E6-DCE7DA75DF6B}" name="Depreciation" dataDxfId="104"/>
    <tableColumn id="54" xr3:uid="{8799143B-28FC-4D3E-9D94-90DE42C0A218}" name="Deoreciation - Bar" dataDxfId="103"/>
    <tableColumn id="55" xr3:uid="{C941AEEB-88A0-4634-8973-30C8E394438A}" name="Depreciation - Kitchen" dataDxfId="102"/>
    <tableColumn id="56" xr3:uid="{18528970-2F29-44DB-B2EC-960F6587617C}" name="Depreciation - Poker Machines" dataDxfId="101"/>
    <tableColumn id="57" xr3:uid="{8513FBF0-5069-4DEA-B3BE-875ABEABD50E}" name="Donations" dataDxfId="100"/>
    <tableColumn id="58" xr3:uid="{452F7B9D-82C8-40B3-9D11-BAE8854B2535}" name="Sponsorships" dataDxfId="99"/>
    <tableColumn id="59" xr3:uid="{C73E79EB-AF59-4861-B062-258D40C0E6CE}" name="Lease Payments" dataDxfId="98"/>
    <tableColumn id="60" xr3:uid="{A1CE52C0-D1E8-4A7C-9DAF-68CD2AD2A73B}" name="Licences" dataDxfId="97"/>
    <tableColumn id="61" xr3:uid="{BD7B4701-B8C6-4AE5-BE6D-40E98ACFF910}" name="Subscriptions" dataDxfId="96"/>
    <tableColumn id="62" xr3:uid="{832FE02D-F78E-4E0D-97C8-29E92C0FB224}" name="Insurance" dataDxfId="95"/>
    <tableColumn id="63" xr3:uid="{9456A145-5C22-42E9-BF66-A06E9D17E0A8}" name="Interest" dataDxfId="94"/>
    <tableColumn id="64" xr3:uid="{55E30653-862C-4E75-BD2D-A3D86E13AF4B}" name="Legal Fees" dataDxfId="93"/>
    <tableColumn id="65" xr3:uid="{0A7D5752-CB55-4F3C-A2DD-A3C8DE3F5109}" name="Hospitality Bus" dataDxfId="92"/>
    <tableColumn id="66" xr3:uid="{DDADF211-4B9D-4EED-88A4-A09430E13B2E}" name="Petty Cash" dataDxfId="91"/>
    <tableColumn id="67" xr3:uid="{2B3E7D0D-8C42-4C3E-9A97-E686950B8B0A}" name="Postage" dataDxfId="90"/>
    <tableColumn id="68" xr3:uid="{A6146794-E375-4FA0-8366-B0D5E4399CFD}" name="Printing &amp; Stationary" dataDxfId="89"/>
    <tableColumn id="69" xr3:uid="{42A48C6B-59B2-479E-B005-F542379C014B}" name="Paper Products - Bar" dataDxfId="88"/>
    <tableColumn id="70" xr3:uid="{73877D6A-9065-410C-9305-D7AEDDFA7A7D}" name="Paper Products - Catering" dataDxfId="87"/>
    <tableColumn id="71" xr3:uid="{A3D2C416-14D6-4426-856C-A6188330374F}" name="Newspapers" dataDxfId="86"/>
    <tableColumn id="72" xr3:uid="{74D5E8C7-2F91-47F8-8339-16B63F807CC1}" name="Rates" dataDxfId="85"/>
    <tableColumn id="73" xr3:uid="{DACDB382-9045-4993-8660-575C2B111B07}" name="Repairs &amp; Maint - Grounds" dataDxfId="84"/>
    <tableColumn id="74" xr3:uid="{E53453EC-B804-4B37-89E7-E1E61227A052}" name="Repairs &amp; Maint - Clubhouse" dataDxfId="83"/>
    <tableColumn id="75" xr3:uid="{07F300DA-F11A-4EEB-99D3-ADB8B55EE293}" name="Replacements" dataDxfId="82"/>
    <tableColumn id="76" xr3:uid="{2123531D-FFEF-4B18-AC2D-A1A6DC8847C7}" name="Security/Monitoring" dataDxfId="81"/>
    <tableColumn id="77" xr3:uid="{59B33371-2AC0-4656-B0AD-4629D359987D}" name="Inspections &amp; Contracts" dataDxfId="80"/>
    <tableColumn id="78" xr3:uid="{1E7C33F7-81A2-43B0-9DB9-FACD2D597E72}" name="Sundry Expenses" dataDxfId="79"/>
    <tableColumn id="79" xr3:uid="{1F94D430-C07A-459A-8FDC-302550522DCC}" name="Telephone" dataDxfId="78"/>
    <tableColumn id="80" xr3:uid="{79907612-67A7-4CFF-88B0-6A1FE705E1E8}" name="Travel &amp; Accom" dataDxfId="77"/>
    <tableColumn id="81" xr3:uid="{21353E8E-9160-47CA-8432-A1E095B5C646}" name="Electricity" dataDxfId="76"/>
    <tableColumn id="82" xr3:uid="{DC610D4B-29DA-4C10-A05F-84D1CDE7093F}" name="Gas" dataDxfId="75"/>
    <tableColumn id="83" xr3:uid="{3272F49E-E960-4336-AE51-EEACBCDD815F}" name="BEER GAS" dataDxfId="74"/>
    <tableColumn id="84" xr3:uid="{A7F56D16-3F5C-4DFF-B05B-09A79CE83C86}" name="Wreaths &amp; Flowers" dataDxfId="73"/>
    <tableColumn id="85" xr3:uid="{10982C09-C062-42AA-BA46-A12AA2AB37C7}" name="Club Grants" dataDxfId="72"/>
    <tableColumn id="86" xr3:uid="{3DCA5CDB-EC4D-48C2-8512-BD1D2ABF1ACF}" name="Data Monitoring" dataDxfId="71"/>
    <tableColumn id="87" xr3:uid="{27662406-8FA4-4735-9DB5-90F92A853317}" name="Gaming Licence Fee Expense" dataDxfId="70"/>
    <tableColumn id="88" xr3:uid="{F91EE423-FBEF-4414-8E4E-37E98E0D8BBC}" name="Keno Expenses" dataDxfId="69"/>
    <tableColumn id="89" xr3:uid="{526BAF3F-AB4A-4129-83EF-1A40EB4A25EB}" name="Poker Machine Tax" dataDxfId="68"/>
    <tableColumn id="90" xr3:uid="{244B01F9-9F50-47F3-A1FF-972A9ACF3C5F}" name="TAB Expenses" dataDxfId="67"/>
    <tableColumn id="91" xr3:uid="{F6C9BAB9-05AF-44C6-AB80-4EF0D66A3851}" name="Repairs &amp; Maint - Gaming" dataDxfId="66"/>
    <tableColumn id="92" xr3:uid="{A53A0069-752D-4EE7-9278-5C75E5033730}" name="Sky Racing" dataDxfId="65"/>
    <tableColumn id="93" xr3:uid="{C5DBEA8E-1A53-4DD6-84E9-92822BDB9F89}" name="Superstation Subscription" dataDxfId="64"/>
    <tableColumn id="94" xr3:uid="{03A061FC-9EBE-4B5C-A366-15DA6984844D}" name="Bands &amp; Artists" dataDxfId="63"/>
    <tableColumn id="95" xr3:uid="{7D9F4905-FD39-4EA0-9034-ADA04133E498}" name="Bingo Expenses" dataDxfId="62"/>
    <tableColumn id="96" xr3:uid="{60988429-ACEE-43AA-A239-2253BA31B72E}" name="Entertainment &amp; Refreshments" dataDxfId="61"/>
    <tableColumn id="97" xr3:uid="{BB868EC1-3277-4EDA-B705-92C80838753B}" name="Members Amenities" dataDxfId="60"/>
    <tableColumn id="98" xr3:uid="{CFA1716B-9CEE-4DA7-B6B0-7BC650AFC4F1}" name="Poker League" dataDxfId="59"/>
    <tableColumn id="99" xr3:uid="{2057C225-87EE-4262-A4F3-C87492B0CFDC}" name="Promotions" dataDxfId="58"/>
    <tableColumn id="100" xr3:uid="{4BA73EB4-21E7-4F1C-885A-73F4C3FF5C4A}" name="Promotions - Poker Machines" dataDxfId="57"/>
    <tableColumn id="101" xr3:uid="{7CE3051E-FB1D-4860-8CEC-9630D0E27E2D}" name="Major Monthly Prizes" dataDxfId="56"/>
    <tableColumn id="102" xr3:uid="{1D891DA8-2B3A-4F6C-BA44-52035D9DA93F}" name="Members Draw" dataDxfId="55"/>
    <tableColumn id="103" xr3:uid="{2198F318-1C26-4FC3-A025-EF011405F3E9}" name="Raffle Expense" dataDxfId="54"/>
    <tableColumn id="104" xr3:uid="{2A46CA58-7553-4374-B50E-23B25174A7A3}" name="Trivia" dataDxfId="53"/>
    <tableColumn id="105" xr3:uid="{C644F989-CEA9-4E87-BB0A-487C922FCEA8}" name="Multiscreen Super Draw" dataDxfId="52"/>
    <tableColumn id="106" xr3:uid="{C1AA69A3-0D05-43DF-B612-D5BBC0793E57}" name="Wages &amp; Salaries Expenses" dataDxfId="51"/>
    <tableColumn id="107" xr3:uid="{D284F745-647F-4103-80FF-CB381E26DE74}" name="Wages - Bar" dataDxfId="50"/>
    <tableColumn id="108" xr3:uid="{CA9D0F82-CD36-45F8-990B-69C133D2B3EA}" name="Wages - Admin" dataDxfId="49"/>
    <tableColumn id="109" xr3:uid="{49BFDC8C-71A9-41BE-A0CA-970B67D22738}" name="Wages - Management" dataDxfId="48"/>
    <tableColumn id="110" xr3:uid="{06FF6EA4-EC44-4216-BE79-4C47E4036648}" name="Wages - Cleaning" dataDxfId="47"/>
    <tableColumn id="111" xr3:uid="{EE61B2D2-0D35-490E-8668-5159C618AFCE}" name="Wages - Greenkeeper" dataDxfId="46"/>
    <tableColumn id="112" xr3:uid="{51600E1D-B4F5-42A9-8D32-0F9614FF2F5C}" name="Wages - General" dataDxfId="45"/>
    <tableColumn id="113" xr3:uid="{9115EC73-609A-47D1-AB1B-EAE9E94E9A76}" name="Wages - Catering" dataDxfId="44"/>
    <tableColumn id="114" xr3:uid="{B21EED57-567C-4FB9-AAF4-E375674EFE66}" name="Wages - Poker Machine" dataDxfId="43"/>
    <tableColumn id="115" xr3:uid="{57802891-2263-4C84-836F-82900EEA89D9}" name="Wages - TAB &amp; Keno" dataDxfId="42"/>
    <tableColumn id="116" xr3:uid="{60DEA9D3-8B4E-4D80-8430-BE4511485734}" name="Wages - Cafe" dataDxfId="41"/>
    <tableColumn id="117" xr3:uid="{B8BA1882-8475-4319-BE32-4478D603B06F}" name="Superannuation" dataDxfId="40"/>
    <tableColumn id="118" xr3:uid="{66B9C6A7-A660-4C4D-8292-96D91F7F62CC}" name="Other Payroll Expenses" dataDxfId="39"/>
    <tableColumn id="119" xr3:uid="{EE8209B1-7A7B-48D1-A2EB-9C42F79D9FE8}" name="Payroll Tax" dataDxfId="38"/>
    <tableColumn id="120" xr3:uid="{5CA3EF48-C871-4371-9DFA-FF04579B8069}" name="Fringe Benefits Tax" dataDxfId="37"/>
    <tableColumn id="121" xr3:uid="{F04993D8-62FA-49D5-B26F-7FC986DB78D7}" name="Provision for Employee Benefit" dataDxfId="36"/>
    <tableColumn id="122" xr3:uid="{8EE34CE2-9C7C-4F73-9420-6CD5D9DF9DF9}" name="Workers Compensation" dataDxfId="35"/>
    <tableColumn id="123" xr3:uid="{9D60A796-75F6-4C00-B268-A4A9CAFE5E1E}" name="Staff Training" dataDxfId="34"/>
    <tableColumn id="124" xr3:uid="{EAF5E9B4-563A-4871-AE14-54E2518C1BAD}" name="Uniforms" dataDxfId="33"/>
    <tableColumn id="125" xr3:uid="{1BD3BBD6-136D-4834-8B36-A1B0FFA6D146}" name="Union Fees" dataDxfId="32"/>
    <tableColumn id="126" xr3:uid="{30E745B2-B844-4C9C-A3EB-A477923D1A0F}" name="Mgmt Meals/Drinks" dataDxfId="31"/>
    <tableColumn id="127" xr3:uid="{D771E072-832F-42BD-97C4-261631882F06}" name="STAFF AMENITIES" dataDxfId="30"/>
    <tableColumn id="128" xr3:uid="{1D73A72B-6295-44ED-9C52-B90B4C41EC93}" name="Income tax expense" dataDxfId="2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35FBBD-DE0F-415D-9123-5B3C5B02DB5C}" name="Table26" displayName="Table26" ref="EB5:EL89" totalsRowShown="0" headerRowDxfId="28" tableBorderDxfId="27">
  <autoFilter ref="EB5:EL89" xr:uid="{F58EDA55-2BBC-466F-ACEB-7E630DBBAFB9}"/>
  <sortState xmlns:xlrd2="http://schemas.microsoft.com/office/spreadsheetml/2017/richdata2" ref="EB6:EI89">
    <sortCondition descending="1" ref="EB5:EB89"/>
  </sortState>
  <tableColumns count="11">
    <tableColumn id="1" xr3:uid="{32E332D0-85AD-4BF5-9526-9AB0D224C462}" name="Date" dataDxfId="26"/>
    <tableColumn id="2" xr3:uid="{BE22888E-A57A-4E18-9BDB-7463DC27F558}" name="Income" dataDxfId="25"/>
    <tableColumn id="3" xr3:uid="{3FAFC8D3-B015-4DB0-9ABA-347B0A102163}" name="Cost Of Sales" dataDxfId="24"/>
    <tableColumn id="8" xr3:uid="{5DEAE4BE-88A8-4997-8579-87CA26B542A3}" name="Gross Profit" dataDxfId="23">
      <calculatedColumnFormula>SUM(Table26[[#This Row],[Income]:[Cost Of Sales]])</calculatedColumnFormula>
    </tableColumn>
    <tableColumn id="4" xr3:uid="{4AF5342D-D471-4259-89AE-A540FC926CC3}" name="Expenses" dataDxfId="22"/>
    <tableColumn id="5" xr3:uid="{A6512990-9C97-4C24-8AD9-189B7EE30FF4}" name="Operating Profit" dataDxfId="21">
      <calculatedColumnFormula>Table26[[#This Row],[Gross Profit]]+Table26[[#This Row],[Expenses]]</calculatedColumnFormula>
    </tableColumn>
    <tableColumn id="6" xr3:uid="{D644F97B-90C2-4628-8306-A4BFCDF576F0}" name="Expenses - Tax" dataDxfId="20"/>
    <tableColumn id="7" xr3:uid="{FE2A6D17-BF49-4E91-A913-301431F74AFA}" name="Net Profit/(Loss)" dataDxfId="19">
      <calculatedColumnFormula>SUM(Table26[[#This Row],[Operating Profit]:[Expenses - Tax]])</calculatedColumnFormula>
    </tableColumn>
    <tableColumn id="9" xr3:uid="{3EAB4AC3-1F26-44C6-9D95-3BE3B3837D88}" name="Gross Margin" dataDxfId="18">
      <calculatedColumnFormula>Table26[[#This Row],[Gross Profit]]/Table26[[#This Row],[Income]]</calculatedColumnFormula>
    </tableColumn>
    <tableColumn id="10" xr3:uid="{436882AE-6BE9-41CE-BDD8-B9E7B8877259}" name="Profit Margin" dataDxfId="17">
      <calculatedColumnFormula>Table26[[#This Row],[Net Profit/(Loss)]]/Table26[[#This Row],[Income]]</calculatedColumnFormula>
    </tableColumn>
    <tableColumn id="11" xr3:uid="{8233DB4C-B45C-4626-9C9B-9220720CBA4F}" name="MoM Revenue" dataDxfId="16">
      <calculatedColumnFormula>Table26[[#This Row],[Income]]/EC7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2C784E-6E29-4025-BF81-AE0F34AA5963}" name="Table37" displayName="Table37" ref="EN5:FA89" totalsRowShown="0" headerRowDxfId="15" tableBorderDxfId="14">
  <autoFilter ref="EN5:FA89" xr:uid="{4EA37AD6-7F74-49BA-97A6-43F0E13A91FD}"/>
  <sortState xmlns:xlrd2="http://schemas.microsoft.com/office/spreadsheetml/2017/richdata2" ref="EN6:EZ89">
    <sortCondition descending="1" ref="EN5:EN89"/>
  </sortState>
  <tableColumns count="14">
    <tableColumn id="1" xr3:uid="{FDCBB053-CD74-4457-A900-8DDF2C410396}" name="Date" dataDxfId="13"/>
    <tableColumn id="2" xr3:uid="{BA54624F-5DAF-4FCF-BE22-0CE55BE12521}" name="Sales" dataDxfId="12"/>
    <tableColumn id="3" xr3:uid="{6698C457-C4DB-4EC9-B84C-2A768291A895}" name="Gaming Revenue" dataDxfId="11"/>
    <tableColumn id="4" xr3:uid="{BCAE9EF7-061E-487A-A385-4DC5B2272455}" name="Members Income" dataDxfId="10"/>
    <tableColumn id="5" xr3:uid="{ECA35B2A-EB63-422B-8FFE-BDC93BB4DC20}" name="Investment Income" dataDxfId="9"/>
    <tableColumn id="6" xr3:uid="{981E26B7-7C93-4DFC-9F08-33B479833328}" name="Other Income" dataDxfId="8"/>
    <tableColumn id="7" xr3:uid="{07A3780E-1101-4D9C-8DE5-D3799D0E61D4}" name="Cost of Sales - Bar" dataDxfId="7"/>
    <tableColumn id="8" xr3:uid="{F2875CCE-941F-481C-88AB-40521F73C55F}" name="Cost of Sales - Food" dataDxfId="6"/>
    <tableColumn id="9" xr3:uid="{0FDBDDD3-B83F-4229-9D03-6DEF948C346F}" name="Operating Expenses" dataDxfId="5"/>
    <tableColumn id="10" xr3:uid="{FA2F26DB-4548-4653-B784-C4F749DB5ADF}" name="Gaming Expenses" dataDxfId="4"/>
    <tableColumn id="11" xr3:uid="{EF3EE09F-431E-4903-A813-3CA2BF289476}" name="Members Amenities &amp; Entertain." dataDxfId="3"/>
    <tableColumn id="12" xr3:uid="{CD969F60-20C7-46C9-9674-01A700C34279}" name="Employee Benefits Expenses" dataDxfId="2"/>
    <tableColumn id="13" xr3:uid="{95D77FBB-23CF-4753-8DB6-37DB2EC2BF66}" name="ITE" dataDxfId="1"/>
    <tableColumn id="14" xr3:uid="{1BBCEE08-3A92-44DC-B861-40E11FE856CE}" name="Net Profit/(Loss)" dataDxfId="0">
      <calculatedColumnFormula>SUM(Table37[[#This Row],[Sales]:[ITE]])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6144-43DC-4BC0-8957-2A71A90EF957}">
  <dimension ref="A1:EZ88"/>
  <sheetViews>
    <sheetView zoomScaleNormal="100" workbookViewId="0">
      <selection activeCell="A4" sqref="A4"/>
    </sheetView>
  </sheetViews>
  <sheetFormatPr defaultRowHeight="12.5" x14ac:dyDescent="0.25"/>
  <cols>
    <col min="1" max="1" width="19.7265625" bestFit="1" customWidth="1"/>
    <col min="2" max="2" width="11" customWidth="1"/>
    <col min="3" max="3" width="12.36328125" customWidth="1"/>
    <col min="4" max="4" width="12.08984375" bestFit="1" customWidth="1"/>
    <col min="5" max="5" width="29.08984375" customWidth="1"/>
    <col min="6" max="6" width="26.453125" customWidth="1"/>
    <col min="7" max="8" width="14.54296875" bestFit="1" customWidth="1"/>
    <col min="9" max="9" width="25.81640625" customWidth="1"/>
    <col min="10" max="11" width="14.81640625" bestFit="1" customWidth="1"/>
    <col min="12" max="12" width="21.26953125" customWidth="1"/>
    <col min="13" max="13" width="14.81640625" bestFit="1" customWidth="1"/>
    <col min="14" max="14" width="17.7265625" customWidth="1"/>
    <col min="15" max="15" width="17" customWidth="1"/>
    <col min="16" max="16" width="14.36328125" customWidth="1"/>
    <col min="17" max="17" width="16.26953125" customWidth="1"/>
    <col min="18" max="18" width="15.6328125" customWidth="1"/>
    <col min="19" max="19" width="20.26953125" customWidth="1"/>
    <col min="20" max="20" width="21.36328125" customWidth="1"/>
    <col min="21" max="21" width="22.7265625" customWidth="1"/>
    <col min="22" max="22" width="19.54296875" customWidth="1"/>
    <col min="23" max="23" width="20" customWidth="1"/>
    <col min="24" max="24" width="15.7265625" customWidth="1"/>
    <col min="25" max="25" width="29.54296875" customWidth="1"/>
    <col min="26" max="26" width="19.81640625" customWidth="1"/>
    <col min="27" max="27" width="12.6328125" customWidth="1"/>
    <col min="28" max="28" width="16.6328125" customWidth="1"/>
    <col min="29" max="29" width="21.90625" customWidth="1"/>
    <col min="30" max="30" width="16.26953125" bestFit="1" customWidth="1"/>
    <col min="31" max="31" width="18" customWidth="1"/>
    <col min="32" max="32" width="17.6328125" bestFit="1" customWidth="1"/>
    <col min="33" max="33" width="23.26953125" customWidth="1"/>
    <col min="34" max="34" width="18.6328125" customWidth="1"/>
    <col min="35" max="35" width="17.1796875" bestFit="1" customWidth="1"/>
    <col min="36" max="36" width="25.54296875" customWidth="1"/>
    <col min="37" max="38" width="17.1796875" bestFit="1" customWidth="1"/>
    <col min="39" max="39" width="20.6328125" customWidth="1"/>
    <col min="40" max="40" width="19.6328125" customWidth="1"/>
    <col min="41" max="41" width="17.1796875" bestFit="1" customWidth="1"/>
    <col min="42" max="42" width="29" customWidth="1"/>
    <col min="43" max="45" width="17.1796875" bestFit="1" customWidth="1"/>
    <col min="46" max="46" width="19.90625" customWidth="1"/>
    <col min="47" max="47" width="27.08984375" customWidth="1"/>
    <col min="48" max="48" width="17.1796875" bestFit="1" customWidth="1"/>
    <col min="49" max="49" width="17.81640625" customWidth="1"/>
    <col min="50" max="50" width="20.1796875" customWidth="1"/>
    <col min="51" max="51" width="17.90625" customWidth="1"/>
    <col min="52" max="53" width="17.1796875" bestFit="1" customWidth="1"/>
    <col min="54" max="54" width="18.36328125" customWidth="1"/>
    <col min="55" max="55" width="21.90625" customWidth="1"/>
    <col min="56" max="56" width="29.08984375" customWidth="1"/>
    <col min="57" max="67" width="17.1796875" bestFit="1" customWidth="1"/>
    <col min="68" max="68" width="20.7265625" customWidth="1"/>
    <col min="69" max="69" width="20.90625" customWidth="1"/>
    <col min="70" max="70" width="25.1796875" customWidth="1"/>
    <col min="71" max="72" width="17.1796875" bestFit="1" customWidth="1"/>
    <col min="73" max="73" width="25.7265625" customWidth="1"/>
    <col min="74" max="74" width="27.36328125" customWidth="1"/>
    <col min="75" max="75" width="17.1796875" bestFit="1" customWidth="1"/>
    <col min="76" max="76" width="19.7265625" customWidth="1"/>
    <col min="77" max="77" width="23.54296875" customWidth="1"/>
    <col min="78" max="78" width="17.90625" customWidth="1"/>
    <col min="79" max="83" width="17.1796875" bestFit="1" customWidth="1"/>
    <col min="84" max="84" width="19.08984375" customWidth="1"/>
    <col min="85" max="85" width="15.36328125" bestFit="1" customWidth="1"/>
    <col min="86" max="86" width="16.54296875" customWidth="1"/>
    <col min="87" max="87" width="28.1796875" customWidth="1"/>
    <col min="88" max="88" width="16.1796875" customWidth="1"/>
    <col min="89" max="89" width="19.26953125" customWidth="1"/>
    <col min="90" max="90" width="15.36328125" bestFit="1" customWidth="1"/>
    <col min="91" max="91" width="24.81640625" customWidth="1"/>
    <col min="92" max="92" width="15.36328125" bestFit="1" customWidth="1"/>
    <col min="93" max="93" width="25.26953125" customWidth="1"/>
    <col min="94" max="95" width="26.90625" bestFit="1" customWidth="1"/>
    <col min="96" max="96" width="29.26953125" customWidth="1"/>
    <col min="97" max="99" width="26.90625" bestFit="1" customWidth="1"/>
    <col min="100" max="100" width="28.1796875" customWidth="1"/>
    <col min="101" max="105" width="26.90625" bestFit="1" customWidth="1"/>
    <col min="106" max="106" width="26.7265625" customWidth="1"/>
    <col min="107" max="120" width="24.26953125" bestFit="1" customWidth="1"/>
    <col min="121" max="121" width="29.453125" customWidth="1"/>
    <col min="122" max="127" width="24.26953125" bestFit="1" customWidth="1"/>
    <col min="128" max="128" width="19.90625" customWidth="1"/>
    <col min="132" max="132" width="12.453125" bestFit="1" customWidth="1"/>
    <col min="133" max="134" width="14.6328125" customWidth="1"/>
    <col min="135" max="135" width="13.1796875" bestFit="1" customWidth="1"/>
    <col min="136" max="136" width="16.6328125" customWidth="1"/>
    <col min="137" max="137" width="16.08984375" style="1" customWidth="1"/>
    <col min="138" max="138" width="17" customWidth="1"/>
    <col min="145" max="146" width="17.453125" customWidth="1"/>
    <col min="147" max="147" width="19" customWidth="1"/>
    <col min="148" max="148" width="14.453125" customWidth="1"/>
    <col min="149" max="149" width="19" customWidth="1"/>
    <col min="150" max="150" width="20.36328125" customWidth="1"/>
    <col min="151" max="151" width="20.26953125" customWidth="1"/>
    <col min="152" max="152" width="18.36328125" customWidth="1"/>
    <col min="153" max="153" width="30.36328125" customWidth="1"/>
    <col min="154" max="154" width="27.7265625" customWidth="1"/>
    <col min="155" max="155" width="5.6328125" customWidth="1"/>
    <col min="156" max="156" width="10.90625" bestFit="1" customWidth="1"/>
  </cols>
  <sheetData>
    <row r="1" spans="1:156" x14ac:dyDescent="0.25">
      <c r="A1" s="2" t="s">
        <v>146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27</v>
      </c>
      <c r="AC1" t="s">
        <v>27</v>
      </c>
      <c r="AD1" t="s">
        <v>27</v>
      </c>
      <c r="AE1" t="s">
        <v>27</v>
      </c>
      <c r="AF1" t="s">
        <v>27</v>
      </c>
      <c r="AG1" t="s">
        <v>27</v>
      </c>
      <c r="AH1" t="s">
        <v>36</v>
      </c>
      <c r="AI1" t="s">
        <v>36</v>
      </c>
      <c r="AJ1" t="s">
        <v>36</v>
      </c>
      <c r="AK1" t="s">
        <v>36</v>
      </c>
      <c r="AL1" t="s">
        <v>36</v>
      </c>
      <c r="AM1" t="s">
        <v>36</v>
      </c>
      <c r="AN1" t="s">
        <v>36</v>
      </c>
      <c r="AO1" t="s">
        <v>36</v>
      </c>
      <c r="AP1" t="s">
        <v>36</v>
      </c>
      <c r="AQ1" t="s">
        <v>36</v>
      </c>
      <c r="AR1" t="s">
        <v>36</v>
      </c>
      <c r="AS1" t="s">
        <v>36</v>
      </c>
      <c r="AT1" t="s">
        <v>36</v>
      </c>
      <c r="AU1" t="s">
        <v>36</v>
      </c>
      <c r="AV1" t="s">
        <v>36</v>
      </c>
      <c r="AW1" t="s">
        <v>36</v>
      </c>
      <c r="AX1" t="s">
        <v>36</v>
      </c>
      <c r="AY1" t="s">
        <v>36</v>
      </c>
      <c r="AZ1" t="s">
        <v>36</v>
      </c>
      <c r="BA1" t="s">
        <v>36</v>
      </c>
      <c r="BB1" t="s">
        <v>36</v>
      </c>
      <c r="BC1" t="s">
        <v>36</v>
      </c>
      <c r="BD1" t="s">
        <v>36</v>
      </c>
      <c r="BE1" t="s">
        <v>36</v>
      </c>
      <c r="BF1" t="s">
        <v>36</v>
      </c>
      <c r="BG1" t="s">
        <v>36</v>
      </c>
      <c r="BH1" t="s">
        <v>36</v>
      </c>
      <c r="BI1" t="s">
        <v>36</v>
      </c>
      <c r="BJ1" t="s">
        <v>36</v>
      </c>
      <c r="BK1" t="s">
        <v>36</v>
      </c>
      <c r="BL1" t="s">
        <v>36</v>
      </c>
      <c r="BM1" t="s">
        <v>36</v>
      </c>
      <c r="BN1" t="s">
        <v>36</v>
      </c>
      <c r="BO1" t="s">
        <v>36</v>
      </c>
      <c r="BP1" t="s">
        <v>36</v>
      </c>
      <c r="BQ1" t="s">
        <v>36</v>
      </c>
      <c r="BR1" t="s">
        <v>36</v>
      </c>
      <c r="BS1" t="s">
        <v>36</v>
      </c>
      <c r="BT1" t="s">
        <v>36</v>
      </c>
      <c r="BU1" t="s">
        <v>36</v>
      </c>
      <c r="BV1" t="s">
        <v>36</v>
      </c>
      <c r="BW1" t="s">
        <v>36</v>
      </c>
      <c r="BX1" t="s">
        <v>36</v>
      </c>
      <c r="BY1" t="s">
        <v>36</v>
      </c>
      <c r="BZ1" t="s">
        <v>36</v>
      </c>
      <c r="CA1" t="s">
        <v>36</v>
      </c>
      <c r="CB1" t="s">
        <v>36</v>
      </c>
      <c r="CC1" t="s">
        <v>36</v>
      </c>
      <c r="CD1" t="s">
        <v>36</v>
      </c>
      <c r="CE1" t="s">
        <v>36</v>
      </c>
      <c r="CF1" t="s">
        <v>36</v>
      </c>
      <c r="CG1" t="s">
        <v>36</v>
      </c>
      <c r="CH1" t="s">
        <v>36</v>
      </c>
      <c r="CI1" t="s">
        <v>36</v>
      </c>
      <c r="CJ1" t="s">
        <v>36</v>
      </c>
      <c r="CK1" t="s">
        <v>36</v>
      </c>
      <c r="CL1" t="s">
        <v>36</v>
      </c>
      <c r="CM1" t="s">
        <v>36</v>
      </c>
      <c r="CN1" t="s">
        <v>36</v>
      </c>
      <c r="CO1" t="s">
        <v>36</v>
      </c>
      <c r="CP1" t="s">
        <v>36</v>
      </c>
      <c r="CQ1" t="s">
        <v>36</v>
      </c>
      <c r="CR1" t="s">
        <v>36</v>
      </c>
      <c r="CS1" t="s">
        <v>36</v>
      </c>
      <c r="CT1" t="s">
        <v>36</v>
      </c>
      <c r="CU1" t="s">
        <v>36</v>
      </c>
      <c r="CV1" t="s">
        <v>36</v>
      </c>
      <c r="CW1" t="s">
        <v>36</v>
      </c>
      <c r="CX1" t="s">
        <v>36</v>
      </c>
      <c r="CY1" t="s">
        <v>36</v>
      </c>
      <c r="CZ1" t="s">
        <v>36</v>
      </c>
      <c r="DA1" t="s">
        <v>36</v>
      </c>
      <c r="DB1" t="s">
        <v>36</v>
      </c>
      <c r="DC1" t="s">
        <v>36</v>
      </c>
      <c r="DD1" t="s">
        <v>36</v>
      </c>
      <c r="DE1" t="s">
        <v>36</v>
      </c>
      <c r="DF1" t="s">
        <v>36</v>
      </c>
      <c r="DG1" t="s">
        <v>36</v>
      </c>
      <c r="DH1" t="s">
        <v>36</v>
      </c>
      <c r="DI1" t="s">
        <v>36</v>
      </c>
      <c r="DJ1" t="s">
        <v>36</v>
      </c>
      <c r="DK1" t="s">
        <v>36</v>
      </c>
      <c r="DL1" t="s">
        <v>36</v>
      </c>
      <c r="DM1" t="s">
        <v>36</v>
      </c>
      <c r="DN1" t="s">
        <v>36</v>
      </c>
      <c r="DO1" t="s">
        <v>36</v>
      </c>
      <c r="DP1" t="s">
        <v>36</v>
      </c>
      <c r="DQ1" t="s">
        <v>36</v>
      </c>
      <c r="DR1" t="s">
        <v>36</v>
      </c>
      <c r="DS1" t="s">
        <v>36</v>
      </c>
      <c r="DT1" t="s">
        <v>36</v>
      </c>
      <c r="DU1" t="s">
        <v>36</v>
      </c>
      <c r="DV1" t="s">
        <v>36</v>
      </c>
      <c r="DW1" t="s">
        <v>36</v>
      </c>
      <c r="DX1" s="2" t="s">
        <v>149</v>
      </c>
    </row>
    <row r="2" spans="1:156" x14ac:dyDescent="0.25">
      <c r="A2" s="2" t="s">
        <v>147</v>
      </c>
      <c r="B2" t="s">
        <v>2</v>
      </c>
      <c r="C2" t="s">
        <v>2</v>
      </c>
      <c r="D2" t="s">
        <v>2</v>
      </c>
      <c r="E2" t="s">
        <v>6</v>
      </c>
      <c r="F2" t="s">
        <v>6</v>
      </c>
      <c r="G2" t="s">
        <v>6</v>
      </c>
      <c r="H2" t="s">
        <v>6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17</v>
      </c>
      <c r="O2" t="s">
        <v>17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28</v>
      </c>
      <c r="AC2" t="s">
        <v>28</v>
      </c>
      <c r="AD2" t="s">
        <v>28</v>
      </c>
      <c r="AE2" t="s">
        <v>31</v>
      </c>
      <c r="AF2" t="s">
        <v>31</v>
      </c>
      <c r="AG2" t="s">
        <v>31</v>
      </c>
      <c r="AH2" s="2" t="s">
        <v>148</v>
      </c>
      <c r="AI2" s="2" t="s">
        <v>148</v>
      </c>
      <c r="AJ2" s="2" t="s">
        <v>148</v>
      </c>
      <c r="AK2" s="2" t="s">
        <v>148</v>
      </c>
      <c r="AL2" s="2" t="s">
        <v>148</v>
      </c>
      <c r="AM2" s="2" t="s">
        <v>148</v>
      </c>
      <c r="AN2" s="2" t="s">
        <v>148</v>
      </c>
      <c r="AO2" s="2" t="s">
        <v>148</v>
      </c>
      <c r="AP2" s="2" t="s">
        <v>148</v>
      </c>
      <c r="AQ2" s="2" t="s">
        <v>148</v>
      </c>
      <c r="AR2" s="2" t="s">
        <v>148</v>
      </c>
      <c r="AS2" s="2" t="s">
        <v>148</v>
      </c>
      <c r="AT2" s="2" t="s">
        <v>148</v>
      </c>
      <c r="AU2" s="2" t="s">
        <v>148</v>
      </c>
      <c r="AV2" s="2" t="s">
        <v>148</v>
      </c>
      <c r="AW2" s="2" t="s">
        <v>148</v>
      </c>
      <c r="AX2" s="2" t="s">
        <v>148</v>
      </c>
      <c r="AY2" s="2" t="s">
        <v>148</v>
      </c>
      <c r="AZ2" s="2" t="s">
        <v>148</v>
      </c>
      <c r="BA2" s="2" t="s">
        <v>148</v>
      </c>
      <c r="BB2" s="2" t="s">
        <v>148</v>
      </c>
      <c r="BC2" s="2" t="s">
        <v>148</v>
      </c>
      <c r="BD2" s="2" t="s">
        <v>148</v>
      </c>
      <c r="BE2" s="2" t="s">
        <v>148</v>
      </c>
      <c r="BF2" s="2" t="s">
        <v>148</v>
      </c>
      <c r="BG2" s="2" t="s">
        <v>148</v>
      </c>
      <c r="BH2" s="2" t="s">
        <v>148</v>
      </c>
      <c r="BI2" s="2" t="s">
        <v>148</v>
      </c>
      <c r="BJ2" s="2" t="s">
        <v>148</v>
      </c>
      <c r="BK2" s="2" t="s">
        <v>148</v>
      </c>
      <c r="BL2" s="2" t="s">
        <v>148</v>
      </c>
      <c r="BM2" s="2" t="s">
        <v>148</v>
      </c>
      <c r="BN2" s="2" t="s">
        <v>148</v>
      </c>
      <c r="BO2" s="2" t="s">
        <v>148</v>
      </c>
      <c r="BP2" s="2" t="s">
        <v>148</v>
      </c>
      <c r="BQ2" s="2" t="s">
        <v>148</v>
      </c>
      <c r="BR2" s="2" t="s">
        <v>148</v>
      </c>
      <c r="BS2" s="2" t="s">
        <v>148</v>
      </c>
      <c r="BT2" s="2" t="s">
        <v>148</v>
      </c>
      <c r="BU2" s="2" t="s">
        <v>148</v>
      </c>
      <c r="BV2" s="2" t="s">
        <v>148</v>
      </c>
      <c r="BW2" s="2" t="s">
        <v>148</v>
      </c>
      <c r="BX2" s="2" t="s">
        <v>148</v>
      </c>
      <c r="BY2" s="2" t="s">
        <v>148</v>
      </c>
      <c r="BZ2" s="2" t="s">
        <v>148</v>
      </c>
      <c r="CA2" s="2" t="s">
        <v>148</v>
      </c>
      <c r="CB2" s="2" t="s">
        <v>148</v>
      </c>
      <c r="CC2" s="2" t="s">
        <v>148</v>
      </c>
      <c r="CD2" s="2" t="s">
        <v>148</v>
      </c>
      <c r="CE2" s="2" t="s">
        <v>148</v>
      </c>
      <c r="CF2" s="2" t="s">
        <v>148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91</v>
      </c>
      <c r="CY2" t="s">
        <v>91</v>
      </c>
      <c r="CZ2" t="s">
        <v>91</v>
      </c>
      <c r="DA2" t="s">
        <v>91</v>
      </c>
      <c r="DB2" t="s">
        <v>103</v>
      </c>
      <c r="DC2" t="s">
        <v>103</v>
      </c>
      <c r="DD2" t="s">
        <v>103</v>
      </c>
      <c r="DE2" t="s">
        <v>103</v>
      </c>
      <c r="DF2" t="s">
        <v>103</v>
      </c>
      <c r="DG2" t="s">
        <v>103</v>
      </c>
      <c r="DH2" t="s">
        <v>103</v>
      </c>
      <c r="DI2" t="s">
        <v>103</v>
      </c>
      <c r="DJ2" t="s">
        <v>103</v>
      </c>
      <c r="DK2" t="s">
        <v>103</v>
      </c>
      <c r="DL2" t="s">
        <v>103</v>
      </c>
      <c r="DM2" t="s">
        <v>103</v>
      </c>
      <c r="DN2" t="s">
        <v>103</v>
      </c>
      <c r="DO2" t="s">
        <v>103</v>
      </c>
      <c r="DP2" t="s">
        <v>103</v>
      </c>
      <c r="DQ2" t="s">
        <v>103</v>
      </c>
      <c r="DR2" t="s">
        <v>103</v>
      </c>
      <c r="DS2" t="s">
        <v>103</v>
      </c>
      <c r="DT2" t="s">
        <v>103</v>
      </c>
      <c r="DU2" t="s">
        <v>103</v>
      </c>
      <c r="DV2" t="s">
        <v>103</v>
      </c>
      <c r="DW2" t="s">
        <v>103</v>
      </c>
      <c r="DX2" s="2" t="s">
        <v>150</v>
      </c>
    </row>
    <row r="3" spans="1:156" x14ac:dyDescent="0.25">
      <c r="A3" t="s">
        <v>0</v>
      </c>
      <c r="EA3" t="s">
        <v>175</v>
      </c>
      <c r="EF3" s="1"/>
      <c r="EM3" t="s">
        <v>176</v>
      </c>
    </row>
    <row r="4" spans="1:156" ht="13.5" thickBot="1" x14ac:dyDescent="0.35">
      <c r="A4" s="2" t="s">
        <v>145</v>
      </c>
      <c r="B4" t="s">
        <v>3</v>
      </c>
      <c r="C4" t="s">
        <v>4</v>
      </c>
      <c r="D4" t="s">
        <v>5</v>
      </c>
      <c r="E4" t="s">
        <v>7</v>
      </c>
      <c r="F4" t="s">
        <v>8</v>
      </c>
      <c r="G4" t="s">
        <v>9</v>
      </c>
      <c r="H4" t="s">
        <v>10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18</v>
      </c>
      <c r="O4" t="s">
        <v>19</v>
      </c>
      <c r="P4" t="s">
        <v>21</v>
      </c>
      <c r="Q4" t="s">
        <v>127</v>
      </c>
      <c r="R4" t="s">
        <v>22</v>
      </c>
      <c r="S4" t="s">
        <v>128</v>
      </c>
      <c r="T4" t="s">
        <v>129</v>
      </c>
      <c r="U4" t="s">
        <v>23</v>
      </c>
      <c r="V4" t="s">
        <v>24</v>
      </c>
      <c r="W4" t="s">
        <v>137</v>
      </c>
      <c r="X4" t="s">
        <v>25</v>
      </c>
      <c r="Y4" t="s">
        <v>130</v>
      </c>
      <c r="Z4" t="s">
        <v>131</v>
      </c>
      <c r="AA4" t="s">
        <v>138</v>
      </c>
      <c r="AB4" t="s">
        <v>29</v>
      </c>
      <c r="AC4" t="s">
        <v>30</v>
      </c>
      <c r="AD4" t="s">
        <v>140</v>
      </c>
      <c r="AE4" t="s">
        <v>32</v>
      </c>
      <c r="AF4" t="s">
        <v>33</v>
      </c>
      <c r="AG4" t="s">
        <v>34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132</v>
      </c>
      <c r="AS4" t="s">
        <v>47</v>
      </c>
      <c r="AT4" t="s">
        <v>136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141</v>
      </c>
      <c r="BA4" t="s">
        <v>53</v>
      </c>
      <c r="BB4" t="s">
        <v>142</v>
      </c>
      <c r="BC4" t="s">
        <v>143</v>
      </c>
      <c r="BD4" t="s">
        <v>144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60</v>
      </c>
      <c r="BL4" t="s">
        <v>61</v>
      </c>
      <c r="BM4" t="s">
        <v>62</v>
      </c>
      <c r="BN4" t="s">
        <v>63</v>
      </c>
      <c r="BO4" t="s">
        <v>64</v>
      </c>
      <c r="BP4" t="s">
        <v>65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133</v>
      </c>
      <c r="CF4" t="s">
        <v>80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M4" t="s">
        <v>88</v>
      </c>
      <c r="CN4" t="s">
        <v>89</v>
      </c>
      <c r="CO4" t="s">
        <v>90</v>
      </c>
      <c r="CP4" t="s">
        <v>92</v>
      </c>
      <c r="CQ4" t="s">
        <v>93</v>
      </c>
      <c r="CR4" t="s">
        <v>94</v>
      </c>
      <c r="CS4" t="s">
        <v>95</v>
      </c>
      <c r="CT4" t="s">
        <v>96</v>
      </c>
      <c r="CU4" t="s">
        <v>97</v>
      </c>
      <c r="CV4" t="s">
        <v>98</v>
      </c>
      <c r="CW4" t="s">
        <v>99</v>
      </c>
      <c r="CX4" t="s">
        <v>100</v>
      </c>
      <c r="CY4" t="s">
        <v>101</v>
      </c>
      <c r="CZ4" t="s">
        <v>102</v>
      </c>
      <c r="DA4" t="s">
        <v>134</v>
      </c>
      <c r="DB4" t="s">
        <v>104</v>
      </c>
      <c r="DC4" t="s">
        <v>105</v>
      </c>
      <c r="DD4" t="s">
        <v>106</v>
      </c>
      <c r="DE4" t="s">
        <v>107</v>
      </c>
      <c r="DF4" t="s">
        <v>108</v>
      </c>
      <c r="DG4" t="s">
        <v>109</v>
      </c>
      <c r="DH4" t="s">
        <v>110</v>
      </c>
      <c r="DI4" t="s">
        <v>111</v>
      </c>
      <c r="DJ4" t="s">
        <v>112</v>
      </c>
      <c r="DK4" t="s">
        <v>113</v>
      </c>
      <c r="DL4" t="s">
        <v>114</v>
      </c>
      <c r="DM4" t="s">
        <v>115</v>
      </c>
      <c r="DN4" t="s">
        <v>135</v>
      </c>
      <c r="DO4" t="s">
        <v>116</v>
      </c>
      <c r="DP4" t="s">
        <v>117</v>
      </c>
      <c r="DQ4" t="s">
        <v>118</v>
      </c>
      <c r="DR4" t="s">
        <v>119</v>
      </c>
      <c r="DS4" t="s">
        <v>120</v>
      </c>
      <c r="DT4" t="s">
        <v>121</v>
      </c>
      <c r="DU4" t="s">
        <v>122</v>
      </c>
      <c r="DV4" t="s">
        <v>123</v>
      </c>
      <c r="DW4" t="s">
        <v>124</v>
      </c>
      <c r="DX4" t="s">
        <v>139</v>
      </c>
      <c r="EA4" s="8" t="s">
        <v>145</v>
      </c>
      <c r="EB4" s="6" t="s">
        <v>1</v>
      </c>
      <c r="EC4" s="6" t="s">
        <v>27</v>
      </c>
      <c r="ED4" s="6" t="s">
        <v>35</v>
      </c>
      <c r="EE4" s="6" t="s">
        <v>36</v>
      </c>
      <c r="EF4" s="6" t="s">
        <v>125</v>
      </c>
      <c r="EG4" s="7" t="s">
        <v>149</v>
      </c>
      <c r="EH4" s="11" t="s">
        <v>126</v>
      </c>
      <c r="EI4" s="16" t="s">
        <v>152</v>
      </c>
      <c r="EJ4" s="16" t="s">
        <v>153</v>
      </c>
      <c r="EK4" s="16" t="s">
        <v>155</v>
      </c>
      <c r="EM4" s="8" t="s">
        <v>145</v>
      </c>
      <c r="EN4" s="6" t="s">
        <v>2</v>
      </c>
      <c r="EO4" s="6" t="s">
        <v>6</v>
      </c>
      <c r="EP4" s="6" t="s">
        <v>11</v>
      </c>
      <c r="EQ4" s="6" t="s">
        <v>17</v>
      </c>
      <c r="ER4" s="6" t="s">
        <v>20</v>
      </c>
      <c r="ES4" s="6" t="s">
        <v>28</v>
      </c>
      <c r="ET4" s="6" t="s">
        <v>31</v>
      </c>
      <c r="EU4" s="6" t="s">
        <v>148</v>
      </c>
      <c r="EV4" s="6" t="s">
        <v>81</v>
      </c>
      <c r="EW4" s="6" t="s">
        <v>91</v>
      </c>
      <c r="EX4" s="6" t="s">
        <v>103</v>
      </c>
      <c r="EY4" s="11" t="s">
        <v>150</v>
      </c>
      <c r="EZ4" s="16" t="s">
        <v>126</v>
      </c>
    </row>
    <row r="5" spans="1:156" ht="13" thickTop="1" x14ac:dyDescent="0.25">
      <c r="A5" s="3">
        <v>45261</v>
      </c>
      <c r="B5" s="1">
        <v>55148.99</v>
      </c>
      <c r="C5" s="1">
        <v>0</v>
      </c>
      <c r="D5" s="1">
        <v>392.21</v>
      </c>
      <c r="E5" s="1">
        <v>202516.33</v>
      </c>
      <c r="F5" s="1">
        <v>1431.67</v>
      </c>
      <c r="G5" s="1">
        <v>4697.17</v>
      </c>
      <c r="H5" s="1">
        <v>6426.37</v>
      </c>
      <c r="I5" s="1">
        <v>6445.87</v>
      </c>
      <c r="J5" s="1">
        <v>1683.63</v>
      </c>
      <c r="K5" s="1">
        <v>25225.46</v>
      </c>
      <c r="L5" s="1">
        <v>0</v>
      </c>
      <c r="M5" s="1">
        <v>727.27</v>
      </c>
      <c r="N5" s="1">
        <v>5048.79</v>
      </c>
      <c r="O5" s="1">
        <v>0</v>
      </c>
      <c r="P5" s="1">
        <v>3367.68</v>
      </c>
      <c r="Q5" s="1">
        <v>2400</v>
      </c>
      <c r="R5" s="1">
        <v>3997.98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1057.3699999999999</v>
      </c>
      <c r="Y5" s="1">
        <v>0</v>
      </c>
      <c r="Z5" s="1">
        <v>0</v>
      </c>
      <c r="AA5" s="1">
        <v>0</v>
      </c>
      <c r="AB5" s="1">
        <v>22117.37</v>
      </c>
      <c r="AC5" s="1">
        <v>-3355.36</v>
      </c>
      <c r="AD5" s="1">
        <v>114.66</v>
      </c>
      <c r="AE5" s="1">
        <v>0</v>
      </c>
      <c r="AF5" s="1">
        <v>728.05</v>
      </c>
      <c r="AG5" s="1">
        <v>0</v>
      </c>
      <c r="AH5" s="1">
        <v>9200</v>
      </c>
      <c r="AI5" s="1">
        <v>2341.8000000000002</v>
      </c>
      <c r="AJ5" s="1">
        <v>0</v>
      </c>
      <c r="AK5" s="1">
        <v>8500</v>
      </c>
      <c r="AL5" s="1">
        <v>423.52</v>
      </c>
      <c r="AM5" s="1">
        <v>0</v>
      </c>
      <c r="AN5" s="1">
        <v>1151.4100000000001</v>
      </c>
      <c r="AO5" s="1">
        <v>0</v>
      </c>
      <c r="AP5" s="1">
        <v>18.27</v>
      </c>
      <c r="AQ5" s="1">
        <v>774.9</v>
      </c>
      <c r="AR5" s="1">
        <v>3320</v>
      </c>
      <c r="AS5" s="1">
        <v>539.94000000000005</v>
      </c>
      <c r="AT5" s="1">
        <v>0</v>
      </c>
      <c r="AU5" s="1">
        <v>0</v>
      </c>
      <c r="AV5" s="1">
        <v>0</v>
      </c>
      <c r="AW5" s="1">
        <v>871.55</v>
      </c>
      <c r="AX5" s="1">
        <v>398.88</v>
      </c>
      <c r="AY5" s="1">
        <v>2049.0100000000002</v>
      </c>
      <c r="AZ5" s="1">
        <v>1544</v>
      </c>
      <c r="BA5" s="1">
        <v>20264.71</v>
      </c>
      <c r="BB5" s="1">
        <v>603.61</v>
      </c>
      <c r="BC5" s="1">
        <v>369.2</v>
      </c>
      <c r="BD5" s="1">
        <v>14978.3</v>
      </c>
      <c r="BE5" s="1">
        <v>0</v>
      </c>
      <c r="BF5" s="1">
        <v>0</v>
      </c>
      <c r="BG5" s="1">
        <v>760.36</v>
      </c>
      <c r="BH5" s="1">
        <v>211.73</v>
      </c>
      <c r="BI5" s="1">
        <v>0</v>
      </c>
      <c r="BJ5" s="1">
        <v>11439.69</v>
      </c>
      <c r="BK5" s="1">
        <v>13</v>
      </c>
      <c r="BL5" s="1">
        <v>0</v>
      </c>
      <c r="BM5" s="1">
        <v>248.8</v>
      </c>
      <c r="BN5" s="1">
        <v>0</v>
      </c>
      <c r="BO5" s="1">
        <v>0</v>
      </c>
      <c r="BP5" s="1">
        <v>386.77</v>
      </c>
      <c r="BQ5" s="1">
        <v>76.819999999999993</v>
      </c>
      <c r="BR5" s="1">
        <v>0</v>
      </c>
      <c r="BS5" s="1">
        <v>0</v>
      </c>
      <c r="BT5" s="1">
        <v>0</v>
      </c>
      <c r="BU5" s="1">
        <v>57.75</v>
      </c>
      <c r="BV5" s="1">
        <v>6630.72</v>
      </c>
      <c r="BW5" s="1">
        <v>445.42</v>
      </c>
      <c r="BX5" s="1">
        <v>0</v>
      </c>
      <c r="BY5" s="1">
        <v>0</v>
      </c>
      <c r="BZ5" s="1">
        <v>1180.99</v>
      </c>
      <c r="CA5" s="1">
        <v>285.01</v>
      </c>
      <c r="CB5" s="1">
        <v>0</v>
      </c>
      <c r="CC5" s="1">
        <v>10108.49</v>
      </c>
      <c r="CD5" s="1">
        <v>1366.79</v>
      </c>
      <c r="CE5" s="1">
        <v>56.7</v>
      </c>
      <c r="CF5" s="1">
        <v>0</v>
      </c>
      <c r="CG5" s="1">
        <v>1238.24</v>
      </c>
      <c r="CH5" s="1">
        <v>3540.14</v>
      </c>
      <c r="CI5" s="1">
        <v>1829.55</v>
      </c>
      <c r="CJ5" s="1">
        <v>6509.26</v>
      </c>
      <c r="CK5" s="1">
        <v>34405.9</v>
      </c>
      <c r="CL5" s="1">
        <v>-7055.19</v>
      </c>
      <c r="CM5" s="1">
        <v>2880</v>
      </c>
      <c r="CN5" s="1">
        <v>978.42</v>
      </c>
      <c r="CO5" s="1">
        <v>0</v>
      </c>
      <c r="CP5" s="1">
        <v>3050</v>
      </c>
      <c r="CQ5" s="1">
        <v>3104.33</v>
      </c>
      <c r="CR5" s="1">
        <v>0</v>
      </c>
      <c r="CS5" s="1">
        <v>468.39</v>
      </c>
      <c r="CT5" s="1">
        <v>0</v>
      </c>
      <c r="CU5" s="1">
        <v>0</v>
      </c>
      <c r="CV5" s="1">
        <v>0</v>
      </c>
      <c r="CW5" s="1">
        <v>0</v>
      </c>
      <c r="CX5" s="1">
        <v>4545.46</v>
      </c>
      <c r="CY5" s="1">
        <v>20682.48</v>
      </c>
      <c r="CZ5" s="1">
        <v>0</v>
      </c>
      <c r="DA5" s="1">
        <v>0</v>
      </c>
      <c r="DB5" s="1">
        <v>3575.57</v>
      </c>
      <c r="DC5" s="1">
        <v>18217.25</v>
      </c>
      <c r="DD5" s="1">
        <v>5881.4</v>
      </c>
      <c r="DE5" s="1">
        <v>15430.22</v>
      </c>
      <c r="DF5" s="1">
        <v>6835.43</v>
      </c>
      <c r="DG5" s="1">
        <v>1189.9000000000001</v>
      </c>
      <c r="DH5" s="1">
        <v>831.09</v>
      </c>
      <c r="DI5" s="1">
        <v>0</v>
      </c>
      <c r="DJ5" s="1">
        <v>0</v>
      </c>
      <c r="DK5" s="1">
        <v>0</v>
      </c>
      <c r="DL5" s="1">
        <v>0</v>
      </c>
      <c r="DM5" s="1">
        <v>5687.83</v>
      </c>
      <c r="DN5" s="1">
        <v>0</v>
      </c>
      <c r="DO5" s="1">
        <v>0</v>
      </c>
      <c r="DP5" s="1">
        <v>0</v>
      </c>
      <c r="DQ5" s="1">
        <v>4628.66</v>
      </c>
      <c r="DR5" s="1">
        <v>0</v>
      </c>
      <c r="DS5" s="1">
        <v>-350</v>
      </c>
      <c r="DT5" s="1">
        <v>0</v>
      </c>
      <c r="DU5" s="1">
        <v>0</v>
      </c>
      <c r="DV5" s="1">
        <v>0</v>
      </c>
      <c r="DW5" s="1">
        <v>700</v>
      </c>
      <c r="DX5" s="1">
        <v>0</v>
      </c>
      <c r="EA5" s="10">
        <v>45261</v>
      </c>
      <c r="EB5" s="5">
        <v>320566.78999999998</v>
      </c>
      <c r="EC5" s="5">
        <v>-19604.719999999998</v>
      </c>
      <c r="ED5" s="5">
        <f>SUM(Table2[[#This Row],[Income]:[Cost Of Sales]])</f>
        <v>300962.07</v>
      </c>
      <c r="EE5" s="5">
        <v>-239422.47</v>
      </c>
      <c r="EF5" s="5">
        <f>Table2[[#This Row],[Gross Profit]]+Table2[[#This Row],[Expenses]]</f>
        <v>61539.600000000006</v>
      </c>
      <c r="EG5" s="5">
        <v>0</v>
      </c>
      <c r="EH5" s="12">
        <f>SUM(Table2[[#This Row],[Operating Profit]:[Expenses - Tax]])</f>
        <v>61539.600000000006</v>
      </c>
      <c r="EI5" s="17">
        <f>Table2[[#This Row],[Gross Profit]]/Table2[[#This Row],[Income]]</f>
        <v>0.93884357141299646</v>
      </c>
      <c r="EJ5" s="17">
        <f>Table2[[#This Row],[Net Profit/(Loss)]]/Table2[[#This Row],[Income]]</f>
        <v>0.19197122696334207</v>
      </c>
      <c r="EK5" s="20">
        <f>Table2[[#This Row],[Income]]/EB6</f>
        <v>1.1885699999362274</v>
      </c>
      <c r="EM5" s="10">
        <v>45261</v>
      </c>
      <c r="EN5" s="4">
        <v>55541.2</v>
      </c>
      <c r="EO5" s="4">
        <v>215071.54</v>
      </c>
      <c r="EP5" s="4">
        <v>34082.229999999996</v>
      </c>
      <c r="EQ5" s="4">
        <v>5048.79</v>
      </c>
      <c r="ER5" s="4">
        <v>10823.029999999999</v>
      </c>
      <c r="ES5" s="4">
        <v>-18876.669999999998</v>
      </c>
      <c r="ET5" s="4">
        <v>-728.05</v>
      </c>
      <c r="EU5" s="4">
        <v>-100618.14</v>
      </c>
      <c r="EV5" s="4">
        <v>-44326.32</v>
      </c>
      <c r="EW5" s="4">
        <v>-31850.66</v>
      </c>
      <c r="EX5" s="4">
        <v>-62627.350000000006</v>
      </c>
      <c r="EY5" s="14">
        <v>0</v>
      </c>
      <c r="EZ5" s="27">
        <f>SUM(Table3[[#This Row],[Sales]:[ITE]])</f>
        <v>61539.599999999919</v>
      </c>
    </row>
    <row r="6" spans="1:156" x14ac:dyDescent="0.25">
      <c r="A6" s="3">
        <v>45231</v>
      </c>
      <c r="B6" s="1">
        <v>47863.360000000001</v>
      </c>
      <c r="C6" s="1">
        <v>0</v>
      </c>
      <c r="D6" s="1">
        <v>782.8</v>
      </c>
      <c r="E6" s="1">
        <v>193092.51</v>
      </c>
      <c r="F6" s="1">
        <v>1431.67</v>
      </c>
      <c r="G6" s="1">
        <v>2029.61</v>
      </c>
      <c r="H6" s="1">
        <v>1759.08</v>
      </c>
      <c r="I6" s="1">
        <v>759.11</v>
      </c>
      <c r="J6" s="1">
        <v>2576.36</v>
      </c>
      <c r="K6" s="1">
        <v>9359.07</v>
      </c>
      <c r="L6" s="1">
        <v>0</v>
      </c>
      <c r="M6" s="1">
        <v>727.27</v>
      </c>
      <c r="N6" s="1">
        <v>5609.48</v>
      </c>
      <c r="O6" s="1">
        <v>0</v>
      </c>
      <c r="P6" s="1">
        <v>3279.45</v>
      </c>
      <c r="Q6" s="1">
        <v>0</v>
      </c>
      <c r="R6" s="1">
        <v>272.73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165.46</v>
      </c>
      <c r="Y6" s="1">
        <v>0</v>
      </c>
      <c r="Z6" s="1">
        <v>0</v>
      </c>
      <c r="AA6" s="1">
        <v>0</v>
      </c>
      <c r="AB6" s="1">
        <v>23591.66</v>
      </c>
      <c r="AC6" s="1">
        <v>0</v>
      </c>
      <c r="AD6" s="1">
        <v>73.5</v>
      </c>
      <c r="AE6" s="1">
        <v>0</v>
      </c>
      <c r="AF6" s="1">
        <v>0</v>
      </c>
      <c r="AG6" s="1">
        <v>0</v>
      </c>
      <c r="AH6" s="1">
        <v>2000</v>
      </c>
      <c r="AI6" s="1">
        <v>2439.9699999999998</v>
      </c>
      <c r="AJ6" s="1">
        <v>1352.77</v>
      </c>
      <c r="AK6" s="1">
        <v>0</v>
      </c>
      <c r="AL6" s="1">
        <v>198.27</v>
      </c>
      <c r="AM6" s="1">
        <v>0</v>
      </c>
      <c r="AN6" s="1">
        <v>234.24</v>
      </c>
      <c r="AO6" s="1">
        <v>0</v>
      </c>
      <c r="AP6" s="1">
        <v>70.680000000000007</v>
      </c>
      <c r="AQ6" s="1">
        <v>767.71</v>
      </c>
      <c r="AR6" s="1">
        <v>3320</v>
      </c>
      <c r="AS6" s="1">
        <v>599.1</v>
      </c>
      <c r="AT6" s="1">
        <v>0</v>
      </c>
      <c r="AU6" s="1">
        <v>0</v>
      </c>
      <c r="AV6" s="1">
        <v>0</v>
      </c>
      <c r="AW6" s="1">
        <v>249.36</v>
      </c>
      <c r="AX6" s="1">
        <v>176.15</v>
      </c>
      <c r="AY6" s="1">
        <v>1919.01</v>
      </c>
      <c r="AZ6" s="1">
        <v>1544</v>
      </c>
      <c r="BA6" s="1">
        <v>19617.29</v>
      </c>
      <c r="BB6" s="1">
        <v>584.21</v>
      </c>
      <c r="BC6" s="1">
        <v>284.64</v>
      </c>
      <c r="BD6" s="1">
        <v>14860.25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11070.67</v>
      </c>
      <c r="BK6" s="1">
        <v>15.73</v>
      </c>
      <c r="BL6" s="1">
        <v>0</v>
      </c>
      <c r="BM6" s="1">
        <v>255.99</v>
      </c>
      <c r="BN6" s="1">
        <v>0</v>
      </c>
      <c r="BO6" s="1">
        <v>0</v>
      </c>
      <c r="BP6" s="1">
        <v>1319.35</v>
      </c>
      <c r="BQ6" s="1">
        <v>0</v>
      </c>
      <c r="BR6" s="1">
        <v>0</v>
      </c>
      <c r="BS6" s="1">
        <v>0</v>
      </c>
      <c r="BT6" s="1">
        <v>6451</v>
      </c>
      <c r="BU6" s="1">
        <v>0</v>
      </c>
      <c r="BV6" s="1">
        <v>2212.5700000000002</v>
      </c>
      <c r="BW6" s="1">
        <v>246.82</v>
      </c>
      <c r="BX6" s="1">
        <v>0</v>
      </c>
      <c r="BY6" s="1">
        <v>0</v>
      </c>
      <c r="BZ6" s="1">
        <v>107.82</v>
      </c>
      <c r="CA6" s="1">
        <v>503.06</v>
      </c>
      <c r="CB6" s="1">
        <v>643.20000000000005</v>
      </c>
      <c r="CC6" s="1">
        <v>10414.780000000001</v>
      </c>
      <c r="CD6" s="1">
        <v>2264.3200000000002</v>
      </c>
      <c r="CE6" s="1">
        <v>54.87</v>
      </c>
      <c r="CF6" s="1">
        <v>80</v>
      </c>
      <c r="CG6" s="1">
        <v>2246.4</v>
      </c>
      <c r="CH6" s="1">
        <v>3534.92</v>
      </c>
      <c r="CI6" s="1">
        <v>73.180000000000007</v>
      </c>
      <c r="CJ6" s="1">
        <v>185.08</v>
      </c>
      <c r="CK6" s="1">
        <v>28584.240000000002</v>
      </c>
      <c r="CL6" s="1">
        <v>418</v>
      </c>
      <c r="CM6" s="1">
        <v>3595</v>
      </c>
      <c r="CN6" s="1">
        <v>978.42</v>
      </c>
      <c r="CO6" s="1">
        <v>0</v>
      </c>
      <c r="CP6" s="1">
        <v>4295.45</v>
      </c>
      <c r="CQ6" s="1">
        <v>2517.14</v>
      </c>
      <c r="CR6" s="1">
        <v>206.89</v>
      </c>
      <c r="CS6" s="1">
        <v>70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9623.83</v>
      </c>
      <c r="CZ6" s="1">
        <v>0</v>
      </c>
      <c r="DA6" s="1">
        <v>0</v>
      </c>
      <c r="DB6" s="1">
        <v>0</v>
      </c>
      <c r="DC6" s="1">
        <v>36831.67</v>
      </c>
      <c r="DD6" s="1">
        <v>7218.66</v>
      </c>
      <c r="DE6" s="1">
        <v>19306.900000000001</v>
      </c>
      <c r="DF6" s="1">
        <v>8985.81</v>
      </c>
      <c r="DG6" s="1">
        <v>1112.6500000000001</v>
      </c>
      <c r="DH6" s="1">
        <v>1397.01</v>
      </c>
      <c r="DI6" s="1">
        <v>0</v>
      </c>
      <c r="DJ6" s="1">
        <v>0</v>
      </c>
      <c r="DK6" s="1">
        <v>0</v>
      </c>
      <c r="DL6" s="1">
        <v>0</v>
      </c>
      <c r="DM6" s="1">
        <v>6286.81</v>
      </c>
      <c r="DN6" s="1">
        <v>0</v>
      </c>
      <c r="DO6" s="1">
        <v>0</v>
      </c>
      <c r="DP6" s="1">
        <v>0</v>
      </c>
      <c r="DQ6" s="1">
        <v>-10141.18</v>
      </c>
      <c r="DR6" s="1">
        <v>2107.5300000000002</v>
      </c>
      <c r="DS6" s="1">
        <v>350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EA6" s="9">
        <v>45231</v>
      </c>
      <c r="EB6" s="5">
        <v>269707.95999999996</v>
      </c>
      <c r="EC6" s="5">
        <v>-23665.16</v>
      </c>
      <c r="ED6" s="5">
        <f>SUM(Table2[[#This Row],[Income]:[Cost Of Sales]])</f>
        <v>246042.79999999996</v>
      </c>
      <c r="EE6" s="5">
        <v>-215642.23999999999</v>
      </c>
      <c r="EF6" s="5">
        <f>Table2[[#This Row],[Gross Profit]]+Table2[[#This Row],[Expenses]]</f>
        <v>30400.559999999969</v>
      </c>
      <c r="EG6" s="5">
        <v>0</v>
      </c>
      <c r="EH6" s="12">
        <f>SUM(Table2[[#This Row],[Operating Profit]:[Expenses - Tax]])</f>
        <v>30400.559999999969</v>
      </c>
      <c r="EI6" s="18">
        <f>Table2[[#This Row],[Gross Profit]]/Table2[[#This Row],[Income]]</f>
        <v>0.91225635313099396</v>
      </c>
      <c r="EJ6" s="18">
        <f>Table2[[#This Row],[Net Profit/(Loss)]]/Table2[[#This Row],[Income]]</f>
        <v>0.1127165842639571</v>
      </c>
      <c r="EK6" s="20">
        <f>Table2[[#This Row],[Income]]/EB7</f>
        <v>1.1130267830827232</v>
      </c>
      <c r="EM6" s="9">
        <v>45231</v>
      </c>
      <c r="EN6" s="4">
        <v>48646.16</v>
      </c>
      <c r="EO6" s="4">
        <v>198312.87</v>
      </c>
      <c r="EP6" s="4">
        <v>13421.810000000001</v>
      </c>
      <c r="EQ6" s="4">
        <v>5609.48</v>
      </c>
      <c r="ER6" s="4">
        <v>3717.64</v>
      </c>
      <c r="ES6" s="4">
        <v>-23665.16</v>
      </c>
      <c r="ET6" s="4">
        <v>0</v>
      </c>
      <c r="EU6" s="4">
        <v>-85857.830000000016</v>
      </c>
      <c r="EV6" s="4">
        <v>-39615.24</v>
      </c>
      <c r="EW6" s="4">
        <v>-16713.310000000001</v>
      </c>
      <c r="EX6" s="4">
        <v>-73455.859999999986</v>
      </c>
      <c r="EY6" s="14">
        <v>0</v>
      </c>
      <c r="EZ6" s="5">
        <f>SUM(Table3[[#This Row],[Sales]:[ITE]])</f>
        <v>30400.560000000027</v>
      </c>
    </row>
    <row r="7" spans="1:156" x14ac:dyDescent="0.25">
      <c r="A7" s="3">
        <v>45200</v>
      </c>
      <c r="B7" s="1">
        <v>39334.01</v>
      </c>
      <c r="C7" s="1">
        <v>0</v>
      </c>
      <c r="D7" s="1">
        <v>510</v>
      </c>
      <c r="E7" s="1">
        <v>178752.09</v>
      </c>
      <c r="F7" s="1">
        <v>1431.67</v>
      </c>
      <c r="G7" s="1">
        <v>4679.58</v>
      </c>
      <c r="H7" s="1">
        <v>1625.41</v>
      </c>
      <c r="I7" s="1">
        <v>122.28</v>
      </c>
      <c r="J7" s="1">
        <v>2011.87</v>
      </c>
      <c r="K7" s="1">
        <v>9954.99</v>
      </c>
      <c r="L7" s="1">
        <v>0</v>
      </c>
      <c r="M7" s="1">
        <v>404.55</v>
      </c>
      <c r="N7" s="1">
        <v>76.97</v>
      </c>
      <c r="O7" s="1">
        <v>0</v>
      </c>
      <c r="P7" s="1">
        <v>3167.75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134.94</v>
      </c>
      <c r="W7" s="1">
        <v>0</v>
      </c>
      <c r="X7" s="1">
        <v>113.27</v>
      </c>
      <c r="Y7" s="1">
        <v>0</v>
      </c>
      <c r="Z7" s="1">
        <v>0</v>
      </c>
      <c r="AA7" s="1">
        <v>0</v>
      </c>
      <c r="AB7" s="1">
        <v>20462.86</v>
      </c>
      <c r="AC7" s="1">
        <v>-435.16</v>
      </c>
      <c r="AD7" s="1">
        <v>147</v>
      </c>
      <c r="AE7" s="1">
        <v>116.08</v>
      </c>
      <c r="AF7" s="1">
        <v>537.48</v>
      </c>
      <c r="AG7" s="1">
        <v>0</v>
      </c>
      <c r="AH7" s="1">
        <v>0</v>
      </c>
      <c r="AI7" s="1">
        <v>2044.08</v>
      </c>
      <c r="AJ7" s="1">
        <v>0</v>
      </c>
      <c r="AK7" s="1">
        <v>0</v>
      </c>
      <c r="AL7" s="1">
        <v>222.5</v>
      </c>
      <c r="AM7" s="1">
        <v>0</v>
      </c>
      <c r="AN7" s="1">
        <v>890.8</v>
      </c>
      <c r="AO7" s="1">
        <v>0</v>
      </c>
      <c r="AP7" s="1">
        <v>22.73</v>
      </c>
      <c r="AQ7" s="1">
        <v>500.5</v>
      </c>
      <c r="AR7" s="1">
        <v>3320</v>
      </c>
      <c r="AS7" s="1">
        <v>244.08</v>
      </c>
      <c r="AT7" s="1">
        <v>0</v>
      </c>
      <c r="AU7" s="1">
        <v>0</v>
      </c>
      <c r="AV7" s="1">
        <v>0</v>
      </c>
      <c r="AW7" s="1">
        <v>668.94</v>
      </c>
      <c r="AX7" s="1">
        <v>564.08000000000004</v>
      </c>
      <c r="AY7" s="1">
        <v>1919.01</v>
      </c>
      <c r="AZ7" s="1">
        <v>1465</v>
      </c>
      <c r="BA7" s="1">
        <v>20278.560000000001</v>
      </c>
      <c r="BB7" s="1">
        <v>694.81</v>
      </c>
      <c r="BC7" s="1">
        <v>282.57</v>
      </c>
      <c r="BD7" s="1">
        <v>15610.84</v>
      </c>
      <c r="BE7" s="1">
        <v>0</v>
      </c>
      <c r="BF7" s="1">
        <v>0</v>
      </c>
      <c r="BG7" s="1">
        <v>0</v>
      </c>
      <c r="BH7" s="1">
        <v>2760.82</v>
      </c>
      <c r="BI7" s="1">
        <v>0</v>
      </c>
      <c r="BJ7" s="1">
        <v>11439.69</v>
      </c>
      <c r="BK7" s="1">
        <v>17.45</v>
      </c>
      <c r="BL7" s="1">
        <v>0</v>
      </c>
      <c r="BM7" s="1">
        <v>188.72</v>
      </c>
      <c r="BN7" s="1">
        <v>0</v>
      </c>
      <c r="BO7" s="1">
        <v>0</v>
      </c>
      <c r="BP7" s="1">
        <v>164.66</v>
      </c>
      <c r="BQ7" s="1">
        <v>0</v>
      </c>
      <c r="BR7" s="1">
        <v>0</v>
      </c>
      <c r="BS7" s="1">
        <v>0</v>
      </c>
      <c r="BT7" s="1">
        <v>0</v>
      </c>
      <c r="BU7" s="1">
        <v>1291.82</v>
      </c>
      <c r="BV7" s="1">
        <v>8500.26</v>
      </c>
      <c r="BW7" s="1">
        <v>959.11</v>
      </c>
      <c r="BX7" s="1">
        <v>214</v>
      </c>
      <c r="BY7" s="1">
        <v>0</v>
      </c>
      <c r="BZ7" s="1">
        <v>231.11</v>
      </c>
      <c r="CA7" s="1">
        <v>240.41</v>
      </c>
      <c r="CB7" s="1">
        <v>0</v>
      </c>
      <c r="CC7" s="1">
        <v>7549.5</v>
      </c>
      <c r="CD7" s="1">
        <v>1166.06</v>
      </c>
      <c r="CE7" s="1">
        <v>278.06</v>
      </c>
      <c r="CF7" s="1">
        <v>0</v>
      </c>
      <c r="CG7" s="1">
        <v>2383.4499999999998</v>
      </c>
      <c r="CH7" s="1">
        <v>3529.64</v>
      </c>
      <c r="CI7" s="1">
        <v>0</v>
      </c>
      <c r="CJ7" s="1">
        <v>231.35</v>
      </c>
      <c r="CK7" s="1">
        <v>29921.45</v>
      </c>
      <c r="CL7" s="1">
        <v>648.52</v>
      </c>
      <c r="CM7" s="1">
        <v>2750.67</v>
      </c>
      <c r="CN7" s="1">
        <v>978.42</v>
      </c>
      <c r="CO7" s="1">
        <v>0</v>
      </c>
      <c r="CP7" s="1">
        <v>600</v>
      </c>
      <c r="CQ7" s="1">
        <v>3153.49</v>
      </c>
      <c r="CR7" s="1">
        <v>0</v>
      </c>
      <c r="CS7" s="1">
        <v>195.35</v>
      </c>
      <c r="CT7" s="1">
        <v>0</v>
      </c>
      <c r="CU7" s="1">
        <v>0</v>
      </c>
      <c r="CV7" s="1">
        <v>0</v>
      </c>
      <c r="CW7" s="1">
        <v>0</v>
      </c>
      <c r="CX7" s="1">
        <v>1454.55</v>
      </c>
      <c r="CY7" s="1">
        <v>9600</v>
      </c>
      <c r="CZ7" s="1">
        <v>0</v>
      </c>
      <c r="DA7" s="1">
        <v>0</v>
      </c>
      <c r="DB7" s="1">
        <v>0</v>
      </c>
      <c r="DC7" s="1">
        <v>15287.61</v>
      </c>
      <c r="DD7" s="1">
        <v>5633.1</v>
      </c>
      <c r="DE7" s="1">
        <v>15430.22</v>
      </c>
      <c r="DF7" s="1">
        <v>8025.73</v>
      </c>
      <c r="DG7" s="1">
        <v>1203.95</v>
      </c>
      <c r="DH7" s="1">
        <v>906.02</v>
      </c>
      <c r="DI7" s="1">
        <v>0</v>
      </c>
      <c r="DJ7" s="1">
        <v>0</v>
      </c>
      <c r="DK7" s="1">
        <v>0</v>
      </c>
      <c r="DL7" s="1">
        <v>0</v>
      </c>
      <c r="DM7" s="1">
        <v>5089.34</v>
      </c>
      <c r="DN7" s="1">
        <v>0</v>
      </c>
      <c r="DO7" s="1">
        <v>0</v>
      </c>
      <c r="DP7" s="1">
        <v>0</v>
      </c>
      <c r="DQ7" s="1">
        <v>9383.2000000000007</v>
      </c>
      <c r="DR7" s="1">
        <v>4215.0600000000004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EA7" s="10">
        <v>45200</v>
      </c>
      <c r="EB7" s="5">
        <v>242319.37999999998</v>
      </c>
      <c r="EC7" s="5">
        <v>-20828.260000000002</v>
      </c>
      <c r="ED7" s="5">
        <f>SUM(Table2[[#This Row],[Income]:[Cost Of Sales]])</f>
        <v>221491.11999999997</v>
      </c>
      <c r="EE7" s="5">
        <v>-204351.29</v>
      </c>
      <c r="EF7" s="5">
        <f>Table2[[#This Row],[Gross Profit]]+Table2[[#This Row],[Expenses]]</f>
        <v>17139.829999999958</v>
      </c>
      <c r="EG7" s="5">
        <v>0</v>
      </c>
      <c r="EH7" s="12">
        <f>SUM(Table2[[#This Row],[Operating Profit]:[Expenses - Tax]])</f>
        <v>17139.829999999958</v>
      </c>
      <c r="EI7" s="18">
        <f>Table2[[#This Row],[Gross Profit]]/Table2[[#This Row],[Income]]</f>
        <v>0.91404624755972874</v>
      </c>
      <c r="EJ7" s="18">
        <f>Table2[[#This Row],[Net Profit/(Loss)]]/Table2[[#This Row],[Income]]</f>
        <v>7.0732394577767407E-2</v>
      </c>
      <c r="EK7" s="20">
        <f>Table2[[#This Row],[Income]]/EB8</f>
        <v>1.0093717019969883</v>
      </c>
      <c r="EM7" s="10">
        <v>45200</v>
      </c>
      <c r="EN7" s="4">
        <v>39844.01</v>
      </c>
      <c r="EO7" s="4">
        <v>186488.75</v>
      </c>
      <c r="EP7" s="4">
        <v>12493.689999999999</v>
      </c>
      <c r="EQ7" s="4">
        <v>76.97</v>
      </c>
      <c r="ER7" s="4">
        <v>3415.96</v>
      </c>
      <c r="ES7" s="4">
        <v>-20174.7</v>
      </c>
      <c r="ET7" s="4">
        <v>-653.56000000000006</v>
      </c>
      <c r="EU7" s="4">
        <v>-83730.17</v>
      </c>
      <c r="EV7" s="4">
        <v>-40443.499999999993</v>
      </c>
      <c r="EW7" s="4">
        <v>-15003.39</v>
      </c>
      <c r="EX7" s="4">
        <v>-65174.229999999996</v>
      </c>
      <c r="EY7" s="14">
        <v>0</v>
      </c>
      <c r="EZ7" s="5">
        <f>SUM(Table3[[#This Row],[Sales]:[ITE]])</f>
        <v>17139.830000000016</v>
      </c>
    </row>
    <row r="8" spans="1:156" x14ac:dyDescent="0.25">
      <c r="A8" s="3">
        <v>45170</v>
      </c>
      <c r="B8" s="1">
        <v>38591.71</v>
      </c>
      <c r="C8" s="1">
        <v>0</v>
      </c>
      <c r="D8" s="1">
        <v>720.91</v>
      </c>
      <c r="E8" s="1">
        <v>177686.05</v>
      </c>
      <c r="F8" s="1">
        <v>1431.63</v>
      </c>
      <c r="G8" s="1">
        <v>1898.78</v>
      </c>
      <c r="H8" s="1">
        <v>1033.49</v>
      </c>
      <c r="I8" s="1">
        <v>460.46</v>
      </c>
      <c r="J8" s="1">
        <v>1572.72</v>
      </c>
      <c r="K8" s="1">
        <v>10280.040000000001</v>
      </c>
      <c r="L8" s="1">
        <v>0</v>
      </c>
      <c r="M8" s="1">
        <v>610</v>
      </c>
      <c r="N8" s="1">
        <v>85.36</v>
      </c>
      <c r="O8" s="1">
        <v>800</v>
      </c>
      <c r="P8" s="1">
        <v>3046.91</v>
      </c>
      <c r="Q8" s="1">
        <v>1200</v>
      </c>
      <c r="R8" s="1">
        <v>436.37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215.09</v>
      </c>
      <c r="Y8" s="1">
        <v>0</v>
      </c>
      <c r="Z8" s="1">
        <v>0</v>
      </c>
      <c r="AA8" s="1">
        <v>0</v>
      </c>
      <c r="AB8" s="1">
        <v>14731.54</v>
      </c>
      <c r="AC8" s="1">
        <v>1089.82</v>
      </c>
      <c r="AD8" s="1">
        <v>110.25</v>
      </c>
      <c r="AE8" s="1">
        <v>0</v>
      </c>
      <c r="AF8" s="1">
        <v>111.85</v>
      </c>
      <c r="AG8" s="1">
        <v>0</v>
      </c>
      <c r="AH8" s="1">
        <v>2000</v>
      </c>
      <c r="AI8" s="1">
        <v>2556.5300000000002</v>
      </c>
      <c r="AJ8" s="1">
        <v>953.64</v>
      </c>
      <c r="AK8" s="1">
        <v>0</v>
      </c>
      <c r="AL8" s="1">
        <v>213.22</v>
      </c>
      <c r="AM8" s="1">
        <v>0</v>
      </c>
      <c r="AN8" s="1">
        <v>305.83</v>
      </c>
      <c r="AO8" s="1">
        <v>0</v>
      </c>
      <c r="AP8" s="1">
        <v>0</v>
      </c>
      <c r="AQ8" s="1">
        <v>364.53</v>
      </c>
      <c r="AR8" s="1">
        <v>3320</v>
      </c>
      <c r="AS8" s="1">
        <v>539.94000000000005</v>
      </c>
      <c r="AT8" s="1">
        <v>0</v>
      </c>
      <c r="AU8" s="1">
        <v>0</v>
      </c>
      <c r="AV8" s="1">
        <v>0</v>
      </c>
      <c r="AW8" s="1">
        <v>442.47</v>
      </c>
      <c r="AX8" s="1">
        <v>212.13</v>
      </c>
      <c r="AY8" s="1">
        <v>1919.01</v>
      </c>
      <c r="AZ8" s="1">
        <v>2009</v>
      </c>
      <c r="BA8" s="1">
        <v>19640.82</v>
      </c>
      <c r="BB8" s="1">
        <v>689.41</v>
      </c>
      <c r="BC8" s="1">
        <v>273.45999999999998</v>
      </c>
      <c r="BD8" s="1">
        <v>15311.17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11070.67</v>
      </c>
      <c r="BK8" s="1">
        <v>20.170000000000002</v>
      </c>
      <c r="BL8" s="1">
        <v>0</v>
      </c>
      <c r="BM8" s="1">
        <v>169.58</v>
      </c>
      <c r="BN8" s="1">
        <v>0</v>
      </c>
      <c r="BO8" s="1">
        <v>0</v>
      </c>
      <c r="BP8" s="1">
        <v>416.52</v>
      </c>
      <c r="BQ8" s="1">
        <v>92.93</v>
      </c>
      <c r="BR8" s="1">
        <v>0</v>
      </c>
      <c r="BS8" s="1">
        <v>0</v>
      </c>
      <c r="BT8" s="1">
        <v>4072.78</v>
      </c>
      <c r="BU8" s="1">
        <v>256.73</v>
      </c>
      <c r="BV8" s="1">
        <v>4671.54</v>
      </c>
      <c r="BW8" s="1">
        <v>356.27</v>
      </c>
      <c r="BX8" s="1">
        <v>177.27</v>
      </c>
      <c r="BY8" s="1">
        <v>0</v>
      </c>
      <c r="BZ8" s="1">
        <v>582.84</v>
      </c>
      <c r="CA8" s="1">
        <v>236.64</v>
      </c>
      <c r="CB8" s="1">
        <v>137.28</v>
      </c>
      <c r="CC8" s="1">
        <v>7931.57</v>
      </c>
      <c r="CD8" s="1">
        <v>3993.5</v>
      </c>
      <c r="CE8" s="1">
        <v>194.56</v>
      </c>
      <c r="CF8" s="1">
        <v>0</v>
      </c>
      <c r="CG8" s="1">
        <v>2568.66</v>
      </c>
      <c r="CH8" s="1">
        <v>3529.64</v>
      </c>
      <c r="CI8" s="1">
        <v>0</v>
      </c>
      <c r="CJ8" s="1">
        <v>294</v>
      </c>
      <c r="CK8" s="1">
        <v>26850.05</v>
      </c>
      <c r="CL8" s="1">
        <v>544.02</v>
      </c>
      <c r="CM8" s="1">
        <v>2680</v>
      </c>
      <c r="CN8" s="1">
        <v>978.42</v>
      </c>
      <c r="CO8" s="1">
        <v>0</v>
      </c>
      <c r="CP8" s="1">
        <v>1565</v>
      </c>
      <c r="CQ8" s="1">
        <v>2651.98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800</v>
      </c>
      <c r="CY8" s="1">
        <v>10018.18</v>
      </c>
      <c r="CZ8" s="1">
        <v>0</v>
      </c>
      <c r="DA8" s="1">
        <v>0</v>
      </c>
      <c r="DB8" s="1">
        <v>0</v>
      </c>
      <c r="DC8" s="1">
        <v>14584.08</v>
      </c>
      <c r="DD8" s="1">
        <v>5648.4</v>
      </c>
      <c r="DE8" s="1">
        <v>15445.52</v>
      </c>
      <c r="DF8" s="1">
        <v>6848.86</v>
      </c>
      <c r="DG8" s="1">
        <v>1111.6500000000001</v>
      </c>
      <c r="DH8" s="1">
        <v>578.09</v>
      </c>
      <c r="DI8" s="1">
        <v>0</v>
      </c>
      <c r="DJ8" s="1">
        <v>0</v>
      </c>
      <c r="DK8" s="1">
        <v>0</v>
      </c>
      <c r="DL8" s="1">
        <v>0</v>
      </c>
      <c r="DM8" s="1">
        <v>4876.6499999999996</v>
      </c>
      <c r="DN8" s="1">
        <v>0</v>
      </c>
      <c r="DO8" s="1">
        <v>0</v>
      </c>
      <c r="DP8" s="1">
        <v>0</v>
      </c>
      <c r="DQ8" s="1">
        <v>-2958.9</v>
      </c>
      <c r="DR8" s="1">
        <v>0</v>
      </c>
      <c r="DS8" s="1">
        <v>0</v>
      </c>
      <c r="DT8" s="1">
        <v>0</v>
      </c>
      <c r="DU8" s="1">
        <v>221.79</v>
      </c>
      <c r="DV8" s="1">
        <v>0</v>
      </c>
      <c r="DW8" s="1">
        <v>0</v>
      </c>
      <c r="DX8" s="1">
        <v>0</v>
      </c>
      <c r="EA8" s="9">
        <v>45170</v>
      </c>
      <c r="EB8" s="5">
        <v>240069.51999999996</v>
      </c>
      <c r="EC8" s="5">
        <v>-16043.460000000001</v>
      </c>
      <c r="ED8" s="5">
        <f>SUM(Table2[[#This Row],[Income]:[Cost Of Sales]])</f>
        <v>224026.05999999997</v>
      </c>
      <c r="EE8" s="5">
        <v>-183968.09999999995</v>
      </c>
      <c r="EF8" s="5">
        <f>Table2[[#This Row],[Gross Profit]]+Table2[[#This Row],[Expenses]]</f>
        <v>40057.960000000021</v>
      </c>
      <c r="EG8" s="5">
        <v>0</v>
      </c>
      <c r="EH8" s="12">
        <f>SUM(Table2[[#This Row],[Operating Profit]:[Expenses - Tax]])</f>
        <v>40057.960000000021</v>
      </c>
      <c r="EI8" s="18">
        <f>Table2[[#This Row],[Gross Profit]]/Table2[[#This Row],[Income]]</f>
        <v>0.9331716079575616</v>
      </c>
      <c r="EJ8" s="18">
        <f>Table2[[#This Row],[Net Profit/(Loss)]]/Table2[[#This Row],[Income]]</f>
        <v>0.16685983293505993</v>
      </c>
      <c r="EK8" s="20">
        <f>Table2[[#This Row],[Income]]/EB9</f>
        <v>1.1654549283545015</v>
      </c>
      <c r="EM8" s="9">
        <v>45170</v>
      </c>
      <c r="EN8" s="4">
        <v>39312.620000000003</v>
      </c>
      <c r="EO8" s="4">
        <v>182049.94999999998</v>
      </c>
      <c r="EP8" s="4">
        <v>12923.220000000001</v>
      </c>
      <c r="EQ8" s="4">
        <v>885.36</v>
      </c>
      <c r="ER8" s="4">
        <v>4898.37</v>
      </c>
      <c r="ES8" s="4">
        <v>-15931.61</v>
      </c>
      <c r="ET8" s="4">
        <v>-111.85</v>
      </c>
      <c r="EU8" s="4">
        <v>-85132.00999999998</v>
      </c>
      <c r="EV8" s="4">
        <v>-37444.789999999994</v>
      </c>
      <c r="EW8" s="4">
        <v>-15035.16</v>
      </c>
      <c r="EX8" s="4">
        <v>-46356.14</v>
      </c>
      <c r="EY8" s="14">
        <v>0</v>
      </c>
      <c r="EZ8" s="5">
        <f>SUM(Table3[[#This Row],[Sales]:[ITE]])</f>
        <v>40057.959999999992</v>
      </c>
    </row>
    <row r="9" spans="1:156" x14ac:dyDescent="0.25">
      <c r="A9" s="3">
        <v>45139</v>
      </c>
      <c r="B9" s="1">
        <v>34919.53</v>
      </c>
      <c r="C9" s="1">
        <v>0</v>
      </c>
      <c r="D9" s="1">
        <v>816.47</v>
      </c>
      <c r="E9" s="1">
        <v>148905.53</v>
      </c>
      <c r="F9" s="1">
        <v>1431.67</v>
      </c>
      <c r="G9" s="1">
        <v>1570.52</v>
      </c>
      <c r="H9" s="1">
        <v>1116.5999999999999</v>
      </c>
      <c r="I9" s="1">
        <v>509.07</v>
      </c>
      <c r="J9" s="1">
        <v>2410.9</v>
      </c>
      <c r="K9" s="1">
        <v>8950.02</v>
      </c>
      <c r="L9" s="1">
        <v>0</v>
      </c>
      <c r="M9" s="1">
        <v>449.09</v>
      </c>
      <c r="N9" s="1">
        <v>84.51</v>
      </c>
      <c r="O9" s="1">
        <v>0</v>
      </c>
      <c r="P9" s="1">
        <v>3664.09</v>
      </c>
      <c r="Q9" s="1">
        <v>0</v>
      </c>
      <c r="R9" s="1">
        <v>1090.9100000000001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68.91</v>
      </c>
      <c r="Y9" s="1">
        <v>0</v>
      </c>
      <c r="Z9" s="1">
        <v>0</v>
      </c>
      <c r="AA9" s="1">
        <v>0</v>
      </c>
      <c r="AB9" s="1">
        <v>16088.23</v>
      </c>
      <c r="AC9" s="1">
        <v>-1674.54</v>
      </c>
      <c r="AD9" s="1">
        <v>73.5</v>
      </c>
      <c r="AE9" s="1">
        <v>0</v>
      </c>
      <c r="AF9" s="1">
        <v>461</v>
      </c>
      <c r="AG9" s="1">
        <v>0</v>
      </c>
      <c r="AH9" s="1">
        <v>1800</v>
      </c>
      <c r="AI9" s="1">
        <v>1566.53</v>
      </c>
      <c r="AJ9" s="1">
        <v>348</v>
      </c>
      <c r="AK9" s="1">
        <v>0</v>
      </c>
      <c r="AL9" s="1">
        <v>205.89</v>
      </c>
      <c r="AM9" s="1">
        <v>0</v>
      </c>
      <c r="AN9" s="1">
        <v>248.16</v>
      </c>
      <c r="AO9" s="1">
        <v>0</v>
      </c>
      <c r="AP9" s="1">
        <v>0</v>
      </c>
      <c r="AQ9" s="1">
        <v>783.81</v>
      </c>
      <c r="AR9" s="1">
        <v>3320</v>
      </c>
      <c r="AS9" s="1">
        <v>244.08</v>
      </c>
      <c r="AT9" s="1">
        <v>0</v>
      </c>
      <c r="AU9" s="1">
        <v>0</v>
      </c>
      <c r="AV9" s="1">
        <v>0</v>
      </c>
      <c r="AW9" s="1">
        <v>553.08000000000004</v>
      </c>
      <c r="AX9" s="1">
        <v>337.66</v>
      </c>
      <c r="AY9" s="1">
        <v>2188.46</v>
      </c>
      <c r="AZ9" s="1">
        <v>2009</v>
      </c>
      <c r="BA9" s="1">
        <v>20307.84</v>
      </c>
      <c r="BB9" s="1">
        <v>716.15</v>
      </c>
      <c r="BC9" s="1">
        <v>282.52</v>
      </c>
      <c r="BD9" s="1">
        <v>17182.419999999998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10980.22</v>
      </c>
      <c r="BK9" s="1">
        <v>21.89</v>
      </c>
      <c r="BL9" s="1">
        <v>0</v>
      </c>
      <c r="BM9" s="1">
        <v>1806.64</v>
      </c>
      <c r="BN9" s="1">
        <v>0</v>
      </c>
      <c r="BO9" s="1">
        <v>0</v>
      </c>
      <c r="BP9" s="1">
        <v>59.45</v>
      </c>
      <c r="BQ9" s="1">
        <v>0</v>
      </c>
      <c r="BR9" s="1">
        <v>0</v>
      </c>
      <c r="BS9" s="1">
        <v>0</v>
      </c>
      <c r="BT9" s="1">
        <v>6450.09</v>
      </c>
      <c r="BU9" s="1">
        <v>0</v>
      </c>
      <c r="BV9" s="1">
        <v>5549.6</v>
      </c>
      <c r="BW9" s="1">
        <v>0</v>
      </c>
      <c r="BX9" s="1">
        <v>0</v>
      </c>
      <c r="BY9" s="1">
        <v>0</v>
      </c>
      <c r="BZ9" s="1">
        <v>0</v>
      </c>
      <c r="CA9" s="1">
        <v>416.69</v>
      </c>
      <c r="CB9" s="1">
        <v>124.8</v>
      </c>
      <c r="CC9" s="1">
        <v>8796.9</v>
      </c>
      <c r="CD9" s="1">
        <v>0</v>
      </c>
      <c r="CE9" s="1">
        <v>47.54</v>
      </c>
      <c r="CF9" s="1">
        <v>0</v>
      </c>
      <c r="CG9" s="1">
        <v>1432.26</v>
      </c>
      <c r="CH9" s="1">
        <v>3534.92</v>
      </c>
      <c r="CI9" s="1">
        <v>0</v>
      </c>
      <c r="CJ9" s="1">
        <v>185.08</v>
      </c>
      <c r="CK9" s="1">
        <v>20640.93</v>
      </c>
      <c r="CL9" s="1">
        <v>418</v>
      </c>
      <c r="CM9" s="1">
        <v>2680</v>
      </c>
      <c r="CN9" s="1">
        <v>978.42</v>
      </c>
      <c r="CO9" s="1">
        <v>0</v>
      </c>
      <c r="CP9" s="1">
        <v>2525</v>
      </c>
      <c r="CQ9" s="1">
        <v>2130.46</v>
      </c>
      <c r="CR9" s="1">
        <v>0</v>
      </c>
      <c r="CS9" s="1">
        <v>118.7</v>
      </c>
      <c r="CT9" s="1">
        <v>0</v>
      </c>
      <c r="CU9" s="1">
        <v>0</v>
      </c>
      <c r="CV9" s="1">
        <v>0</v>
      </c>
      <c r="CW9" s="1">
        <v>0</v>
      </c>
      <c r="CX9" s="1">
        <v>3950.9</v>
      </c>
      <c r="CY9" s="1">
        <v>7720</v>
      </c>
      <c r="CZ9" s="1">
        <v>0</v>
      </c>
      <c r="DA9" s="1">
        <v>0</v>
      </c>
      <c r="DB9" s="1">
        <v>0</v>
      </c>
      <c r="DC9" s="1">
        <v>17476.89</v>
      </c>
      <c r="DD9" s="1">
        <v>7421.41</v>
      </c>
      <c r="DE9" s="1">
        <v>14627.17</v>
      </c>
      <c r="DF9" s="1">
        <v>8827.93</v>
      </c>
      <c r="DG9" s="1">
        <v>1781.85</v>
      </c>
      <c r="DH9" s="1">
        <v>998.24</v>
      </c>
      <c r="DI9" s="1">
        <v>0</v>
      </c>
      <c r="DJ9" s="1">
        <v>0</v>
      </c>
      <c r="DK9" s="1">
        <v>0</v>
      </c>
      <c r="DL9" s="1">
        <v>0</v>
      </c>
      <c r="DM9" s="1">
        <v>5602.64</v>
      </c>
      <c r="DN9" s="1">
        <v>0</v>
      </c>
      <c r="DO9" s="1">
        <v>0</v>
      </c>
      <c r="DP9" s="1">
        <v>0</v>
      </c>
      <c r="DQ9" s="1">
        <v>17895.05</v>
      </c>
      <c r="DR9" s="1">
        <v>2107.5300000000002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EA9" s="10">
        <v>45139</v>
      </c>
      <c r="EB9" s="5">
        <v>205987.82</v>
      </c>
      <c r="EC9" s="5">
        <v>-14948.189999999999</v>
      </c>
      <c r="ED9" s="5">
        <f>SUM(Table2[[#This Row],[Income]:[Cost Of Sales]])</f>
        <v>191039.63</v>
      </c>
      <c r="EE9" s="5">
        <v>-209400.8</v>
      </c>
      <c r="EF9" s="5">
        <f>Table2[[#This Row],[Gross Profit]]+Table2[[#This Row],[Expenses]]</f>
        <v>-18361.169999999984</v>
      </c>
      <c r="EG9" s="5">
        <v>0</v>
      </c>
      <c r="EH9" s="12">
        <f>SUM(Table2[[#This Row],[Operating Profit]:[Expenses - Tax]])</f>
        <v>-18361.169999999984</v>
      </c>
      <c r="EI9" s="18">
        <f>Table2[[#This Row],[Gross Profit]]/Table2[[#This Row],[Income]]</f>
        <v>0.92743168018380895</v>
      </c>
      <c r="EJ9" s="18">
        <f>Table2[[#This Row],[Net Profit/(Loss)]]/Table2[[#This Row],[Income]]</f>
        <v>-8.9137163546854289E-2</v>
      </c>
      <c r="EK9" s="20">
        <f>Table2[[#This Row],[Income]]/EB10</f>
        <v>0.86251277724935271</v>
      </c>
      <c r="EM9" s="10">
        <v>45139</v>
      </c>
      <c r="EN9" s="4">
        <v>35736</v>
      </c>
      <c r="EO9" s="4">
        <v>153024.32000000001</v>
      </c>
      <c r="EP9" s="4">
        <v>12319.080000000002</v>
      </c>
      <c r="EQ9" s="4">
        <v>84.51</v>
      </c>
      <c r="ER9" s="4">
        <v>4823.91</v>
      </c>
      <c r="ES9" s="4">
        <v>-14487.189999999999</v>
      </c>
      <c r="ET9" s="4">
        <v>-461</v>
      </c>
      <c r="EU9" s="4">
        <v>-86347.419999999984</v>
      </c>
      <c r="EV9" s="4">
        <v>-29869.61</v>
      </c>
      <c r="EW9" s="4">
        <v>-16445.059999999998</v>
      </c>
      <c r="EX9" s="4">
        <v>-76738.709999999992</v>
      </c>
      <c r="EY9" s="14">
        <v>0</v>
      </c>
      <c r="EZ9" s="5">
        <f>SUM(Table3[[#This Row],[Sales]:[ITE]])</f>
        <v>-18361.16999999994</v>
      </c>
    </row>
    <row r="10" spans="1:156" x14ac:dyDescent="0.25">
      <c r="A10" s="3">
        <v>45108</v>
      </c>
      <c r="B10" s="1">
        <v>38597.449999999997</v>
      </c>
      <c r="C10" s="1">
        <v>10.9</v>
      </c>
      <c r="D10" s="1">
        <v>831.65</v>
      </c>
      <c r="E10" s="1">
        <v>173539.12</v>
      </c>
      <c r="F10" s="1">
        <v>1431.67</v>
      </c>
      <c r="G10" s="1">
        <v>2378.61</v>
      </c>
      <c r="H10" s="1">
        <v>1241.45</v>
      </c>
      <c r="I10" s="1">
        <v>488.63</v>
      </c>
      <c r="J10" s="1">
        <v>2142.2800000000002</v>
      </c>
      <c r="K10" s="1">
        <v>11159.18</v>
      </c>
      <c r="L10" s="1">
        <v>0</v>
      </c>
      <c r="M10" s="1">
        <v>606</v>
      </c>
      <c r="N10" s="1">
        <v>80.95</v>
      </c>
      <c r="O10" s="1">
        <v>0</v>
      </c>
      <c r="P10" s="1">
        <v>3242.94</v>
      </c>
      <c r="Q10" s="1">
        <v>2400</v>
      </c>
      <c r="R10" s="1">
        <v>581.82000000000005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90.27</v>
      </c>
      <c r="Y10" s="1">
        <v>0</v>
      </c>
      <c r="Z10" s="1">
        <v>0</v>
      </c>
      <c r="AA10" s="1">
        <v>0</v>
      </c>
      <c r="AB10" s="1">
        <v>15662.4</v>
      </c>
      <c r="AC10" s="1">
        <v>-480.76</v>
      </c>
      <c r="AD10" s="1">
        <v>0</v>
      </c>
      <c r="AE10" s="1">
        <v>0</v>
      </c>
      <c r="AF10" s="1">
        <v>0</v>
      </c>
      <c r="AG10" s="1">
        <v>0</v>
      </c>
      <c r="AH10" s="1">
        <v>1800</v>
      </c>
      <c r="AI10" s="1">
        <v>1541.89</v>
      </c>
      <c r="AJ10" s="1">
        <v>0</v>
      </c>
      <c r="AK10" s="1">
        <v>0</v>
      </c>
      <c r="AL10" s="1">
        <v>197.61</v>
      </c>
      <c r="AM10" s="1">
        <v>0</v>
      </c>
      <c r="AN10" s="1">
        <v>1254.82</v>
      </c>
      <c r="AO10" s="1">
        <v>0</v>
      </c>
      <c r="AP10" s="1">
        <v>0</v>
      </c>
      <c r="AQ10" s="1">
        <v>382.51</v>
      </c>
      <c r="AR10" s="1">
        <v>3320</v>
      </c>
      <c r="AS10" s="1">
        <v>244.08</v>
      </c>
      <c r="AT10" s="1">
        <v>0</v>
      </c>
      <c r="AU10" s="1">
        <v>101.07</v>
      </c>
      <c r="AV10" s="1">
        <v>0</v>
      </c>
      <c r="AW10" s="1">
        <v>527.02</v>
      </c>
      <c r="AX10" s="1">
        <v>1372.35</v>
      </c>
      <c r="AY10" s="1">
        <v>1962.24</v>
      </c>
      <c r="AZ10" s="1">
        <v>1930</v>
      </c>
      <c r="BA10" s="1">
        <v>20329.919999999998</v>
      </c>
      <c r="BB10" s="1">
        <v>770.56</v>
      </c>
      <c r="BC10" s="1">
        <v>282.57</v>
      </c>
      <c r="BD10" s="1">
        <v>17182.41</v>
      </c>
      <c r="BE10" s="1">
        <v>0</v>
      </c>
      <c r="BF10" s="1">
        <v>4172.7299999999996</v>
      </c>
      <c r="BG10" s="1">
        <v>762.15</v>
      </c>
      <c r="BH10" s="1">
        <v>211.73</v>
      </c>
      <c r="BI10" s="1">
        <v>6726.36</v>
      </c>
      <c r="BJ10" s="1">
        <v>11439.69</v>
      </c>
      <c r="BK10" s="1">
        <v>24.6</v>
      </c>
      <c r="BL10" s="1">
        <v>0</v>
      </c>
      <c r="BM10" s="1">
        <v>972.93</v>
      </c>
      <c r="BN10" s="1">
        <v>0</v>
      </c>
      <c r="BO10" s="1">
        <v>0</v>
      </c>
      <c r="BP10" s="1">
        <v>0</v>
      </c>
      <c r="BQ10" s="1">
        <v>48.47</v>
      </c>
      <c r="BR10" s="1">
        <v>0</v>
      </c>
      <c r="BS10" s="1">
        <v>0</v>
      </c>
      <c r="BT10" s="1">
        <v>0</v>
      </c>
      <c r="BU10" s="1">
        <v>66.819999999999993</v>
      </c>
      <c r="BV10" s="1">
        <v>10029.299999999999</v>
      </c>
      <c r="BW10" s="1">
        <v>56.94</v>
      </c>
      <c r="BX10" s="1">
        <v>2254.2199999999998</v>
      </c>
      <c r="BY10" s="1">
        <v>0</v>
      </c>
      <c r="BZ10" s="1">
        <v>1022.28</v>
      </c>
      <c r="CA10" s="1">
        <v>487.79</v>
      </c>
      <c r="CB10" s="1">
        <v>0</v>
      </c>
      <c r="CC10" s="1">
        <v>8440.84</v>
      </c>
      <c r="CD10" s="1">
        <v>1686.94</v>
      </c>
      <c r="CE10" s="1">
        <v>186.89</v>
      </c>
      <c r="CF10" s="1">
        <v>0</v>
      </c>
      <c r="CG10" s="1">
        <v>2084.86</v>
      </c>
      <c r="CH10" s="1">
        <v>3268.86</v>
      </c>
      <c r="CI10" s="1">
        <v>0</v>
      </c>
      <c r="CJ10" s="1">
        <v>231.35</v>
      </c>
      <c r="CK10" s="1">
        <v>27008.13</v>
      </c>
      <c r="CL10" s="1">
        <v>522.5</v>
      </c>
      <c r="CM10" s="1">
        <v>2790.66</v>
      </c>
      <c r="CN10" s="1">
        <v>978.42</v>
      </c>
      <c r="CO10" s="1">
        <v>0</v>
      </c>
      <c r="CP10" s="1">
        <v>2075</v>
      </c>
      <c r="CQ10" s="1">
        <v>2282.34</v>
      </c>
      <c r="CR10" s="1">
        <v>0</v>
      </c>
      <c r="CS10" s="1">
        <v>12</v>
      </c>
      <c r="CT10" s="1">
        <v>0</v>
      </c>
      <c r="CU10" s="1">
        <v>0</v>
      </c>
      <c r="CV10" s="1">
        <v>0</v>
      </c>
      <c r="CW10" s="1">
        <v>0</v>
      </c>
      <c r="CX10" s="1">
        <v>3136.36</v>
      </c>
      <c r="CY10" s="1">
        <v>8979</v>
      </c>
      <c r="CZ10" s="1">
        <v>0</v>
      </c>
      <c r="DA10" s="1">
        <v>0</v>
      </c>
      <c r="DB10" s="1">
        <v>0</v>
      </c>
      <c r="DC10" s="1">
        <v>15481.47</v>
      </c>
      <c r="DD10" s="1">
        <v>5691.39</v>
      </c>
      <c r="DE10" s="1">
        <v>31866.31</v>
      </c>
      <c r="DF10" s="1">
        <v>5507.54</v>
      </c>
      <c r="DG10" s="1">
        <v>3008.9</v>
      </c>
      <c r="DH10" s="1">
        <v>1308.5999999999999</v>
      </c>
      <c r="DI10" s="1">
        <v>0</v>
      </c>
      <c r="DJ10" s="1">
        <v>0</v>
      </c>
      <c r="DK10" s="1">
        <v>0</v>
      </c>
      <c r="DL10" s="1">
        <v>0</v>
      </c>
      <c r="DM10" s="1">
        <v>4074.61</v>
      </c>
      <c r="DN10" s="1">
        <v>0</v>
      </c>
      <c r="DO10" s="1">
        <v>0</v>
      </c>
      <c r="DP10" s="1">
        <v>0</v>
      </c>
      <c r="DQ10" s="1">
        <v>-32629.31</v>
      </c>
      <c r="DR10" s="1">
        <v>2107.5300000000002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EA10" s="9">
        <v>45108</v>
      </c>
      <c r="EB10" s="5">
        <v>238822.92</v>
      </c>
      <c r="EC10" s="5">
        <v>-15181.64</v>
      </c>
      <c r="ED10" s="5">
        <f>SUM(Table2[[#This Row],[Income]:[Cost Of Sales]])</f>
        <v>223641.28000000003</v>
      </c>
      <c r="EE10" s="5">
        <v>-191576.25000000003</v>
      </c>
      <c r="EF10" s="5">
        <f>Table2[[#This Row],[Gross Profit]]+Table2[[#This Row],[Expenses]]</f>
        <v>32065.03</v>
      </c>
      <c r="EG10" s="5">
        <v>0</v>
      </c>
      <c r="EH10" s="12">
        <f>SUM(Table2[[#This Row],[Operating Profit]:[Expenses - Tax]])</f>
        <v>32065.03</v>
      </c>
      <c r="EI10" s="18">
        <f>Table2[[#This Row],[Gross Profit]]/Table2[[#This Row],[Income]]</f>
        <v>0.93643139444070111</v>
      </c>
      <c r="EJ10" s="18">
        <f>Table2[[#This Row],[Net Profit/(Loss)]]/Table2[[#This Row],[Income]]</f>
        <v>0.13426278348828494</v>
      </c>
      <c r="EK10" s="20">
        <f>Table2[[#This Row],[Income]]/EB11</f>
        <v>0.95666495340731716</v>
      </c>
      <c r="EM10" s="9">
        <v>45108</v>
      </c>
      <c r="EN10" s="4">
        <v>39440</v>
      </c>
      <c r="EO10" s="4">
        <v>178590.85</v>
      </c>
      <c r="EP10" s="4">
        <v>14396.09</v>
      </c>
      <c r="EQ10" s="4">
        <v>80.95</v>
      </c>
      <c r="ER10" s="4">
        <v>6315.0300000000007</v>
      </c>
      <c r="ES10" s="4">
        <v>-15181.64</v>
      </c>
      <c r="ET10" s="4">
        <v>0</v>
      </c>
      <c r="EU10" s="4">
        <v>-101789.73000000001</v>
      </c>
      <c r="EV10" s="4">
        <v>-36884.78</v>
      </c>
      <c r="EW10" s="4">
        <v>-16484.7</v>
      </c>
      <c r="EX10" s="4">
        <v>-36417.039999999994</v>
      </c>
      <c r="EY10" s="14">
        <v>0</v>
      </c>
      <c r="EZ10" s="5">
        <f>SUM(Table3[[#This Row],[Sales]:[ITE]])</f>
        <v>32065.030000000028</v>
      </c>
    </row>
    <row r="11" spans="1:156" x14ac:dyDescent="0.25">
      <c r="A11" s="3">
        <v>45078</v>
      </c>
      <c r="B11" s="1">
        <v>32756.09</v>
      </c>
      <c r="C11" s="1">
        <v>0</v>
      </c>
      <c r="D11" s="1">
        <v>1018.09</v>
      </c>
      <c r="E11" s="1">
        <v>175182.76</v>
      </c>
      <c r="F11" s="1">
        <v>1431.67</v>
      </c>
      <c r="G11" s="1">
        <v>1424.02</v>
      </c>
      <c r="H11" s="1">
        <v>1039.51</v>
      </c>
      <c r="I11" s="1">
        <v>957.73</v>
      </c>
      <c r="J11" s="1">
        <v>2358.37</v>
      </c>
      <c r="K11" s="1">
        <v>10148.18</v>
      </c>
      <c r="L11" s="1">
        <v>290.91000000000003</v>
      </c>
      <c r="M11" s="1">
        <v>430</v>
      </c>
      <c r="N11" s="1">
        <v>83.07</v>
      </c>
      <c r="O11" s="1">
        <v>0</v>
      </c>
      <c r="P11" s="1">
        <v>2777.32</v>
      </c>
      <c r="Q11" s="1">
        <v>2400</v>
      </c>
      <c r="R11" s="1">
        <v>0</v>
      </c>
      <c r="S11" s="1">
        <v>0</v>
      </c>
      <c r="T11" s="1">
        <v>0</v>
      </c>
      <c r="U11" s="1">
        <v>12930</v>
      </c>
      <c r="V11" s="1">
        <v>0</v>
      </c>
      <c r="W11" s="1">
        <v>0</v>
      </c>
      <c r="X11" s="1">
        <v>143.36000000000001</v>
      </c>
      <c r="Y11" s="1">
        <v>4270.05</v>
      </c>
      <c r="Z11" s="1">
        <v>0</v>
      </c>
      <c r="AA11" s="1">
        <v>0</v>
      </c>
      <c r="AB11" s="1">
        <v>16990.45</v>
      </c>
      <c r="AC11" s="1">
        <v>-1316.22</v>
      </c>
      <c r="AD11" s="1">
        <v>0</v>
      </c>
      <c r="AE11" s="1">
        <v>0</v>
      </c>
      <c r="AF11" s="1">
        <v>682.85</v>
      </c>
      <c r="AG11" s="1">
        <v>0</v>
      </c>
      <c r="AH11" s="1">
        <v>3800</v>
      </c>
      <c r="AI11" s="1">
        <v>2076.8000000000002</v>
      </c>
      <c r="AJ11" s="1">
        <v>0</v>
      </c>
      <c r="AK11" s="1">
        <v>0</v>
      </c>
      <c r="AL11" s="1">
        <v>175.12</v>
      </c>
      <c r="AM11" s="1">
        <v>0</v>
      </c>
      <c r="AN11" s="1">
        <v>294</v>
      </c>
      <c r="AO11" s="1">
        <v>0</v>
      </c>
      <c r="AP11" s="1">
        <v>0</v>
      </c>
      <c r="AQ11" s="1">
        <v>212.08</v>
      </c>
      <c r="AR11" s="1">
        <v>3320</v>
      </c>
      <c r="AS11" s="1">
        <v>539.94000000000005</v>
      </c>
      <c r="AT11" s="1">
        <v>0</v>
      </c>
      <c r="AU11" s="1">
        <v>0</v>
      </c>
      <c r="AV11" s="1">
        <v>0</v>
      </c>
      <c r="AW11" s="1">
        <v>405.7</v>
      </c>
      <c r="AX11" s="1">
        <v>360.76</v>
      </c>
      <c r="AY11" s="1">
        <v>1962.24</v>
      </c>
      <c r="AZ11" s="1">
        <v>1930</v>
      </c>
      <c r="BA11" s="1">
        <v>20158.599999999999</v>
      </c>
      <c r="BB11" s="1">
        <v>745.72</v>
      </c>
      <c r="BC11" s="1">
        <v>273.45999999999998</v>
      </c>
      <c r="BD11" s="1">
        <v>16485.419999999998</v>
      </c>
      <c r="BE11" s="1">
        <v>0</v>
      </c>
      <c r="BF11" s="1">
        <v>0</v>
      </c>
      <c r="BG11" s="1">
        <v>0</v>
      </c>
      <c r="BH11" s="1">
        <v>954.55</v>
      </c>
      <c r="BI11" s="1">
        <v>618.36</v>
      </c>
      <c r="BJ11" s="1">
        <v>13581.63</v>
      </c>
      <c r="BK11" s="1">
        <v>26.31</v>
      </c>
      <c r="BL11" s="1">
        <v>0</v>
      </c>
      <c r="BM11" s="1">
        <v>504.93</v>
      </c>
      <c r="BN11" s="1">
        <v>0</v>
      </c>
      <c r="BO11" s="1">
        <v>0</v>
      </c>
      <c r="BP11" s="1">
        <v>32.68</v>
      </c>
      <c r="BQ11" s="1">
        <v>246.85</v>
      </c>
      <c r="BR11" s="1">
        <v>0</v>
      </c>
      <c r="BS11" s="1">
        <v>0</v>
      </c>
      <c r="BT11" s="1">
        <v>0</v>
      </c>
      <c r="BU11" s="1">
        <v>140</v>
      </c>
      <c r="BV11" s="1">
        <v>642.27</v>
      </c>
      <c r="BW11" s="1">
        <v>2215</v>
      </c>
      <c r="BX11" s="1">
        <v>0</v>
      </c>
      <c r="BY11" s="1">
        <v>0</v>
      </c>
      <c r="BZ11" s="1">
        <v>89.91</v>
      </c>
      <c r="CA11" s="1">
        <v>614.99</v>
      </c>
      <c r="CB11" s="1">
        <v>0</v>
      </c>
      <c r="CC11" s="1">
        <v>8049.76</v>
      </c>
      <c r="CD11" s="1">
        <v>2846.13</v>
      </c>
      <c r="CE11" s="1">
        <v>114.58</v>
      </c>
      <c r="CF11" s="1">
        <v>0</v>
      </c>
      <c r="CG11" s="1">
        <v>2091.88</v>
      </c>
      <c r="CH11" s="1">
        <v>3245.22</v>
      </c>
      <c r="CI11" s="1">
        <v>0</v>
      </c>
      <c r="CJ11" s="1">
        <v>185.08</v>
      </c>
      <c r="CK11" s="1">
        <v>27076.67</v>
      </c>
      <c r="CL11" s="1">
        <v>418</v>
      </c>
      <c r="CM11" s="1">
        <v>2840</v>
      </c>
      <c r="CN11" s="1">
        <v>978.42</v>
      </c>
      <c r="CO11" s="1">
        <v>0</v>
      </c>
      <c r="CP11" s="1">
        <v>1600</v>
      </c>
      <c r="CQ11" s="1">
        <v>3049.15</v>
      </c>
      <c r="CR11" s="1">
        <v>0</v>
      </c>
      <c r="CS11" s="1">
        <v>104.55</v>
      </c>
      <c r="CT11" s="1">
        <v>0</v>
      </c>
      <c r="CU11" s="1">
        <v>0</v>
      </c>
      <c r="CV11" s="1">
        <v>0</v>
      </c>
      <c r="CW11" s="1">
        <v>0</v>
      </c>
      <c r="CX11" s="1">
        <v>800</v>
      </c>
      <c r="CY11" s="1">
        <v>9380</v>
      </c>
      <c r="CZ11" s="1">
        <v>0</v>
      </c>
      <c r="DA11" s="1">
        <v>0</v>
      </c>
      <c r="DB11" s="1">
        <v>0</v>
      </c>
      <c r="DC11" s="1">
        <v>18047.189999999999</v>
      </c>
      <c r="DD11" s="1">
        <v>6592.25</v>
      </c>
      <c r="DE11" s="1">
        <v>15546.67</v>
      </c>
      <c r="DF11" s="1">
        <v>5979.28</v>
      </c>
      <c r="DG11" s="1">
        <v>2473.7800000000002</v>
      </c>
      <c r="DH11" s="1">
        <v>1192.83</v>
      </c>
      <c r="DI11" s="1">
        <v>0</v>
      </c>
      <c r="DJ11" s="1">
        <v>0</v>
      </c>
      <c r="DK11" s="1">
        <v>0</v>
      </c>
      <c r="DL11" s="1">
        <v>0</v>
      </c>
      <c r="DM11" s="1">
        <v>5103.91</v>
      </c>
      <c r="DN11" s="1">
        <v>0</v>
      </c>
      <c r="DO11" s="1">
        <v>0</v>
      </c>
      <c r="DP11" s="1">
        <v>0</v>
      </c>
      <c r="DQ11" s="1">
        <v>-1261.7</v>
      </c>
      <c r="DR11" s="1">
        <v>1480.35</v>
      </c>
      <c r="DS11" s="1">
        <v>0</v>
      </c>
      <c r="DT11" s="1">
        <v>0</v>
      </c>
      <c r="DU11" s="1">
        <v>0</v>
      </c>
      <c r="DV11" s="1">
        <v>0</v>
      </c>
      <c r="DW11" s="1">
        <v>200</v>
      </c>
      <c r="DX11" s="1">
        <v>0</v>
      </c>
      <c r="EA11" s="10">
        <v>45078</v>
      </c>
      <c r="EB11" s="5">
        <v>249641.13</v>
      </c>
      <c r="EC11" s="5">
        <v>-16357.080000000002</v>
      </c>
      <c r="ED11" s="5">
        <f>SUM(Table2[[#This Row],[Income]:[Cost Of Sales]])</f>
        <v>233284.05</v>
      </c>
      <c r="EE11" s="5">
        <v>-190541.32</v>
      </c>
      <c r="EF11" s="5">
        <f>Table2[[#This Row],[Gross Profit]]+Table2[[#This Row],[Expenses]]</f>
        <v>42742.729999999981</v>
      </c>
      <c r="EG11" s="5">
        <v>0</v>
      </c>
      <c r="EH11" s="12">
        <f>SUM(Table2[[#This Row],[Operating Profit]:[Expenses - Tax]])</f>
        <v>42742.729999999981</v>
      </c>
      <c r="EI11" s="18">
        <f>Table2[[#This Row],[Gross Profit]]/Table2[[#This Row],[Income]]</f>
        <v>0.93447762393961276</v>
      </c>
      <c r="EJ11" s="18">
        <f>Table2[[#This Row],[Net Profit/(Loss)]]/Table2[[#This Row],[Income]]</f>
        <v>0.17121669814585433</v>
      </c>
      <c r="EK11" s="20">
        <f>Table2[[#This Row],[Income]]/EB12</f>
        <v>1.0721512800154509</v>
      </c>
      <c r="EM11" s="10">
        <v>45078</v>
      </c>
      <c r="EN11" s="4">
        <v>33774.18</v>
      </c>
      <c r="EO11" s="4">
        <v>179077.96000000002</v>
      </c>
      <c r="EP11" s="4">
        <v>14185.19</v>
      </c>
      <c r="EQ11" s="4">
        <v>83.07</v>
      </c>
      <c r="ER11" s="4">
        <v>22520.73</v>
      </c>
      <c r="ES11" s="4">
        <v>-15674.230000000001</v>
      </c>
      <c r="ET11" s="4">
        <v>-682.85</v>
      </c>
      <c r="EU11" s="4">
        <v>-83417.790000000008</v>
      </c>
      <c r="EV11" s="4">
        <v>-36835.269999999997</v>
      </c>
      <c r="EW11" s="4">
        <v>-14933.7</v>
      </c>
      <c r="EX11" s="4">
        <v>-55354.560000000005</v>
      </c>
      <c r="EY11" s="14">
        <v>0</v>
      </c>
      <c r="EZ11" s="5">
        <f>SUM(Table3[[#This Row],[Sales]:[ITE]])</f>
        <v>42742.730000000018</v>
      </c>
    </row>
    <row r="12" spans="1:156" x14ac:dyDescent="0.25">
      <c r="A12" s="3">
        <v>45047</v>
      </c>
      <c r="B12" s="1">
        <v>35549.35</v>
      </c>
      <c r="C12" s="1">
        <v>0</v>
      </c>
      <c r="D12" s="1">
        <v>1117.7</v>
      </c>
      <c r="E12" s="1">
        <v>176263.55</v>
      </c>
      <c r="F12" s="1">
        <v>1431.67</v>
      </c>
      <c r="G12" s="1">
        <v>1891.05</v>
      </c>
      <c r="H12" s="1">
        <v>811.35</v>
      </c>
      <c r="I12" s="1">
        <v>894.57</v>
      </c>
      <c r="J12" s="1">
        <v>1625</v>
      </c>
      <c r="K12" s="1">
        <v>9254.5499999999993</v>
      </c>
      <c r="L12" s="1">
        <v>0</v>
      </c>
      <c r="M12" s="1">
        <v>462.73</v>
      </c>
      <c r="N12" s="1">
        <v>79.59</v>
      </c>
      <c r="O12" s="1">
        <v>0</v>
      </c>
      <c r="P12" s="1">
        <v>3085.22</v>
      </c>
      <c r="Q12" s="1">
        <v>0</v>
      </c>
      <c r="R12" s="1">
        <v>190.91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184.09</v>
      </c>
      <c r="Y12" s="1">
        <v>0</v>
      </c>
      <c r="Z12" s="1">
        <v>0</v>
      </c>
      <c r="AA12" s="1">
        <v>0</v>
      </c>
      <c r="AB12" s="1">
        <v>16654.740000000002</v>
      </c>
      <c r="AC12" s="1">
        <v>-1347.76</v>
      </c>
      <c r="AD12" s="1">
        <v>0</v>
      </c>
      <c r="AE12" s="1">
        <v>0</v>
      </c>
      <c r="AF12" s="1">
        <v>26.5</v>
      </c>
      <c r="AG12" s="1">
        <v>0</v>
      </c>
      <c r="AH12" s="1">
        <v>1800</v>
      </c>
      <c r="AI12" s="1">
        <v>1497.16</v>
      </c>
      <c r="AJ12" s="1">
        <v>0</v>
      </c>
      <c r="AK12" s="1">
        <v>0</v>
      </c>
      <c r="AL12" s="1">
        <v>184.84</v>
      </c>
      <c r="AM12" s="1">
        <v>0</v>
      </c>
      <c r="AN12" s="1">
        <v>389.98</v>
      </c>
      <c r="AO12" s="1">
        <v>10750</v>
      </c>
      <c r="AP12" s="1">
        <v>0</v>
      </c>
      <c r="AQ12" s="1">
        <v>132.87</v>
      </c>
      <c r="AR12" s="1">
        <v>3320</v>
      </c>
      <c r="AS12" s="1">
        <v>599.1</v>
      </c>
      <c r="AT12" s="1">
        <v>0</v>
      </c>
      <c r="AU12" s="1">
        <v>0</v>
      </c>
      <c r="AV12" s="1">
        <v>0</v>
      </c>
      <c r="AW12" s="1">
        <v>469.1</v>
      </c>
      <c r="AX12" s="1">
        <v>293.29000000000002</v>
      </c>
      <c r="AY12" s="1">
        <v>1935.78</v>
      </c>
      <c r="AZ12" s="1">
        <v>1930</v>
      </c>
      <c r="BA12" s="1">
        <v>20950.48</v>
      </c>
      <c r="BB12" s="1">
        <v>752.72</v>
      </c>
      <c r="BC12" s="1">
        <v>282.57</v>
      </c>
      <c r="BD12" s="1">
        <v>16522.77</v>
      </c>
      <c r="BE12" s="1">
        <v>700</v>
      </c>
      <c r="BF12" s="1">
        <v>0</v>
      </c>
      <c r="BG12" s="1">
        <v>237.59</v>
      </c>
      <c r="BH12" s="1">
        <v>633.91999999999996</v>
      </c>
      <c r="BI12" s="1">
        <v>510.43</v>
      </c>
      <c r="BJ12" s="1">
        <v>8928.74</v>
      </c>
      <c r="BK12" s="1">
        <v>29.01</v>
      </c>
      <c r="BL12" s="1">
        <v>0</v>
      </c>
      <c r="BM12" s="1">
        <v>148.69</v>
      </c>
      <c r="BN12" s="1">
        <v>0</v>
      </c>
      <c r="BO12" s="1">
        <v>5.37</v>
      </c>
      <c r="BP12" s="1">
        <v>20</v>
      </c>
      <c r="BQ12" s="1">
        <v>0</v>
      </c>
      <c r="BR12" s="1">
        <v>0</v>
      </c>
      <c r="BS12" s="1">
        <v>0</v>
      </c>
      <c r="BT12" s="1">
        <v>10351.99</v>
      </c>
      <c r="BU12" s="1">
        <v>542.92999999999995</v>
      </c>
      <c r="BV12" s="1">
        <v>4237.9799999999996</v>
      </c>
      <c r="BW12" s="1">
        <v>1128.6199999999999</v>
      </c>
      <c r="BX12" s="1">
        <v>0</v>
      </c>
      <c r="BY12" s="1">
        <v>0</v>
      </c>
      <c r="BZ12" s="1">
        <v>18.18</v>
      </c>
      <c r="CA12" s="1">
        <v>458.47</v>
      </c>
      <c r="CB12" s="1">
        <v>0</v>
      </c>
      <c r="CC12" s="1">
        <v>8962.4599999999991</v>
      </c>
      <c r="CD12" s="1">
        <v>1212.31</v>
      </c>
      <c r="CE12" s="1">
        <v>71.31</v>
      </c>
      <c r="CF12" s="1">
        <v>145.44999999999999</v>
      </c>
      <c r="CG12" s="1">
        <v>2151.3000000000002</v>
      </c>
      <c r="CH12" s="1">
        <v>3245.22</v>
      </c>
      <c r="CI12" s="1">
        <v>0</v>
      </c>
      <c r="CJ12" s="1">
        <v>326.39</v>
      </c>
      <c r="CK12" s="1">
        <v>27656.35</v>
      </c>
      <c r="CL12" s="1">
        <v>522.5</v>
      </c>
      <c r="CM12" s="1">
        <v>2840</v>
      </c>
      <c r="CN12" s="1">
        <v>978.42</v>
      </c>
      <c r="CO12" s="1">
        <v>0</v>
      </c>
      <c r="CP12" s="1">
        <v>4763.6400000000003</v>
      </c>
      <c r="CQ12" s="1">
        <v>2573.1799999999998</v>
      </c>
      <c r="CR12" s="1">
        <v>752.42</v>
      </c>
      <c r="CS12" s="1">
        <v>531.70000000000005</v>
      </c>
      <c r="CT12" s="1">
        <v>0</v>
      </c>
      <c r="CU12" s="1">
        <v>0</v>
      </c>
      <c r="CV12" s="1">
        <v>0</v>
      </c>
      <c r="CW12" s="1">
        <v>0</v>
      </c>
      <c r="CX12" s="1">
        <v>3500</v>
      </c>
      <c r="CY12" s="1">
        <v>8260</v>
      </c>
      <c r="CZ12" s="1">
        <v>0</v>
      </c>
      <c r="DA12" s="1">
        <v>0</v>
      </c>
      <c r="DB12" s="1">
        <v>0</v>
      </c>
      <c r="DC12" s="1">
        <v>14230.21</v>
      </c>
      <c r="DD12" s="1">
        <v>5273.8</v>
      </c>
      <c r="DE12" s="1">
        <v>16355.68</v>
      </c>
      <c r="DF12" s="1">
        <v>4851.5600000000004</v>
      </c>
      <c r="DG12" s="1">
        <v>2271.5500000000002</v>
      </c>
      <c r="DH12" s="1">
        <v>391.62</v>
      </c>
      <c r="DI12" s="1">
        <v>0</v>
      </c>
      <c r="DJ12" s="1">
        <v>0</v>
      </c>
      <c r="DK12" s="1">
        <v>0</v>
      </c>
      <c r="DL12" s="1">
        <v>0</v>
      </c>
      <c r="DM12" s="1">
        <v>4393.78</v>
      </c>
      <c r="DN12" s="1">
        <v>0</v>
      </c>
      <c r="DO12" s="1">
        <v>0</v>
      </c>
      <c r="DP12" s="1">
        <v>0</v>
      </c>
      <c r="DQ12" s="1">
        <v>-22017.58</v>
      </c>
      <c r="DR12" s="1">
        <v>2960.7</v>
      </c>
      <c r="DS12" s="1">
        <v>0</v>
      </c>
      <c r="DT12" s="1">
        <v>85.5</v>
      </c>
      <c r="DU12" s="1">
        <v>0</v>
      </c>
      <c r="DV12" s="1">
        <v>0</v>
      </c>
      <c r="DW12" s="1">
        <v>400</v>
      </c>
      <c r="DX12" s="1">
        <v>0</v>
      </c>
      <c r="EA12" s="9">
        <v>45047</v>
      </c>
      <c r="EB12" s="5">
        <v>232841.33</v>
      </c>
      <c r="EC12" s="5">
        <v>-15333.480000000001</v>
      </c>
      <c r="ED12" s="5">
        <f>SUM(Table2[[#This Row],[Income]:[Cost Of Sales]])</f>
        <v>217507.84999999998</v>
      </c>
      <c r="EE12" s="5">
        <v>-187452.04999999993</v>
      </c>
      <c r="EF12" s="5">
        <f>Table2[[#This Row],[Gross Profit]]+Table2[[#This Row],[Expenses]]</f>
        <v>30055.800000000047</v>
      </c>
      <c r="EG12" s="5">
        <v>0</v>
      </c>
      <c r="EH12" s="12">
        <f>SUM(Table2[[#This Row],[Operating Profit]:[Expenses - Tax]])</f>
        <v>30055.800000000047</v>
      </c>
      <c r="EI12" s="18">
        <f>Table2[[#This Row],[Gross Profit]]/Table2[[#This Row],[Income]]</f>
        <v>0.93414622739012865</v>
      </c>
      <c r="EJ12" s="18">
        <f>Table2[[#This Row],[Net Profit/(Loss)]]/Table2[[#This Row],[Income]]</f>
        <v>0.12908275347851711</v>
      </c>
      <c r="EK12" s="20">
        <f>Table2[[#This Row],[Income]]/EB13</f>
        <v>0.93423495345242258</v>
      </c>
      <c r="EM12" s="9">
        <v>45047</v>
      </c>
      <c r="EN12" s="4">
        <v>36667.049999999996</v>
      </c>
      <c r="EO12" s="4">
        <v>180397.62</v>
      </c>
      <c r="EP12" s="4">
        <v>12236.849999999999</v>
      </c>
      <c r="EQ12" s="4">
        <v>79.59</v>
      </c>
      <c r="ER12" s="4">
        <v>3460.22</v>
      </c>
      <c r="ES12" s="4">
        <v>-15306.980000000001</v>
      </c>
      <c r="ET12" s="4">
        <v>-26.5</v>
      </c>
      <c r="EU12" s="4">
        <v>-100154.10999999994</v>
      </c>
      <c r="EV12" s="4">
        <v>-37720.18</v>
      </c>
      <c r="EW12" s="4">
        <v>-20380.940000000002</v>
      </c>
      <c r="EX12" s="4">
        <v>-29196.820000000003</v>
      </c>
      <c r="EY12" s="14">
        <v>0</v>
      </c>
      <c r="EZ12" s="5">
        <f>SUM(Table3[[#This Row],[Sales]:[ITE]])</f>
        <v>30055.800000000021</v>
      </c>
    </row>
    <row r="13" spans="1:156" x14ac:dyDescent="0.25">
      <c r="A13" s="3">
        <v>45017</v>
      </c>
      <c r="B13" s="1">
        <v>39031.15</v>
      </c>
      <c r="C13" s="1">
        <v>0</v>
      </c>
      <c r="D13" s="1">
        <v>535.19000000000005</v>
      </c>
      <c r="E13" s="1">
        <v>186781.68</v>
      </c>
      <c r="F13" s="1">
        <v>1431.67</v>
      </c>
      <c r="G13" s="1">
        <v>1746.17</v>
      </c>
      <c r="H13" s="1">
        <v>748.84</v>
      </c>
      <c r="I13" s="1">
        <v>869.05</v>
      </c>
      <c r="J13" s="1">
        <v>1293</v>
      </c>
      <c r="K13" s="1">
        <v>12797.74</v>
      </c>
      <c r="L13" s="1">
        <v>0</v>
      </c>
      <c r="M13" s="1">
        <v>269.08999999999997</v>
      </c>
      <c r="N13" s="1">
        <v>81.38</v>
      </c>
      <c r="O13" s="1">
        <v>0</v>
      </c>
      <c r="P13" s="1">
        <v>3489.31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157.82</v>
      </c>
      <c r="Y13" s="1">
        <v>0</v>
      </c>
      <c r="Z13" s="1">
        <v>0</v>
      </c>
      <c r="AA13" s="1">
        <v>0</v>
      </c>
      <c r="AB13" s="1">
        <v>14089.38</v>
      </c>
      <c r="AC13" s="1">
        <v>2842.11</v>
      </c>
      <c r="AD13" s="1">
        <v>0</v>
      </c>
      <c r="AE13" s="1">
        <v>0</v>
      </c>
      <c r="AF13" s="1">
        <v>534.76</v>
      </c>
      <c r="AG13" s="1">
        <v>0</v>
      </c>
      <c r="AH13" s="1">
        <v>1800</v>
      </c>
      <c r="AI13" s="1">
        <v>1557.16</v>
      </c>
      <c r="AJ13" s="1">
        <v>0</v>
      </c>
      <c r="AK13" s="1">
        <v>0</v>
      </c>
      <c r="AL13" s="1">
        <v>192.12</v>
      </c>
      <c r="AM13" s="1">
        <v>0</v>
      </c>
      <c r="AN13" s="1">
        <v>314.73</v>
      </c>
      <c r="AO13" s="1">
        <v>0</v>
      </c>
      <c r="AP13" s="1">
        <v>0</v>
      </c>
      <c r="AQ13" s="1">
        <v>277.20999999999998</v>
      </c>
      <c r="AR13" s="1">
        <v>3320</v>
      </c>
      <c r="AS13" s="1">
        <v>244.08</v>
      </c>
      <c r="AT13" s="1">
        <v>0</v>
      </c>
      <c r="AU13" s="1">
        <v>261</v>
      </c>
      <c r="AV13" s="1">
        <v>0</v>
      </c>
      <c r="AW13" s="1">
        <v>481.35</v>
      </c>
      <c r="AX13" s="1">
        <v>515.01</v>
      </c>
      <c r="AY13" s="1">
        <v>1935.78</v>
      </c>
      <c r="AZ13" s="1">
        <v>1930</v>
      </c>
      <c r="BA13" s="1">
        <v>20309.97</v>
      </c>
      <c r="BB13" s="1">
        <v>597.28</v>
      </c>
      <c r="BC13" s="1">
        <v>273.45</v>
      </c>
      <c r="BD13" s="1">
        <v>16020.62</v>
      </c>
      <c r="BE13" s="1">
        <v>417.25</v>
      </c>
      <c r="BF13" s="1">
        <v>0</v>
      </c>
      <c r="BG13" s="1">
        <v>0</v>
      </c>
      <c r="BH13" s="1">
        <v>209.42</v>
      </c>
      <c r="BI13" s="1">
        <v>510.43</v>
      </c>
      <c r="BJ13" s="1">
        <v>8928.74</v>
      </c>
      <c r="BK13" s="1">
        <v>30.71</v>
      </c>
      <c r="BL13" s="1">
        <v>0</v>
      </c>
      <c r="BM13" s="1">
        <v>385.91</v>
      </c>
      <c r="BN13" s="1">
        <v>0</v>
      </c>
      <c r="BO13" s="1">
        <v>0</v>
      </c>
      <c r="BP13" s="1">
        <v>0</v>
      </c>
      <c r="BQ13" s="1">
        <v>133.27000000000001</v>
      </c>
      <c r="BR13" s="1">
        <v>0</v>
      </c>
      <c r="BS13" s="1">
        <v>0</v>
      </c>
      <c r="BT13" s="1">
        <v>0</v>
      </c>
      <c r="BU13" s="1">
        <v>0</v>
      </c>
      <c r="BV13" s="1">
        <v>4950.68</v>
      </c>
      <c r="BW13" s="1">
        <v>22.59</v>
      </c>
      <c r="BX13" s="1">
        <v>214</v>
      </c>
      <c r="BY13" s="1">
        <v>0</v>
      </c>
      <c r="BZ13" s="1">
        <v>2475</v>
      </c>
      <c r="CA13" s="1">
        <v>313.39</v>
      </c>
      <c r="CB13" s="1">
        <v>0</v>
      </c>
      <c r="CC13" s="1">
        <v>14445.39</v>
      </c>
      <c r="CD13" s="1">
        <v>2368.15</v>
      </c>
      <c r="CE13" s="1">
        <v>69.010000000000005</v>
      </c>
      <c r="CF13" s="1">
        <v>0</v>
      </c>
      <c r="CG13" s="1">
        <v>2322.17</v>
      </c>
      <c r="CH13" s="1">
        <v>3245.22</v>
      </c>
      <c r="CI13" s="1">
        <v>0</v>
      </c>
      <c r="CJ13" s="1">
        <v>185.08</v>
      </c>
      <c r="CK13" s="1">
        <v>29323.55</v>
      </c>
      <c r="CL13" s="1">
        <v>209</v>
      </c>
      <c r="CM13" s="1">
        <v>2840</v>
      </c>
      <c r="CN13" s="1">
        <v>978.42</v>
      </c>
      <c r="CO13" s="1">
        <v>0</v>
      </c>
      <c r="CP13" s="1">
        <v>2165</v>
      </c>
      <c r="CQ13" s="1">
        <v>2069.54</v>
      </c>
      <c r="CR13" s="1">
        <v>0</v>
      </c>
      <c r="CS13" s="1">
        <v>21.3</v>
      </c>
      <c r="CT13" s="1">
        <v>0</v>
      </c>
      <c r="CU13" s="1">
        <v>0</v>
      </c>
      <c r="CV13" s="1">
        <v>0</v>
      </c>
      <c r="CW13" s="1">
        <v>0</v>
      </c>
      <c r="CX13" s="1">
        <v>2772.72</v>
      </c>
      <c r="CY13" s="1">
        <v>8803.41</v>
      </c>
      <c r="CZ13" s="1">
        <v>0</v>
      </c>
      <c r="DA13" s="1">
        <v>0</v>
      </c>
      <c r="DB13" s="1">
        <v>0</v>
      </c>
      <c r="DC13" s="1">
        <v>14929.45</v>
      </c>
      <c r="DD13" s="1">
        <v>5735.72</v>
      </c>
      <c r="DE13" s="1">
        <v>16368.68</v>
      </c>
      <c r="DF13" s="1">
        <v>5698.29</v>
      </c>
      <c r="DG13" s="1">
        <v>2313.2399999999998</v>
      </c>
      <c r="DH13" s="1">
        <v>1356.9</v>
      </c>
      <c r="DI13" s="1">
        <v>0</v>
      </c>
      <c r="DJ13" s="1">
        <v>0</v>
      </c>
      <c r="DK13" s="1">
        <v>0</v>
      </c>
      <c r="DL13" s="1">
        <v>0</v>
      </c>
      <c r="DM13" s="1">
        <v>4675.9399999999996</v>
      </c>
      <c r="DN13" s="1">
        <v>0</v>
      </c>
      <c r="DO13" s="1">
        <v>0</v>
      </c>
      <c r="DP13" s="1">
        <v>0</v>
      </c>
      <c r="DQ13" s="1">
        <v>40858.339999999997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EA13" s="10">
        <v>45017</v>
      </c>
      <c r="EB13" s="5">
        <v>249232.09</v>
      </c>
      <c r="EC13" s="5">
        <v>-17466.249999999996</v>
      </c>
      <c r="ED13" s="5">
        <f>SUM(Table2[[#This Row],[Income]:[Cost Of Sales]])</f>
        <v>231765.84</v>
      </c>
      <c r="EE13" s="5">
        <v>-232375.66999999998</v>
      </c>
      <c r="EF13" s="5">
        <f>Table2[[#This Row],[Gross Profit]]+Table2[[#This Row],[Expenses]]</f>
        <v>-609.82999999998719</v>
      </c>
      <c r="EG13" s="5">
        <v>0</v>
      </c>
      <c r="EH13" s="12">
        <f>SUM(Table2[[#This Row],[Operating Profit]:[Expenses - Tax]])</f>
        <v>-609.82999999998719</v>
      </c>
      <c r="EI13" s="18">
        <f>Table2[[#This Row],[Gross Profit]]/Table2[[#This Row],[Income]]</f>
        <v>0.92991973866607625</v>
      </c>
      <c r="EJ13" s="18">
        <f>Table2[[#This Row],[Net Profit/(Loss)]]/Table2[[#This Row],[Income]]</f>
        <v>-2.4468357987127067E-3</v>
      </c>
      <c r="EK13" s="20">
        <f>Table2[[#This Row],[Income]]/EB14</f>
        <v>0.96815626609541916</v>
      </c>
      <c r="EM13" s="10">
        <v>45017</v>
      </c>
      <c r="EN13" s="4">
        <v>39566.340000000004</v>
      </c>
      <c r="EO13" s="4">
        <v>190708.36000000002</v>
      </c>
      <c r="EP13" s="4">
        <v>15228.880000000001</v>
      </c>
      <c r="EQ13" s="4">
        <v>81.38</v>
      </c>
      <c r="ER13" s="4">
        <v>3647.13</v>
      </c>
      <c r="ES13" s="4">
        <v>-16931.489999999998</v>
      </c>
      <c r="ET13" s="4">
        <v>-534.76</v>
      </c>
      <c r="EU13" s="4">
        <v>-85503.699999999983</v>
      </c>
      <c r="EV13" s="4">
        <v>-39103.439999999995</v>
      </c>
      <c r="EW13" s="4">
        <v>-15831.97</v>
      </c>
      <c r="EX13" s="4">
        <v>-91936.56</v>
      </c>
      <c r="EY13" s="14">
        <v>0</v>
      </c>
      <c r="EZ13" s="5">
        <f>SUM(Table3[[#This Row],[Sales]:[ITE]])</f>
        <v>-609.82999999995809</v>
      </c>
    </row>
    <row r="14" spans="1:156" x14ac:dyDescent="0.25">
      <c r="A14" s="3">
        <v>44986</v>
      </c>
      <c r="B14" s="1">
        <v>39222.35</v>
      </c>
      <c r="C14" s="1">
        <v>0</v>
      </c>
      <c r="D14" s="1">
        <v>690.1</v>
      </c>
      <c r="E14" s="1">
        <v>193526.8</v>
      </c>
      <c r="F14" s="1">
        <v>1431.67</v>
      </c>
      <c r="G14" s="1">
        <v>2042.03</v>
      </c>
      <c r="H14" s="1">
        <v>1271.6199999999999</v>
      </c>
      <c r="I14" s="1">
        <v>2028.65</v>
      </c>
      <c r="J14" s="1">
        <v>2558.63</v>
      </c>
      <c r="K14" s="1">
        <v>11506</v>
      </c>
      <c r="L14" s="1">
        <v>0</v>
      </c>
      <c r="M14" s="1">
        <v>269.08999999999997</v>
      </c>
      <c r="N14" s="1">
        <v>72.67</v>
      </c>
      <c r="O14" s="1">
        <v>0</v>
      </c>
      <c r="P14" s="1">
        <v>2552.4499999999998</v>
      </c>
      <c r="Q14" s="1">
        <v>0</v>
      </c>
      <c r="R14" s="1">
        <v>154.55000000000001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103</v>
      </c>
      <c r="Y14" s="1">
        <v>0</v>
      </c>
      <c r="Z14" s="1">
        <v>0</v>
      </c>
      <c r="AA14" s="1">
        <v>0</v>
      </c>
      <c r="AB14" s="1">
        <v>15497.16</v>
      </c>
      <c r="AC14" s="1">
        <v>-1241.27</v>
      </c>
      <c r="AD14" s="1">
        <v>0</v>
      </c>
      <c r="AE14" s="1">
        <v>0</v>
      </c>
      <c r="AF14" s="1">
        <v>97</v>
      </c>
      <c r="AG14" s="1">
        <v>0</v>
      </c>
      <c r="AH14" s="1">
        <v>1800</v>
      </c>
      <c r="AI14" s="1">
        <v>1589.89</v>
      </c>
      <c r="AJ14" s="1">
        <v>0</v>
      </c>
      <c r="AK14" s="1">
        <v>0</v>
      </c>
      <c r="AL14" s="1">
        <v>182.06</v>
      </c>
      <c r="AM14" s="1">
        <v>0</v>
      </c>
      <c r="AN14" s="1">
        <v>361.8</v>
      </c>
      <c r="AO14" s="1">
        <v>0</v>
      </c>
      <c r="AP14" s="1">
        <v>0</v>
      </c>
      <c r="AQ14" s="1">
        <v>325.85000000000002</v>
      </c>
      <c r="AR14" s="1">
        <v>3320</v>
      </c>
      <c r="AS14" s="1">
        <v>539.94000000000005</v>
      </c>
      <c r="AT14" s="1">
        <v>0</v>
      </c>
      <c r="AU14" s="1">
        <v>0</v>
      </c>
      <c r="AV14" s="1">
        <v>0</v>
      </c>
      <c r="AW14" s="1">
        <v>486</v>
      </c>
      <c r="AX14" s="1">
        <v>506.27</v>
      </c>
      <c r="AY14" s="1">
        <v>1938.26</v>
      </c>
      <c r="AZ14" s="1">
        <v>1930</v>
      </c>
      <c r="BA14" s="1">
        <v>23217.439999999999</v>
      </c>
      <c r="BB14" s="1">
        <v>556.80999999999995</v>
      </c>
      <c r="BC14" s="1">
        <v>282.58</v>
      </c>
      <c r="BD14" s="1">
        <v>15695.59</v>
      </c>
      <c r="BE14" s="1">
        <v>0</v>
      </c>
      <c r="BF14" s="1">
        <v>0</v>
      </c>
      <c r="BG14" s="1">
        <v>0</v>
      </c>
      <c r="BH14" s="1">
        <v>136.36000000000001</v>
      </c>
      <c r="BI14" s="1">
        <v>527.45000000000005</v>
      </c>
      <c r="BJ14" s="1">
        <v>9226.36</v>
      </c>
      <c r="BK14" s="1">
        <v>32.409999999999997</v>
      </c>
      <c r="BL14" s="1">
        <v>0</v>
      </c>
      <c r="BM14" s="1">
        <v>151.41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152.91999999999999</v>
      </c>
      <c r="BV14" s="1">
        <v>729.18</v>
      </c>
      <c r="BW14" s="1">
        <v>25.91</v>
      </c>
      <c r="BX14" s="1">
        <v>6120.66</v>
      </c>
      <c r="BY14" s="1">
        <v>0</v>
      </c>
      <c r="BZ14" s="1">
        <v>154</v>
      </c>
      <c r="CA14" s="1">
        <v>268.66000000000003</v>
      </c>
      <c r="CB14" s="1">
        <v>0</v>
      </c>
      <c r="CC14" s="1">
        <v>13210.37</v>
      </c>
      <c r="CD14" s="1">
        <v>987.08</v>
      </c>
      <c r="CE14" s="1">
        <v>182.78</v>
      </c>
      <c r="CF14" s="1">
        <v>0</v>
      </c>
      <c r="CG14" s="1">
        <v>2091.4299999999998</v>
      </c>
      <c r="CH14" s="1">
        <v>3245.22</v>
      </c>
      <c r="CI14" s="1">
        <v>0</v>
      </c>
      <c r="CJ14" s="1">
        <v>185.08</v>
      </c>
      <c r="CK14" s="1">
        <v>27072.27</v>
      </c>
      <c r="CL14" s="1">
        <v>209</v>
      </c>
      <c r="CM14" s="1">
        <v>2840</v>
      </c>
      <c r="CN14" s="1">
        <v>978.42</v>
      </c>
      <c r="CO14" s="1">
        <v>0</v>
      </c>
      <c r="CP14" s="1">
        <v>2400</v>
      </c>
      <c r="CQ14" s="1">
        <v>2900.91</v>
      </c>
      <c r="CR14" s="1">
        <v>0</v>
      </c>
      <c r="CS14" s="1">
        <v>64.400000000000006</v>
      </c>
      <c r="CT14" s="1">
        <v>0</v>
      </c>
      <c r="CU14" s="1">
        <v>0</v>
      </c>
      <c r="CV14" s="1">
        <v>0</v>
      </c>
      <c r="CW14" s="1">
        <v>0</v>
      </c>
      <c r="CX14" s="1">
        <v>4136.3599999999997</v>
      </c>
      <c r="CY14" s="1">
        <v>10080</v>
      </c>
      <c r="CZ14" s="1">
        <v>0</v>
      </c>
      <c r="DA14" s="1">
        <v>0</v>
      </c>
      <c r="DB14" s="1">
        <v>0</v>
      </c>
      <c r="DC14" s="1">
        <v>16986.900000000001</v>
      </c>
      <c r="DD14" s="1">
        <v>6706.89</v>
      </c>
      <c r="DE14" s="1">
        <v>20356.849999999999</v>
      </c>
      <c r="DF14" s="1">
        <v>6945.66</v>
      </c>
      <c r="DG14" s="1">
        <v>2616.1</v>
      </c>
      <c r="DH14" s="1">
        <v>1562.38</v>
      </c>
      <c r="DI14" s="1">
        <v>0</v>
      </c>
      <c r="DJ14" s="1">
        <v>0</v>
      </c>
      <c r="DK14" s="1">
        <v>0</v>
      </c>
      <c r="DL14" s="1">
        <v>0</v>
      </c>
      <c r="DM14" s="1">
        <v>5601.22</v>
      </c>
      <c r="DN14" s="1">
        <v>0</v>
      </c>
      <c r="DO14" s="1">
        <v>0</v>
      </c>
      <c r="DP14" s="1">
        <v>0</v>
      </c>
      <c r="DQ14" s="1">
        <v>-20972.85</v>
      </c>
      <c r="DR14" s="1">
        <v>1480.35</v>
      </c>
      <c r="DS14" s="1">
        <v>0</v>
      </c>
      <c r="DT14" s="1">
        <v>0</v>
      </c>
      <c r="DU14" s="1">
        <v>658.45</v>
      </c>
      <c r="DV14" s="1">
        <v>0</v>
      </c>
      <c r="DW14" s="1">
        <v>200</v>
      </c>
      <c r="DX14" s="1">
        <v>0</v>
      </c>
      <c r="EA14" s="9">
        <v>44986</v>
      </c>
      <c r="EB14" s="5">
        <v>257429.61000000002</v>
      </c>
      <c r="EC14" s="5">
        <v>-14352.89</v>
      </c>
      <c r="ED14" s="5">
        <f>SUM(Table2[[#This Row],[Income]:[Cost Of Sales]])</f>
        <v>243076.72000000003</v>
      </c>
      <c r="EE14" s="5">
        <v>-182983.08000000005</v>
      </c>
      <c r="EF14" s="5">
        <f>Table2[[#This Row],[Gross Profit]]+Table2[[#This Row],[Expenses]]</f>
        <v>60093.639999999985</v>
      </c>
      <c r="EG14" s="5">
        <v>0</v>
      </c>
      <c r="EH14" s="12">
        <f>SUM(Table2[[#This Row],[Operating Profit]:[Expenses - Tax]])</f>
        <v>60093.639999999985</v>
      </c>
      <c r="EI14" s="18">
        <f>Table2[[#This Row],[Gross Profit]]/Table2[[#This Row],[Income]]</f>
        <v>0.94424538031969207</v>
      </c>
      <c r="EJ14" s="18">
        <f>Table2[[#This Row],[Net Profit/(Loss)]]/Table2[[#This Row],[Income]]</f>
        <v>0.2334371714271718</v>
      </c>
      <c r="EK14" s="20">
        <f>Table2[[#This Row],[Income]]/EB15</f>
        <v>1.4489847185155909</v>
      </c>
      <c r="EM14" s="9">
        <v>44986</v>
      </c>
      <c r="EN14" s="4">
        <v>39912.449999999997</v>
      </c>
      <c r="EO14" s="4">
        <v>198272.12</v>
      </c>
      <c r="EP14" s="4">
        <v>16362.37</v>
      </c>
      <c r="EQ14" s="4">
        <v>72.67</v>
      </c>
      <c r="ER14" s="4">
        <v>2810</v>
      </c>
      <c r="ES14" s="4">
        <v>-14255.89</v>
      </c>
      <c r="ET14" s="4">
        <v>-97</v>
      </c>
      <c r="EU14" s="4">
        <v>-84638.040000000008</v>
      </c>
      <c r="EV14" s="4">
        <v>-36621.42</v>
      </c>
      <c r="EW14" s="4">
        <v>-19581.669999999998</v>
      </c>
      <c r="EX14" s="4">
        <v>-42141.95</v>
      </c>
      <c r="EY14" s="14">
        <v>0</v>
      </c>
      <c r="EZ14" s="5">
        <f>SUM(Table3[[#This Row],[Sales]:[ITE]])</f>
        <v>60093.640000000029</v>
      </c>
    </row>
    <row r="15" spans="1:156" x14ac:dyDescent="0.25">
      <c r="A15" s="3">
        <v>44958</v>
      </c>
      <c r="B15" s="1">
        <v>32017.62</v>
      </c>
      <c r="C15" s="1">
        <v>0</v>
      </c>
      <c r="D15" s="1">
        <v>586.20000000000005</v>
      </c>
      <c r="E15" s="1">
        <v>125834.89</v>
      </c>
      <c r="F15" s="1">
        <v>1431.67</v>
      </c>
      <c r="G15" s="1">
        <v>1944.45</v>
      </c>
      <c r="H15" s="1">
        <v>1444.93</v>
      </c>
      <c r="I15" s="1">
        <v>2376.37</v>
      </c>
      <c r="J15" s="1">
        <v>2199.91</v>
      </c>
      <c r="K15" s="1">
        <v>9723.64</v>
      </c>
      <c r="L15" s="1">
        <v>0</v>
      </c>
      <c r="M15" s="1">
        <v>0</v>
      </c>
      <c r="N15" s="1">
        <v>79.540000000000006</v>
      </c>
      <c r="O15" s="1">
        <v>0</v>
      </c>
      <c r="P15" s="1">
        <v>3113.77</v>
      </c>
      <c r="Q15" s="1">
        <v>0</v>
      </c>
      <c r="R15" s="1">
        <v>0</v>
      </c>
      <c r="S15" s="1">
        <v>0</v>
      </c>
      <c r="T15" s="1">
        <v>0</v>
      </c>
      <c r="U15" s="1">
        <v>-3187.75</v>
      </c>
      <c r="V15" s="1">
        <v>0</v>
      </c>
      <c r="W15" s="1">
        <v>0</v>
      </c>
      <c r="X15" s="1">
        <v>96.82</v>
      </c>
      <c r="Y15" s="1">
        <v>0</v>
      </c>
      <c r="Z15" s="1">
        <v>0</v>
      </c>
      <c r="AA15" s="1">
        <v>0</v>
      </c>
      <c r="AB15" s="1">
        <v>14236.61</v>
      </c>
      <c r="AC15" s="1">
        <v>1909.8</v>
      </c>
      <c r="AD15" s="1">
        <v>0</v>
      </c>
      <c r="AE15" s="1">
        <v>0</v>
      </c>
      <c r="AF15" s="1">
        <v>0</v>
      </c>
      <c r="AG15" s="1">
        <v>0</v>
      </c>
      <c r="AH15" s="1">
        <v>1800</v>
      </c>
      <c r="AI15" s="1">
        <v>1649.89</v>
      </c>
      <c r="AJ15" s="1">
        <v>838</v>
      </c>
      <c r="AK15" s="1">
        <v>0</v>
      </c>
      <c r="AL15" s="1">
        <v>192.39</v>
      </c>
      <c r="AM15" s="1">
        <v>0</v>
      </c>
      <c r="AN15" s="1">
        <v>335.9</v>
      </c>
      <c r="AO15" s="1">
        <v>0</v>
      </c>
      <c r="AP15" s="1">
        <v>0</v>
      </c>
      <c r="AQ15" s="1">
        <v>226.62</v>
      </c>
      <c r="AR15" s="1">
        <v>2811</v>
      </c>
      <c r="AS15" s="1">
        <v>244.08</v>
      </c>
      <c r="AT15" s="1">
        <v>0</v>
      </c>
      <c r="AU15" s="1">
        <v>0</v>
      </c>
      <c r="AV15" s="1">
        <v>0</v>
      </c>
      <c r="AW15" s="1">
        <v>520.1</v>
      </c>
      <c r="AX15" s="1">
        <v>6068.5</v>
      </c>
      <c r="AY15" s="1">
        <v>1858.51</v>
      </c>
      <c r="AZ15" s="1">
        <v>0</v>
      </c>
      <c r="BA15" s="1">
        <v>18927.77</v>
      </c>
      <c r="BB15" s="1">
        <v>502.92</v>
      </c>
      <c r="BC15" s="1">
        <v>255.22</v>
      </c>
      <c r="BD15" s="1">
        <v>14941.62</v>
      </c>
      <c r="BE15" s="1">
        <v>0</v>
      </c>
      <c r="BF15" s="1">
        <v>0</v>
      </c>
      <c r="BG15" s="1">
        <v>0</v>
      </c>
      <c r="BH15" s="1">
        <v>68.180000000000007</v>
      </c>
      <c r="BI15" s="1">
        <v>476.41</v>
      </c>
      <c r="BJ15" s="1">
        <v>8333.49</v>
      </c>
      <c r="BK15" s="1">
        <v>35.1</v>
      </c>
      <c r="BL15" s="1">
        <v>0</v>
      </c>
      <c r="BM15" s="1">
        <v>168</v>
      </c>
      <c r="BN15" s="1">
        <v>0</v>
      </c>
      <c r="BO15" s="1">
        <v>331.82</v>
      </c>
      <c r="BP15" s="1">
        <v>20</v>
      </c>
      <c r="BQ15" s="1">
        <v>48.47</v>
      </c>
      <c r="BR15" s="1">
        <v>0</v>
      </c>
      <c r="BS15" s="1">
        <v>0</v>
      </c>
      <c r="BT15" s="1">
        <v>6903</v>
      </c>
      <c r="BU15" s="1">
        <v>123.59</v>
      </c>
      <c r="BV15" s="1">
        <v>7631.74</v>
      </c>
      <c r="BW15" s="1">
        <v>0</v>
      </c>
      <c r="BX15" s="1">
        <v>1851</v>
      </c>
      <c r="BY15" s="1">
        <v>0</v>
      </c>
      <c r="BZ15" s="1">
        <v>63.64</v>
      </c>
      <c r="CA15" s="1">
        <v>267.06</v>
      </c>
      <c r="CB15" s="1">
        <v>0</v>
      </c>
      <c r="CC15" s="1">
        <v>12875.73</v>
      </c>
      <c r="CD15" s="1">
        <v>1866.16</v>
      </c>
      <c r="CE15" s="1">
        <v>124.55</v>
      </c>
      <c r="CF15" s="1">
        <v>0</v>
      </c>
      <c r="CG15" s="1">
        <v>1395.79</v>
      </c>
      <c r="CH15" s="1">
        <v>3245.22</v>
      </c>
      <c r="CI15" s="1">
        <v>0</v>
      </c>
      <c r="CJ15" s="1">
        <v>185.08</v>
      </c>
      <c r="CK15" s="1">
        <v>20285.080000000002</v>
      </c>
      <c r="CL15" s="1">
        <v>418</v>
      </c>
      <c r="CM15" s="1">
        <v>2840</v>
      </c>
      <c r="CN15" s="1">
        <v>978.42</v>
      </c>
      <c r="CO15" s="1">
        <v>0</v>
      </c>
      <c r="CP15" s="1">
        <v>1671.82</v>
      </c>
      <c r="CQ15" s="1">
        <v>2943.82</v>
      </c>
      <c r="CR15" s="1">
        <v>0</v>
      </c>
      <c r="CS15" s="1">
        <v>132</v>
      </c>
      <c r="CT15" s="1">
        <v>0</v>
      </c>
      <c r="CU15" s="1">
        <v>0</v>
      </c>
      <c r="CV15" s="1">
        <v>0</v>
      </c>
      <c r="CW15" s="1">
        <v>0</v>
      </c>
      <c r="CX15" s="1">
        <v>2800</v>
      </c>
      <c r="CY15" s="1">
        <v>8080</v>
      </c>
      <c r="CZ15" s="1">
        <v>0</v>
      </c>
      <c r="DA15" s="1">
        <v>0</v>
      </c>
      <c r="DB15" s="1">
        <v>0</v>
      </c>
      <c r="DC15" s="1">
        <v>13508.16</v>
      </c>
      <c r="DD15" s="1">
        <v>5273.8</v>
      </c>
      <c r="DE15" s="1">
        <v>16368.68</v>
      </c>
      <c r="DF15" s="1">
        <v>5328.33</v>
      </c>
      <c r="DG15" s="1">
        <v>2528.71</v>
      </c>
      <c r="DH15" s="1">
        <v>525.79</v>
      </c>
      <c r="DI15" s="1">
        <v>0</v>
      </c>
      <c r="DJ15" s="1">
        <v>0</v>
      </c>
      <c r="DK15" s="1">
        <v>0</v>
      </c>
      <c r="DL15" s="1">
        <v>0</v>
      </c>
      <c r="DM15" s="1">
        <v>4412.75</v>
      </c>
      <c r="DN15" s="1">
        <v>0</v>
      </c>
      <c r="DO15" s="1">
        <v>0</v>
      </c>
      <c r="DP15" s="1">
        <v>0</v>
      </c>
      <c r="DQ15" s="1">
        <v>-4963.0200000000004</v>
      </c>
      <c r="DR15" s="1">
        <v>1480.35</v>
      </c>
      <c r="DS15" s="1">
        <v>0</v>
      </c>
      <c r="DT15" s="1">
        <v>0</v>
      </c>
      <c r="DU15" s="1">
        <v>0</v>
      </c>
      <c r="DV15" s="1">
        <v>0</v>
      </c>
      <c r="DW15" s="1">
        <v>200</v>
      </c>
      <c r="DX15" s="1">
        <v>0</v>
      </c>
      <c r="EA15" s="10">
        <v>44958</v>
      </c>
      <c r="EB15" s="5">
        <v>177662.06</v>
      </c>
      <c r="EC15" s="5">
        <v>-16146.41</v>
      </c>
      <c r="ED15" s="5">
        <f>SUM(Table2[[#This Row],[Income]:[Cost Of Sales]])</f>
        <v>161515.65</v>
      </c>
      <c r="EE15" s="5">
        <v>-181999.24</v>
      </c>
      <c r="EF15" s="5">
        <f>Table2[[#This Row],[Gross Profit]]+Table2[[#This Row],[Expenses]]</f>
        <v>-20483.589999999997</v>
      </c>
      <c r="EG15" s="5">
        <v>0</v>
      </c>
      <c r="EH15" s="12">
        <f>SUM(Table2[[#This Row],[Operating Profit]:[Expenses - Tax]])</f>
        <v>-20483.589999999997</v>
      </c>
      <c r="EI15" s="18">
        <f>Table2[[#This Row],[Gross Profit]]/Table2[[#This Row],[Income]]</f>
        <v>0.90911728705611095</v>
      </c>
      <c r="EJ15" s="18">
        <f>Table2[[#This Row],[Net Profit/(Loss)]]/Table2[[#This Row],[Income]]</f>
        <v>-0.11529524086346853</v>
      </c>
      <c r="EK15" s="20">
        <f>Table2[[#This Row],[Income]]/EB16</f>
        <v>0.9231835109676263</v>
      </c>
      <c r="EM15" s="10">
        <v>44958</v>
      </c>
      <c r="EN15" s="4">
        <v>32603.82</v>
      </c>
      <c r="EO15" s="4">
        <v>130655.93999999999</v>
      </c>
      <c r="EP15" s="4">
        <v>14299.919999999998</v>
      </c>
      <c r="EQ15" s="4">
        <v>79.540000000000006</v>
      </c>
      <c r="ER15" s="4">
        <v>22.839999999999975</v>
      </c>
      <c r="ES15" s="4">
        <v>-16146.41</v>
      </c>
      <c r="ET15" s="4">
        <v>0</v>
      </c>
      <c r="EU15" s="4">
        <v>-92360.459999999992</v>
      </c>
      <c r="EV15" s="4">
        <v>-29347.59</v>
      </c>
      <c r="EW15" s="4">
        <v>-15627.64</v>
      </c>
      <c r="EX15" s="4">
        <v>-44663.549999999996</v>
      </c>
      <c r="EY15" s="14">
        <v>0</v>
      </c>
      <c r="EZ15" s="5">
        <f>SUM(Table3[[#This Row],[Sales]:[ITE]])</f>
        <v>-20483.589999999989</v>
      </c>
    </row>
    <row r="16" spans="1:156" x14ac:dyDescent="0.25">
      <c r="A16" s="3">
        <v>44927</v>
      </c>
      <c r="B16" s="1">
        <v>26764.92</v>
      </c>
      <c r="C16" s="1">
        <v>0</v>
      </c>
      <c r="D16" s="1">
        <v>438</v>
      </c>
      <c r="E16" s="1">
        <v>143116.22</v>
      </c>
      <c r="F16" s="1">
        <v>1431.67</v>
      </c>
      <c r="G16" s="1">
        <v>2301.58</v>
      </c>
      <c r="H16" s="1">
        <v>1178.29</v>
      </c>
      <c r="I16" s="1">
        <v>4008.16</v>
      </c>
      <c r="J16" s="1">
        <v>572.73</v>
      </c>
      <c r="K16" s="1">
        <v>9523.2000000000007</v>
      </c>
      <c r="L16" s="1">
        <v>0</v>
      </c>
      <c r="M16" s="1">
        <v>0</v>
      </c>
      <c r="N16" s="1">
        <v>78.709999999999994</v>
      </c>
      <c r="O16" s="1">
        <v>0</v>
      </c>
      <c r="P16" s="1">
        <v>3031.53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10216.469999999999</v>
      </c>
      <c r="AC16" s="1">
        <v>-113.69</v>
      </c>
      <c r="AD16" s="1">
        <v>0</v>
      </c>
      <c r="AE16" s="1">
        <v>0</v>
      </c>
      <c r="AF16" s="1">
        <v>503.95</v>
      </c>
      <c r="AG16" s="1">
        <v>0</v>
      </c>
      <c r="AH16" s="1">
        <v>1800</v>
      </c>
      <c r="AI16" s="1">
        <v>3144.89</v>
      </c>
      <c r="AJ16" s="1">
        <v>390</v>
      </c>
      <c r="AK16" s="1">
        <v>0</v>
      </c>
      <c r="AL16" s="1">
        <v>171.39</v>
      </c>
      <c r="AM16" s="1">
        <v>0</v>
      </c>
      <c r="AN16" s="1">
        <v>355.6</v>
      </c>
      <c r="AO16" s="1">
        <v>0</v>
      </c>
      <c r="AP16" s="1">
        <v>0</v>
      </c>
      <c r="AQ16" s="1">
        <v>166.31</v>
      </c>
      <c r="AR16" s="1">
        <v>2811</v>
      </c>
      <c r="AS16" s="1">
        <v>244.08</v>
      </c>
      <c r="AT16" s="1">
        <v>0</v>
      </c>
      <c r="AU16" s="1">
        <v>116.83</v>
      </c>
      <c r="AV16" s="1">
        <v>0</v>
      </c>
      <c r="AW16" s="1">
        <v>473.3</v>
      </c>
      <c r="AX16" s="1">
        <v>469.62</v>
      </c>
      <c r="AY16" s="1">
        <v>1858.51</v>
      </c>
      <c r="AZ16" s="1">
        <v>0</v>
      </c>
      <c r="BA16" s="1">
        <v>20789.63</v>
      </c>
      <c r="BB16" s="1">
        <v>556.80999999999995</v>
      </c>
      <c r="BC16" s="1">
        <v>282.57</v>
      </c>
      <c r="BD16" s="1">
        <v>16537.55</v>
      </c>
      <c r="BE16" s="1">
        <v>0</v>
      </c>
      <c r="BF16" s="1">
        <v>0</v>
      </c>
      <c r="BG16" s="1">
        <v>230.69</v>
      </c>
      <c r="BH16" s="1">
        <v>3560.12</v>
      </c>
      <c r="BI16" s="1">
        <v>527.45000000000005</v>
      </c>
      <c r="BJ16" s="1">
        <v>9226.36</v>
      </c>
      <c r="BK16" s="1">
        <v>36.79</v>
      </c>
      <c r="BL16" s="1">
        <v>0</v>
      </c>
      <c r="BM16" s="1">
        <v>89.55</v>
      </c>
      <c r="BN16" s="1">
        <v>0</v>
      </c>
      <c r="BO16" s="1">
        <v>0</v>
      </c>
      <c r="BP16" s="1">
        <v>282.36</v>
      </c>
      <c r="BQ16" s="1">
        <v>0</v>
      </c>
      <c r="BR16" s="1">
        <v>0</v>
      </c>
      <c r="BS16" s="1">
        <v>0</v>
      </c>
      <c r="BT16" s="1">
        <v>0</v>
      </c>
      <c r="BU16" s="1">
        <v>141.83000000000001</v>
      </c>
      <c r="BV16" s="1">
        <v>6464.08</v>
      </c>
      <c r="BW16" s="1">
        <v>578.6</v>
      </c>
      <c r="BX16" s="1">
        <v>1381</v>
      </c>
      <c r="BY16" s="1">
        <v>0</v>
      </c>
      <c r="BZ16" s="1">
        <v>0</v>
      </c>
      <c r="CA16" s="1">
        <v>52.73</v>
      </c>
      <c r="CB16" s="1">
        <v>0</v>
      </c>
      <c r="CC16" s="1">
        <v>12115.9</v>
      </c>
      <c r="CD16" s="1">
        <v>844.23</v>
      </c>
      <c r="CE16" s="1">
        <v>104.54</v>
      </c>
      <c r="CF16" s="1">
        <v>0</v>
      </c>
      <c r="CG16" s="1">
        <v>1495.43</v>
      </c>
      <c r="CH16" s="1">
        <v>3245.22</v>
      </c>
      <c r="CI16" s="1">
        <v>0</v>
      </c>
      <c r="CJ16" s="1">
        <v>231.35</v>
      </c>
      <c r="CK16" s="1">
        <v>21257.26</v>
      </c>
      <c r="CL16" s="1">
        <v>522.5</v>
      </c>
      <c r="CM16" s="1">
        <v>2840</v>
      </c>
      <c r="CN16" s="1">
        <v>978.42</v>
      </c>
      <c r="CO16" s="1">
        <v>0</v>
      </c>
      <c r="CP16" s="1">
        <v>1275</v>
      </c>
      <c r="CQ16" s="1">
        <v>519.6</v>
      </c>
      <c r="CR16" s="1">
        <v>0</v>
      </c>
      <c r="CS16" s="1">
        <v>46.8</v>
      </c>
      <c r="CT16" s="1">
        <v>0</v>
      </c>
      <c r="CU16" s="1">
        <v>0</v>
      </c>
      <c r="CV16" s="1">
        <v>0</v>
      </c>
      <c r="CW16" s="1">
        <v>0</v>
      </c>
      <c r="CX16" s="1">
        <v>3818.18</v>
      </c>
      <c r="CY16" s="1">
        <v>8080</v>
      </c>
      <c r="CZ16" s="1">
        <v>0</v>
      </c>
      <c r="DA16" s="1">
        <v>0</v>
      </c>
      <c r="DB16" s="1">
        <v>0</v>
      </c>
      <c r="DC16" s="1">
        <v>12730.33</v>
      </c>
      <c r="DD16" s="1">
        <v>5398.11</v>
      </c>
      <c r="DE16" s="1">
        <v>15617.51</v>
      </c>
      <c r="DF16" s="1">
        <v>5326.85</v>
      </c>
      <c r="DG16" s="1">
        <v>2469.7800000000002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4269.99</v>
      </c>
      <c r="DN16" s="1">
        <v>0</v>
      </c>
      <c r="DO16" s="1">
        <v>0</v>
      </c>
      <c r="DP16" s="1">
        <v>0</v>
      </c>
      <c r="DQ16" s="1">
        <v>-7281.27</v>
      </c>
      <c r="DR16" s="1">
        <v>2960.7</v>
      </c>
      <c r="DS16" s="1">
        <v>0</v>
      </c>
      <c r="DT16" s="1">
        <v>0</v>
      </c>
      <c r="DU16" s="1">
        <v>0</v>
      </c>
      <c r="DV16" s="1">
        <v>0</v>
      </c>
      <c r="DW16" s="1">
        <v>200</v>
      </c>
      <c r="DX16" s="1">
        <v>0</v>
      </c>
      <c r="EA16" s="9">
        <v>44927</v>
      </c>
      <c r="EB16" s="5">
        <v>192445.01000000004</v>
      </c>
      <c r="EC16" s="5">
        <v>-10606.73</v>
      </c>
      <c r="ED16" s="5">
        <f>SUM(Table2[[#This Row],[Income]:[Cost Of Sales]])</f>
        <v>181838.28000000003</v>
      </c>
      <c r="EE16" s="5">
        <v>-171806.07999999999</v>
      </c>
      <c r="EF16" s="5">
        <f>Table2[[#This Row],[Gross Profit]]+Table2[[#This Row],[Expenses]]</f>
        <v>10032.200000000041</v>
      </c>
      <c r="EG16" s="5">
        <v>0</v>
      </c>
      <c r="EH16" s="12">
        <f>SUM(Table2[[#This Row],[Operating Profit]:[Expenses - Tax]])</f>
        <v>10032.200000000041</v>
      </c>
      <c r="EI16" s="18">
        <f>Table2[[#This Row],[Gross Profit]]/Table2[[#This Row],[Income]]</f>
        <v>0.94488435943337779</v>
      </c>
      <c r="EJ16" s="18">
        <f>Table2[[#This Row],[Net Profit/(Loss)]]/Table2[[#This Row],[Income]]</f>
        <v>5.2130216314780202E-2</v>
      </c>
      <c r="EK16" s="20">
        <f>Table2[[#This Row],[Income]]/EB17</f>
        <v>0.86785078946931715</v>
      </c>
      <c r="EM16" s="9">
        <v>44927</v>
      </c>
      <c r="EN16" s="4">
        <v>27202.92</v>
      </c>
      <c r="EO16" s="4">
        <v>148027.76</v>
      </c>
      <c r="EP16" s="4">
        <v>14104.09</v>
      </c>
      <c r="EQ16" s="4">
        <v>78.709999999999994</v>
      </c>
      <c r="ER16" s="4">
        <v>3031.53</v>
      </c>
      <c r="ES16" s="4">
        <v>-10102.779999999999</v>
      </c>
      <c r="ET16" s="4">
        <v>-503.95</v>
      </c>
      <c r="EU16" s="4">
        <v>-85804.319999999992</v>
      </c>
      <c r="EV16" s="4">
        <v>-30570.179999999997</v>
      </c>
      <c r="EW16" s="4">
        <v>-13739.58</v>
      </c>
      <c r="EX16" s="4">
        <v>-41691.999999999985</v>
      </c>
      <c r="EY16" s="14">
        <v>0</v>
      </c>
      <c r="EZ16" s="5">
        <f>SUM(Table3[[#This Row],[Sales]:[ITE]])</f>
        <v>10032.199999999997</v>
      </c>
    </row>
    <row r="17" spans="1:156" x14ac:dyDescent="0.25">
      <c r="A17" s="3">
        <v>44896</v>
      </c>
      <c r="B17" s="1">
        <v>40723.4</v>
      </c>
      <c r="C17" s="1">
        <v>0</v>
      </c>
      <c r="D17" s="1">
        <v>634.1</v>
      </c>
      <c r="E17" s="1">
        <v>145663.06</v>
      </c>
      <c r="F17" s="1">
        <v>1431.67</v>
      </c>
      <c r="G17" s="1">
        <v>1465.08</v>
      </c>
      <c r="H17" s="1">
        <v>2177.14</v>
      </c>
      <c r="I17" s="1">
        <v>7601.17</v>
      </c>
      <c r="J17" s="1">
        <v>1603.65</v>
      </c>
      <c r="K17" s="1">
        <v>16678.63</v>
      </c>
      <c r="L17" s="1">
        <v>0</v>
      </c>
      <c r="M17" s="1">
        <v>936.36</v>
      </c>
      <c r="N17" s="1">
        <v>75.52</v>
      </c>
      <c r="O17" s="1">
        <v>0</v>
      </c>
      <c r="P17" s="1">
        <v>2315.4499999999998</v>
      </c>
      <c r="Q17" s="1">
        <v>0</v>
      </c>
      <c r="R17" s="1">
        <v>143.63999999999999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300.08999999999997</v>
      </c>
      <c r="Y17" s="1">
        <v>0</v>
      </c>
      <c r="Z17" s="1">
        <v>0</v>
      </c>
      <c r="AA17" s="1">
        <v>0</v>
      </c>
      <c r="AB17" s="1">
        <v>14461.54</v>
      </c>
      <c r="AC17" s="1">
        <v>-313.91000000000003</v>
      </c>
      <c r="AD17" s="1">
        <v>0</v>
      </c>
      <c r="AE17" s="1">
        <v>0</v>
      </c>
      <c r="AF17" s="1">
        <v>0</v>
      </c>
      <c r="AG17" s="1">
        <v>0</v>
      </c>
      <c r="AH17" s="1">
        <v>8800</v>
      </c>
      <c r="AI17" s="1">
        <v>679.89</v>
      </c>
      <c r="AJ17" s="1">
        <v>0</v>
      </c>
      <c r="AK17" s="1">
        <v>8000</v>
      </c>
      <c r="AL17" s="1">
        <v>218.31</v>
      </c>
      <c r="AM17" s="1">
        <v>0</v>
      </c>
      <c r="AN17" s="1">
        <v>1206.9000000000001</v>
      </c>
      <c r="AO17" s="1">
        <v>0</v>
      </c>
      <c r="AP17" s="1">
        <v>0</v>
      </c>
      <c r="AQ17" s="1">
        <v>490.87</v>
      </c>
      <c r="AR17" s="1">
        <v>0</v>
      </c>
      <c r="AS17" s="1">
        <v>499.94</v>
      </c>
      <c r="AT17" s="1">
        <v>0</v>
      </c>
      <c r="AU17" s="1">
        <v>241</v>
      </c>
      <c r="AV17" s="1">
        <v>0</v>
      </c>
      <c r="AW17" s="1">
        <v>470.2</v>
      </c>
      <c r="AX17" s="1">
        <v>270.57</v>
      </c>
      <c r="AY17" s="1">
        <v>1858.51</v>
      </c>
      <c r="AZ17" s="1">
        <v>0</v>
      </c>
      <c r="BA17" s="1">
        <v>38477.96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-3701.5</v>
      </c>
      <c r="BH17" s="1">
        <v>0</v>
      </c>
      <c r="BI17" s="1">
        <v>527.45000000000005</v>
      </c>
      <c r="BJ17" s="1">
        <v>9226.36</v>
      </c>
      <c r="BK17" s="1">
        <v>66.17</v>
      </c>
      <c r="BL17" s="1">
        <v>0</v>
      </c>
      <c r="BM17" s="1">
        <v>518.6</v>
      </c>
      <c r="BN17" s="1">
        <v>0</v>
      </c>
      <c r="BO17" s="1">
        <v>0</v>
      </c>
      <c r="BP17" s="1">
        <v>0</v>
      </c>
      <c r="BQ17" s="1">
        <v>36.630000000000003</v>
      </c>
      <c r="BR17" s="1">
        <v>0</v>
      </c>
      <c r="BS17" s="1">
        <v>0</v>
      </c>
      <c r="BT17" s="1">
        <v>2902.29</v>
      </c>
      <c r="BU17" s="1">
        <v>1141.77</v>
      </c>
      <c r="BV17" s="1">
        <v>850</v>
      </c>
      <c r="BW17" s="1">
        <v>179</v>
      </c>
      <c r="BX17" s="1">
        <v>0</v>
      </c>
      <c r="BY17" s="1">
        <v>0</v>
      </c>
      <c r="BZ17" s="1">
        <v>399.05</v>
      </c>
      <c r="CA17" s="1">
        <v>588.84</v>
      </c>
      <c r="CB17" s="1">
        <v>0</v>
      </c>
      <c r="CC17" s="1">
        <v>10796</v>
      </c>
      <c r="CD17" s="1">
        <v>1011.23</v>
      </c>
      <c r="CE17" s="1">
        <v>56.7</v>
      </c>
      <c r="CF17" s="1">
        <v>0</v>
      </c>
      <c r="CG17" s="1">
        <v>0</v>
      </c>
      <c r="CH17" s="1">
        <v>3245.22</v>
      </c>
      <c r="CI17" s="1">
        <v>0</v>
      </c>
      <c r="CJ17" s="1">
        <v>454.15</v>
      </c>
      <c r="CK17" s="1">
        <v>22641.200000000001</v>
      </c>
      <c r="CL17" s="1">
        <v>209</v>
      </c>
      <c r="CM17" s="1">
        <v>2769</v>
      </c>
      <c r="CN17" s="1">
        <v>978.42</v>
      </c>
      <c r="CO17" s="1">
        <v>0</v>
      </c>
      <c r="CP17" s="1">
        <v>2090</v>
      </c>
      <c r="CQ17" s="1">
        <v>1784.31</v>
      </c>
      <c r="CR17" s="1">
        <v>0</v>
      </c>
      <c r="CS17" s="1">
        <v>3399.07</v>
      </c>
      <c r="CT17" s="1">
        <v>0</v>
      </c>
      <c r="CU17" s="1">
        <v>400</v>
      </c>
      <c r="CV17" s="1">
        <v>0</v>
      </c>
      <c r="CW17" s="1">
        <v>0</v>
      </c>
      <c r="CX17" s="1">
        <v>0</v>
      </c>
      <c r="CY17" s="1">
        <v>10505.41</v>
      </c>
      <c r="CZ17" s="1">
        <v>0</v>
      </c>
      <c r="DA17" s="1">
        <v>0</v>
      </c>
      <c r="DB17" s="1">
        <v>2826.63</v>
      </c>
      <c r="DC17" s="1">
        <v>16665.12</v>
      </c>
      <c r="DD17" s="1">
        <v>6667.56</v>
      </c>
      <c r="DE17" s="1">
        <v>18692.63</v>
      </c>
      <c r="DF17" s="1">
        <v>6976.46</v>
      </c>
      <c r="DG17" s="1">
        <v>2684.25</v>
      </c>
      <c r="DH17" s="1">
        <v>905.38</v>
      </c>
      <c r="DI17" s="1">
        <v>0</v>
      </c>
      <c r="DJ17" s="1">
        <v>0</v>
      </c>
      <c r="DK17" s="1">
        <v>0</v>
      </c>
      <c r="DL17" s="1">
        <v>0</v>
      </c>
      <c r="DM17" s="1">
        <v>5803.69</v>
      </c>
      <c r="DN17" s="1">
        <v>0</v>
      </c>
      <c r="DO17" s="1">
        <v>0</v>
      </c>
      <c r="DP17" s="1">
        <v>0</v>
      </c>
      <c r="DQ17" s="1">
        <v>2844.98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709.24</v>
      </c>
      <c r="DX17" s="1">
        <v>7423.5</v>
      </c>
      <c r="EA17" s="10">
        <v>44896</v>
      </c>
      <c r="EB17" s="5">
        <v>221748.96000000002</v>
      </c>
      <c r="EC17" s="5">
        <v>-14147.630000000001</v>
      </c>
      <c r="ED17" s="5">
        <f>SUM(Table2[[#This Row],[Income]:[Cost Of Sales]])</f>
        <v>207601.33000000002</v>
      </c>
      <c r="EE17" s="5">
        <v>-199064.46</v>
      </c>
      <c r="EF17" s="5">
        <f>Table2[[#This Row],[Gross Profit]]+Table2[[#This Row],[Expenses]]</f>
        <v>8536.8700000000244</v>
      </c>
      <c r="EG17" s="5">
        <v>-7423.5</v>
      </c>
      <c r="EH17" s="12">
        <f>SUM(Table2[[#This Row],[Operating Profit]:[Expenses - Tax]])</f>
        <v>1113.3700000000244</v>
      </c>
      <c r="EI17" s="18">
        <f>Table2[[#This Row],[Gross Profit]]/Table2[[#This Row],[Income]]</f>
        <v>0.93619979097083472</v>
      </c>
      <c r="EJ17" s="18">
        <f>Table2[[#This Row],[Net Profit/(Loss)]]/Table2[[#This Row],[Income]]</f>
        <v>5.0208578204832361E-3</v>
      </c>
      <c r="EK17" s="20">
        <f>Table2[[#This Row],[Income]]/EB18</f>
        <v>1.0759952177550376</v>
      </c>
      <c r="EM17" s="10">
        <v>44896</v>
      </c>
      <c r="EN17" s="4">
        <v>41357.5</v>
      </c>
      <c r="EO17" s="4">
        <v>150736.95000000001</v>
      </c>
      <c r="EP17" s="4">
        <v>26819.81</v>
      </c>
      <c r="EQ17" s="4">
        <v>75.52</v>
      </c>
      <c r="ER17" s="4">
        <v>2759.18</v>
      </c>
      <c r="ES17" s="4">
        <v>-14147.630000000001</v>
      </c>
      <c r="ET17" s="4">
        <v>0</v>
      </c>
      <c r="EU17" s="4">
        <v>-85812.739999999991</v>
      </c>
      <c r="EV17" s="4">
        <v>-30296.989999999998</v>
      </c>
      <c r="EW17" s="4">
        <v>-18178.79</v>
      </c>
      <c r="EX17" s="4">
        <v>-64775.94</v>
      </c>
      <c r="EY17" s="14">
        <v>-7423.5</v>
      </c>
      <c r="EZ17" s="5">
        <f>SUM(Table3[[#This Row],[Sales]:[ITE]])</f>
        <v>1113.3699999999953</v>
      </c>
    </row>
    <row r="18" spans="1:156" x14ac:dyDescent="0.25">
      <c r="A18" s="3">
        <v>44866</v>
      </c>
      <c r="B18" s="1">
        <v>29302.91</v>
      </c>
      <c r="C18" s="1">
        <v>0</v>
      </c>
      <c r="D18" s="1">
        <v>784.46</v>
      </c>
      <c r="E18" s="1">
        <v>153096.54</v>
      </c>
      <c r="F18" s="1">
        <v>1431.67</v>
      </c>
      <c r="G18" s="1">
        <v>1573.73</v>
      </c>
      <c r="H18" s="1">
        <v>1039.2</v>
      </c>
      <c r="I18" s="1">
        <v>2121.8200000000002</v>
      </c>
      <c r="J18" s="1">
        <v>2219.1</v>
      </c>
      <c r="K18" s="1">
        <v>8940.92</v>
      </c>
      <c r="L18" s="1">
        <v>0</v>
      </c>
      <c r="M18" s="1">
        <v>0</v>
      </c>
      <c r="N18" s="1">
        <v>77.13</v>
      </c>
      <c r="O18" s="1">
        <v>0</v>
      </c>
      <c r="P18" s="1">
        <v>3115.46</v>
      </c>
      <c r="Q18" s="1">
        <v>0</v>
      </c>
      <c r="R18" s="1">
        <v>2272.73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111.64</v>
      </c>
      <c r="Y18" s="1">
        <v>0</v>
      </c>
      <c r="Z18" s="1">
        <v>0</v>
      </c>
      <c r="AA18" s="1">
        <v>0</v>
      </c>
      <c r="AB18" s="1">
        <v>17097.91</v>
      </c>
      <c r="AC18" s="1">
        <v>-3547.06</v>
      </c>
      <c r="AD18" s="1">
        <v>0</v>
      </c>
      <c r="AE18" s="1">
        <v>0</v>
      </c>
      <c r="AF18" s="1">
        <v>730.44</v>
      </c>
      <c r="AG18" s="1">
        <v>0</v>
      </c>
      <c r="AH18" s="1">
        <v>2000</v>
      </c>
      <c r="AI18" s="1">
        <v>2359.89</v>
      </c>
      <c r="AJ18" s="1">
        <v>0</v>
      </c>
      <c r="AK18" s="1">
        <v>0</v>
      </c>
      <c r="AL18" s="1">
        <v>186.46</v>
      </c>
      <c r="AM18" s="1">
        <v>0</v>
      </c>
      <c r="AN18" s="1">
        <v>327.60000000000002</v>
      </c>
      <c r="AO18" s="1">
        <v>0</v>
      </c>
      <c r="AP18" s="1">
        <v>0</v>
      </c>
      <c r="AQ18" s="1">
        <v>320.64</v>
      </c>
      <c r="AR18" s="1">
        <v>5622</v>
      </c>
      <c r="AS18" s="1">
        <v>554.72</v>
      </c>
      <c r="AT18" s="1">
        <v>0</v>
      </c>
      <c r="AU18" s="1">
        <v>0</v>
      </c>
      <c r="AV18" s="1">
        <v>0</v>
      </c>
      <c r="AW18" s="1">
        <v>469.1</v>
      </c>
      <c r="AX18" s="1">
        <v>27.23</v>
      </c>
      <c r="AY18" s="1">
        <v>2029.76</v>
      </c>
      <c r="AZ18" s="1">
        <v>0</v>
      </c>
      <c r="BA18" s="1">
        <v>36914.74</v>
      </c>
      <c r="BB18" s="1">
        <v>0</v>
      </c>
      <c r="BC18" s="1">
        <v>0</v>
      </c>
      <c r="BD18" s="1">
        <v>0</v>
      </c>
      <c r="BE18" s="1">
        <v>100</v>
      </c>
      <c r="BF18" s="1">
        <v>272.73</v>
      </c>
      <c r="BG18" s="1">
        <v>237.5</v>
      </c>
      <c r="BH18" s="1">
        <v>0</v>
      </c>
      <c r="BI18" s="1">
        <v>510.43</v>
      </c>
      <c r="BJ18" s="1">
        <v>8928.74</v>
      </c>
      <c r="BK18" s="1">
        <v>85</v>
      </c>
      <c r="BL18" s="1">
        <v>0</v>
      </c>
      <c r="BM18" s="1">
        <v>163.66</v>
      </c>
      <c r="BN18" s="1">
        <v>0</v>
      </c>
      <c r="BO18" s="1">
        <v>0</v>
      </c>
      <c r="BP18" s="1">
        <v>13.19</v>
      </c>
      <c r="BQ18" s="1">
        <v>225</v>
      </c>
      <c r="BR18" s="1">
        <v>0</v>
      </c>
      <c r="BS18" s="1">
        <v>0</v>
      </c>
      <c r="BT18" s="1">
        <v>6903</v>
      </c>
      <c r="BU18" s="1">
        <v>268.43</v>
      </c>
      <c r="BV18" s="1">
        <v>5180.43</v>
      </c>
      <c r="BW18" s="1">
        <v>25.36</v>
      </c>
      <c r="BX18" s="1">
        <v>0</v>
      </c>
      <c r="BY18" s="1">
        <v>0</v>
      </c>
      <c r="BZ18" s="1">
        <v>250</v>
      </c>
      <c r="CA18" s="1">
        <v>271.06</v>
      </c>
      <c r="CB18" s="1">
        <v>0</v>
      </c>
      <c r="CC18" s="1">
        <v>10610.26</v>
      </c>
      <c r="CD18" s="1">
        <v>1865.89</v>
      </c>
      <c r="CE18" s="1">
        <v>54.86</v>
      </c>
      <c r="CF18" s="1">
        <v>72.73</v>
      </c>
      <c r="CG18" s="1">
        <v>1653.89</v>
      </c>
      <c r="CH18" s="1">
        <v>3245.22</v>
      </c>
      <c r="CI18" s="1">
        <v>0</v>
      </c>
      <c r="CJ18" s="1">
        <v>185.08</v>
      </c>
      <c r="CK18" s="1">
        <v>22803.32</v>
      </c>
      <c r="CL18" s="1">
        <v>464.72</v>
      </c>
      <c r="CM18" s="1">
        <v>2743.85</v>
      </c>
      <c r="CN18" s="1">
        <v>978.42</v>
      </c>
      <c r="CO18" s="1">
        <v>0</v>
      </c>
      <c r="CP18" s="1">
        <v>1700</v>
      </c>
      <c r="CQ18" s="1">
        <v>3054.76</v>
      </c>
      <c r="CR18" s="1">
        <v>0</v>
      </c>
      <c r="CS18" s="1">
        <v>2253.38</v>
      </c>
      <c r="CT18" s="1">
        <v>0</v>
      </c>
      <c r="CU18" s="1">
        <v>0</v>
      </c>
      <c r="CV18" s="1">
        <v>0</v>
      </c>
      <c r="CW18" s="1">
        <v>0</v>
      </c>
      <c r="CX18" s="1">
        <v>1454.54</v>
      </c>
      <c r="CY18" s="1">
        <v>8826.26</v>
      </c>
      <c r="CZ18" s="1">
        <v>0</v>
      </c>
      <c r="DA18" s="1">
        <v>0</v>
      </c>
      <c r="DB18" s="1">
        <v>0</v>
      </c>
      <c r="DC18" s="1">
        <v>13039.67</v>
      </c>
      <c r="DD18" s="1">
        <v>5171.22</v>
      </c>
      <c r="DE18" s="1">
        <v>14991.15</v>
      </c>
      <c r="DF18" s="1">
        <v>6339.94</v>
      </c>
      <c r="DG18" s="1">
        <v>2689.86</v>
      </c>
      <c r="DH18" s="1">
        <v>1539.76</v>
      </c>
      <c r="DI18" s="1">
        <v>0</v>
      </c>
      <c r="DJ18" s="1">
        <v>0</v>
      </c>
      <c r="DK18" s="1">
        <v>0</v>
      </c>
      <c r="DL18" s="1">
        <v>0</v>
      </c>
      <c r="DM18" s="1">
        <v>4534.3900000000003</v>
      </c>
      <c r="DN18" s="1">
        <v>0</v>
      </c>
      <c r="DO18" s="1">
        <v>0</v>
      </c>
      <c r="DP18" s="1">
        <v>0</v>
      </c>
      <c r="DQ18" s="1">
        <v>2920.41</v>
      </c>
      <c r="DR18" s="1">
        <v>1480.35</v>
      </c>
      <c r="DS18" s="1">
        <v>0</v>
      </c>
      <c r="DT18" s="1">
        <v>0</v>
      </c>
      <c r="DU18" s="1">
        <v>0</v>
      </c>
      <c r="DV18" s="1">
        <v>0</v>
      </c>
      <c r="DW18" s="1">
        <v>200</v>
      </c>
      <c r="DX18" s="1">
        <v>0</v>
      </c>
      <c r="EA18" s="9">
        <v>44866</v>
      </c>
      <c r="EB18" s="5">
        <v>206087.31000000008</v>
      </c>
      <c r="EC18" s="5">
        <v>-14281.29</v>
      </c>
      <c r="ED18" s="5">
        <f>SUM(Table2[[#This Row],[Income]:[Cost Of Sales]])</f>
        <v>191806.02000000008</v>
      </c>
      <c r="EE18" s="5">
        <v>-189120.6</v>
      </c>
      <c r="EF18" s="5">
        <f>Table2[[#This Row],[Gross Profit]]+Table2[[#This Row],[Expenses]]</f>
        <v>2685.420000000071</v>
      </c>
      <c r="EG18" s="5">
        <v>0</v>
      </c>
      <c r="EH18" s="12">
        <f>SUM(Table2[[#This Row],[Operating Profit]:[Expenses - Tax]])</f>
        <v>2685.420000000071</v>
      </c>
      <c r="EI18" s="18">
        <f>Table2[[#This Row],[Gross Profit]]/Table2[[#This Row],[Income]]</f>
        <v>0.9307027201238155</v>
      </c>
      <c r="EJ18" s="18">
        <f>Table2[[#This Row],[Net Profit/(Loss)]]/Table2[[#This Row],[Income]]</f>
        <v>1.3030496637566233E-2</v>
      </c>
      <c r="EK18" s="20">
        <f>Table2[[#This Row],[Income]]/EB19</f>
        <v>0.83859089499515993</v>
      </c>
      <c r="EM18" s="9">
        <v>44866</v>
      </c>
      <c r="EN18" s="4">
        <v>30087.37</v>
      </c>
      <c r="EO18" s="4">
        <v>157141.14000000004</v>
      </c>
      <c r="EP18" s="4">
        <v>13281.84</v>
      </c>
      <c r="EQ18" s="4">
        <v>77.13</v>
      </c>
      <c r="ER18" s="4">
        <v>5499.8300000000008</v>
      </c>
      <c r="ES18" s="4">
        <v>-13550.85</v>
      </c>
      <c r="ET18" s="4">
        <v>-730.44</v>
      </c>
      <c r="EU18" s="4">
        <v>-86850.409999999989</v>
      </c>
      <c r="EV18" s="4">
        <v>-32074.499999999996</v>
      </c>
      <c r="EW18" s="4">
        <v>-17288.940000000002</v>
      </c>
      <c r="EX18" s="4">
        <v>-52906.750000000007</v>
      </c>
      <c r="EY18" s="14">
        <v>0</v>
      </c>
      <c r="EZ18" s="5">
        <f>SUM(Table3[[#This Row],[Sales]:[ITE]])</f>
        <v>2685.4200000000201</v>
      </c>
    </row>
    <row r="19" spans="1:156" x14ac:dyDescent="0.25">
      <c r="A19" s="3">
        <v>44835</v>
      </c>
      <c r="B19" s="1">
        <v>36455.29</v>
      </c>
      <c r="C19" s="1">
        <v>0</v>
      </c>
      <c r="D19" s="1">
        <v>879</v>
      </c>
      <c r="E19" s="1">
        <v>184009.62</v>
      </c>
      <c r="F19" s="1">
        <v>1431.67</v>
      </c>
      <c r="G19" s="1">
        <v>1977.83</v>
      </c>
      <c r="H19" s="1">
        <v>683.53</v>
      </c>
      <c r="I19" s="1">
        <v>1591.83</v>
      </c>
      <c r="J19" s="1">
        <v>1931.83</v>
      </c>
      <c r="K19" s="1">
        <v>9967.2800000000007</v>
      </c>
      <c r="L19" s="1">
        <v>0</v>
      </c>
      <c r="M19" s="1">
        <v>1323.64</v>
      </c>
      <c r="N19" s="1">
        <v>73.34</v>
      </c>
      <c r="O19" s="1">
        <v>0</v>
      </c>
      <c r="P19" s="1">
        <v>5315.79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113.64</v>
      </c>
      <c r="Y19" s="1">
        <v>0</v>
      </c>
      <c r="Z19" s="1">
        <v>0</v>
      </c>
      <c r="AA19" s="1">
        <v>0</v>
      </c>
      <c r="AB19" s="1">
        <v>12814.76</v>
      </c>
      <c r="AC19" s="1">
        <v>3111.66</v>
      </c>
      <c r="AD19" s="1">
        <v>0</v>
      </c>
      <c r="AE19" s="1">
        <v>0</v>
      </c>
      <c r="AF19" s="1">
        <v>0</v>
      </c>
      <c r="AG19" s="1">
        <v>0</v>
      </c>
      <c r="AH19" s="1">
        <v>1800</v>
      </c>
      <c r="AI19" s="1">
        <v>1959.89</v>
      </c>
      <c r="AJ19" s="1">
        <v>253.64</v>
      </c>
      <c r="AK19" s="1">
        <v>0</v>
      </c>
      <c r="AL19" s="1">
        <v>170.4</v>
      </c>
      <c r="AM19" s="1">
        <v>0</v>
      </c>
      <c r="AN19" s="1">
        <v>371</v>
      </c>
      <c r="AO19" s="1">
        <v>0</v>
      </c>
      <c r="AP19" s="1">
        <v>0</v>
      </c>
      <c r="AQ19" s="1">
        <v>744.44</v>
      </c>
      <c r="AR19" s="1">
        <v>2811</v>
      </c>
      <c r="AS19" s="1">
        <v>226</v>
      </c>
      <c r="AT19" s="1">
        <v>0</v>
      </c>
      <c r="AU19" s="1">
        <v>0</v>
      </c>
      <c r="AV19" s="1">
        <v>0</v>
      </c>
      <c r="AW19" s="1">
        <v>388.8</v>
      </c>
      <c r="AX19" s="1">
        <v>161.47999999999999</v>
      </c>
      <c r="AY19" s="1">
        <v>1858.51</v>
      </c>
      <c r="AZ19" s="1">
        <v>0</v>
      </c>
      <c r="BA19" s="1">
        <v>40710.18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237.5</v>
      </c>
      <c r="BH19" s="1">
        <v>747.59</v>
      </c>
      <c r="BI19" s="1">
        <v>527.45000000000005</v>
      </c>
      <c r="BJ19" s="1">
        <v>9226.36</v>
      </c>
      <c r="BK19" s="1">
        <v>0</v>
      </c>
      <c r="BL19" s="1">
        <v>0</v>
      </c>
      <c r="BM19" s="1">
        <v>176.48</v>
      </c>
      <c r="BN19" s="1">
        <v>0</v>
      </c>
      <c r="BO19" s="1">
        <v>0</v>
      </c>
      <c r="BP19" s="1">
        <v>971.9</v>
      </c>
      <c r="BQ19" s="1">
        <v>115.79</v>
      </c>
      <c r="BR19" s="1">
        <v>0</v>
      </c>
      <c r="BS19" s="1">
        <v>0</v>
      </c>
      <c r="BT19" s="1">
        <v>0</v>
      </c>
      <c r="BU19" s="1">
        <v>290</v>
      </c>
      <c r="BV19" s="1">
        <v>4342.83</v>
      </c>
      <c r="BW19" s="1">
        <v>0</v>
      </c>
      <c r="BX19" s="1">
        <v>214</v>
      </c>
      <c r="BY19" s="1">
        <v>0</v>
      </c>
      <c r="BZ19" s="1">
        <v>758.18</v>
      </c>
      <c r="CA19" s="1">
        <v>269.45999999999998</v>
      </c>
      <c r="CB19" s="1">
        <v>0</v>
      </c>
      <c r="CC19" s="1">
        <v>5560.97</v>
      </c>
      <c r="CD19" s="1">
        <v>1049.31</v>
      </c>
      <c r="CE19" s="1">
        <v>101.8</v>
      </c>
      <c r="CF19" s="1">
        <v>0</v>
      </c>
      <c r="CG19" s="1">
        <v>0</v>
      </c>
      <c r="CH19" s="1">
        <v>3245.22</v>
      </c>
      <c r="CI19" s="1">
        <v>0</v>
      </c>
      <c r="CJ19" s="1">
        <v>231.35</v>
      </c>
      <c r="CK19" s="1">
        <v>31066.19</v>
      </c>
      <c r="CL19" s="1">
        <v>360.22</v>
      </c>
      <c r="CM19" s="1">
        <v>2574</v>
      </c>
      <c r="CN19" s="1">
        <v>978.42</v>
      </c>
      <c r="CO19" s="1">
        <v>0</v>
      </c>
      <c r="CP19" s="1">
        <v>2190</v>
      </c>
      <c r="CQ19" s="1">
        <v>1608</v>
      </c>
      <c r="CR19" s="1">
        <v>0</v>
      </c>
      <c r="CS19" s="1">
        <v>1705.3</v>
      </c>
      <c r="CT19" s="1">
        <v>0</v>
      </c>
      <c r="CU19" s="1">
        <v>0</v>
      </c>
      <c r="CV19" s="1">
        <v>0</v>
      </c>
      <c r="CW19" s="1">
        <v>6818.18</v>
      </c>
      <c r="CX19" s="1">
        <v>5272.73</v>
      </c>
      <c r="CY19" s="1">
        <v>8961.82</v>
      </c>
      <c r="CZ19" s="1">
        <v>0</v>
      </c>
      <c r="DA19" s="1">
        <v>0</v>
      </c>
      <c r="DB19" s="1">
        <v>0</v>
      </c>
      <c r="DC19" s="1">
        <v>12399.31</v>
      </c>
      <c r="DD19" s="1">
        <v>5050.72</v>
      </c>
      <c r="DE19" s="1">
        <v>14625.2</v>
      </c>
      <c r="DF19" s="1">
        <v>5718.94</v>
      </c>
      <c r="DG19" s="1">
        <v>2072.83</v>
      </c>
      <c r="DH19" s="1">
        <v>532.67999999999995</v>
      </c>
      <c r="DI19" s="1">
        <v>0</v>
      </c>
      <c r="DJ19" s="1">
        <v>0</v>
      </c>
      <c r="DK19" s="1">
        <v>0</v>
      </c>
      <c r="DL19" s="1">
        <v>0</v>
      </c>
      <c r="DM19" s="1">
        <v>4238.51</v>
      </c>
      <c r="DN19" s="1">
        <v>0</v>
      </c>
      <c r="DO19" s="1">
        <v>0</v>
      </c>
      <c r="DP19" s="1">
        <v>0</v>
      </c>
      <c r="DQ19" s="1">
        <v>6824.26</v>
      </c>
      <c r="DR19" s="1">
        <v>1480.35</v>
      </c>
      <c r="DS19" s="1">
        <v>0</v>
      </c>
      <c r="DT19" s="1">
        <v>0</v>
      </c>
      <c r="DU19" s="1">
        <v>0</v>
      </c>
      <c r="DV19" s="1">
        <v>0</v>
      </c>
      <c r="DW19" s="1">
        <v>200</v>
      </c>
      <c r="DX19" s="1">
        <v>0</v>
      </c>
      <c r="EA19" s="10">
        <v>44835</v>
      </c>
      <c r="EB19" s="5">
        <v>245754.29</v>
      </c>
      <c r="EC19" s="5">
        <v>-15926.42</v>
      </c>
      <c r="ED19" s="5">
        <f>SUM(Table2[[#This Row],[Income]:[Cost Of Sales]])</f>
        <v>229827.87</v>
      </c>
      <c r="EE19" s="5">
        <v>-194199.19000000003</v>
      </c>
      <c r="EF19" s="5">
        <f>Table2[[#This Row],[Gross Profit]]+Table2[[#This Row],[Expenses]]</f>
        <v>35628.679999999964</v>
      </c>
      <c r="EG19" s="5">
        <v>0</v>
      </c>
      <c r="EH19" s="12">
        <f>SUM(Table2[[#This Row],[Operating Profit]:[Expenses - Tax]])</f>
        <v>35628.679999999964</v>
      </c>
      <c r="EI19" s="18">
        <f>Table2[[#This Row],[Gross Profit]]/Table2[[#This Row],[Income]]</f>
        <v>0.93519372540760115</v>
      </c>
      <c r="EJ19" s="18">
        <f>Table2[[#This Row],[Net Profit/(Loss)]]/Table2[[#This Row],[Income]]</f>
        <v>0.14497683845112108</v>
      </c>
      <c r="EK19" s="20">
        <f>Table2[[#This Row],[Income]]/EB20</f>
        <v>0.9015448411955107</v>
      </c>
      <c r="EM19" s="10">
        <v>44835</v>
      </c>
      <c r="EN19" s="4">
        <v>37334.29</v>
      </c>
      <c r="EO19" s="4">
        <v>188102.65</v>
      </c>
      <c r="EP19" s="4">
        <v>14814.58</v>
      </c>
      <c r="EQ19" s="4">
        <v>73.34</v>
      </c>
      <c r="ER19" s="4">
        <v>5429.43</v>
      </c>
      <c r="ES19" s="4">
        <v>-15926.42</v>
      </c>
      <c r="ET19" s="4">
        <v>0</v>
      </c>
      <c r="EU19" s="4">
        <v>-76044.959999999992</v>
      </c>
      <c r="EV19" s="4">
        <v>-38455.399999999994</v>
      </c>
      <c r="EW19" s="4">
        <v>-26556.03</v>
      </c>
      <c r="EX19" s="4">
        <v>-53142.8</v>
      </c>
      <c r="EY19" s="14">
        <v>0</v>
      </c>
      <c r="EZ19" s="5">
        <f>SUM(Table3[[#This Row],[Sales]:[ITE]])</f>
        <v>35628.679999999978</v>
      </c>
    </row>
    <row r="20" spans="1:156" x14ac:dyDescent="0.25">
      <c r="A20" s="3">
        <v>44805</v>
      </c>
      <c r="B20" s="1">
        <v>35105.51</v>
      </c>
      <c r="C20" s="1">
        <v>0</v>
      </c>
      <c r="D20" s="1">
        <v>931.9</v>
      </c>
      <c r="E20" s="1">
        <v>183967.2</v>
      </c>
      <c r="F20" s="1">
        <v>1431.67</v>
      </c>
      <c r="G20" s="1">
        <v>1832.15</v>
      </c>
      <c r="H20" s="1">
        <v>554.61</v>
      </c>
      <c r="I20" s="1">
        <v>505.01</v>
      </c>
      <c r="J20" s="1">
        <v>1949.28</v>
      </c>
      <c r="K20" s="1">
        <v>10258.18</v>
      </c>
      <c r="L20" s="1">
        <v>0</v>
      </c>
      <c r="M20" s="1">
        <v>0</v>
      </c>
      <c r="N20" s="1">
        <v>52.67</v>
      </c>
      <c r="O20" s="1">
        <v>800</v>
      </c>
      <c r="P20" s="1">
        <v>2992.5</v>
      </c>
      <c r="Q20" s="1">
        <v>0</v>
      </c>
      <c r="R20" s="1">
        <v>90.91</v>
      </c>
      <c r="S20" s="1">
        <v>0</v>
      </c>
      <c r="T20" s="1">
        <v>0</v>
      </c>
      <c r="U20" s="1">
        <v>32000</v>
      </c>
      <c r="V20" s="1">
        <v>0</v>
      </c>
      <c r="W20" s="1">
        <v>0</v>
      </c>
      <c r="X20" s="1">
        <v>120.83</v>
      </c>
      <c r="Y20" s="1">
        <v>0</v>
      </c>
      <c r="Z20" s="1">
        <v>0</v>
      </c>
      <c r="AA20" s="1">
        <v>0</v>
      </c>
      <c r="AB20" s="1">
        <v>16392.18</v>
      </c>
      <c r="AC20" s="1">
        <v>-874.02</v>
      </c>
      <c r="AD20" s="1">
        <v>0</v>
      </c>
      <c r="AE20" s="1">
        <v>0</v>
      </c>
      <c r="AF20" s="1">
        <v>466.34</v>
      </c>
      <c r="AG20" s="1">
        <v>0</v>
      </c>
      <c r="AH20" s="1">
        <v>1800</v>
      </c>
      <c r="AI20" s="1">
        <v>1679.89</v>
      </c>
      <c r="AJ20" s="1">
        <v>621</v>
      </c>
      <c r="AK20" s="1">
        <v>0</v>
      </c>
      <c r="AL20" s="1">
        <v>162.88999999999999</v>
      </c>
      <c r="AM20" s="1">
        <v>0</v>
      </c>
      <c r="AN20" s="1">
        <v>301.60000000000002</v>
      </c>
      <c r="AO20" s="1">
        <v>0</v>
      </c>
      <c r="AP20" s="1">
        <v>0</v>
      </c>
      <c r="AQ20" s="1">
        <v>153.62</v>
      </c>
      <c r="AR20" s="1">
        <v>2811</v>
      </c>
      <c r="AS20" s="1">
        <v>1115.29</v>
      </c>
      <c r="AT20" s="1">
        <v>0</v>
      </c>
      <c r="AU20" s="1">
        <v>0</v>
      </c>
      <c r="AV20" s="1">
        <v>0</v>
      </c>
      <c r="AW20" s="1">
        <v>405.7</v>
      </c>
      <c r="AX20" s="1">
        <v>90.87</v>
      </c>
      <c r="AY20" s="1">
        <v>1858.51</v>
      </c>
      <c r="AZ20" s="1">
        <v>0</v>
      </c>
      <c r="BA20" s="1">
        <v>37638.71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237.5</v>
      </c>
      <c r="BH20" s="1">
        <v>68.180000000000007</v>
      </c>
      <c r="BI20" s="1">
        <v>601.34</v>
      </c>
      <c r="BJ20" s="1">
        <v>7800.64</v>
      </c>
      <c r="BK20" s="1">
        <v>45.51</v>
      </c>
      <c r="BL20" s="1">
        <v>0</v>
      </c>
      <c r="BM20" s="1">
        <v>1850.98</v>
      </c>
      <c r="BN20" s="1">
        <v>0</v>
      </c>
      <c r="BO20" s="1">
        <v>0</v>
      </c>
      <c r="BP20" s="1">
        <v>9</v>
      </c>
      <c r="BQ20" s="1">
        <v>46.59</v>
      </c>
      <c r="BR20" s="1">
        <v>0</v>
      </c>
      <c r="BS20" s="1">
        <v>0</v>
      </c>
      <c r="BT20" s="1">
        <v>2075.85</v>
      </c>
      <c r="BU20" s="1">
        <v>47.81</v>
      </c>
      <c r="BV20" s="1">
        <v>7113.18</v>
      </c>
      <c r="BW20" s="1">
        <v>0</v>
      </c>
      <c r="BX20" s="1">
        <v>0</v>
      </c>
      <c r="BY20" s="1">
        <v>0</v>
      </c>
      <c r="BZ20" s="1">
        <v>0</v>
      </c>
      <c r="CA20" s="1">
        <v>507.47</v>
      </c>
      <c r="CB20" s="1">
        <v>0</v>
      </c>
      <c r="CC20" s="1">
        <v>5688.13</v>
      </c>
      <c r="CD20" s="1">
        <v>1746.55</v>
      </c>
      <c r="CE20" s="1">
        <v>122.5</v>
      </c>
      <c r="CF20" s="1">
        <v>0</v>
      </c>
      <c r="CG20" s="1">
        <v>2194.04</v>
      </c>
      <c r="CH20" s="1">
        <v>3245.22</v>
      </c>
      <c r="CI20" s="1">
        <v>0</v>
      </c>
      <c r="CJ20" s="1">
        <v>185.08</v>
      </c>
      <c r="CK20" s="1">
        <v>28073.360000000001</v>
      </c>
      <c r="CL20" s="1">
        <v>255.72</v>
      </c>
      <c r="CM20" s="1">
        <v>8565</v>
      </c>
      <c r="CN20" s="1">
        <v>978.42</v>
      </c>
      <c r="CO20" s="1">
        <v>0</v>
      </c>
      <c r="CP20" s="1">
        <v>1950</v>
      </c>
      <c r="CQ20" s="1">
        <v>2479.5500000000002</v>
      </c>
      <c r="CR20" s="1">
        <v>0</v>
      </c>
      <c r="CS20" s="1">
        <v>158.6</v>
      </c>
      <c r="CT20" s="1">
        <v>0</v>
      </c>
      <c r="CU20" s="1">
        <v>0</v>
      </c>
      <c r="CV20" s="1">
        <v>0</v>
      </c>
      <c r="CW20" s="1">
        <v>0</v>
      </c>
      <c r="CX20" s="1">
        <v>727.27</v>
      </c>
      <c r="CY20" s="1">
        <v>9760</v>
      </c>
      <c r="CZ20" s="1">
        <v>0</v>
      </c>
      <c r="DA20" s="1">
        <v>0</v>
      </c>
      <c r="DB20" s="1">
        <v>0</v>
      </c>
      <c r="DC20" s="1">
        <v>15765.19</v>
      </c>
      <c r="DD20" s="1">
        <v>6313.4</v>
      </c>
      <c r="DE20" s="1">
        <v>18307.5</v>
      </c>
      <c r="DF20" s="1">
        <v>7218.3</v>
      </c>
      <c r="DG20" s="1">
        <v>2192.0100000000002</v>
      </c>
      <c r="DH20" s="1">
        <v>377.37</v>
      </c>
      <c r="DI20" s="1">
        <v>0</v>
      </c>
      <c r="DJ20" s="1">
        <v>0</v>
      </c>
      <c r="DK20" s="1">
        <v>0</v>
      </c>
      <c r="DL20" s="1">
        <v>0</v>
      </c>
      <c r="DM20" s="1">
        <v>5268.24</v>
      </c>
      <c r="DN20" s="1">
        <v>0</v>
      </c>
      <c r="DO20" s="1">
        <v>0</v>
      </c>
      <c r="DP20" s="1">
        <v>0</v>
      </c>
      <c r="DQ20" s="1">
        <v>5038.07</v>
      </c>
      <c r="DR20" s="1">
        <v>2960.7</v>
      </c>
      <c r="DS20" s="1">
        <v>0</v>
      </c>
      <c r="DT20" s="1">
        <v>0</v>
      </c>
      <c r="DU20" s="1">
        <v>0</v>
      </c>
      <c r="DV20" s="1">
        <v>0</v>
      </c>
      <c r="DW20" s="1">
        <v>200</v>
      </c>
      <c r="DX20" s="1">
        <v>0</v>
      </c>
      <c r="EA20" s="9">
        <v>44805</v>
      </c>
      <c r="EB20" s="5">
        <v>272592.42000000004</v>
      </c>
      <c r="EC20" s="5">
        <v>-15984.5</v>
      </c>
      <c r="ED20" s="5">
        <f>SUM(Table2[[#This Row],[Income]:[Cost Of Sales]])</f>
        <v>256607.92000000004</v>
      </c>
      <c r="EE20" s="5">
        <v>-198813.35</v>
      </c>
      <c r="EF20" s="5">
        <f>Table2[[#This Row],[Gross Profit]]+Table2[[#This Row],[Expenses]]</f>
        <v>57794.570000000036</v>
      </c>
      <c r="EG20" s="5">
        <v>0</v>
      </c>
      <c r="EH20" s="12">
        <f>SUM(Table2[[#This Row],[Operating Profit]:[Expenses - Tax]])</f>
        <v>57794.570000000036</v>
      </c>
      <c r="EI20" s="18">
        <f>Table2[[#This Row],[Gross Profit]]/Table2[[#This Row],[Income]]</f>
        <v>0.94136117211182913</v>
      </c>
      <c r="EJ20" s="18">
        <f>Table2[[#This Row],[Net Profit/(Loss)]]/Table2[[#This Row],[Income]]</f>
        <v>0.21201825788112533</v>
      </c>
      <c r="EK20" s="20">
        <f>Table2[[#This Row],[Income]]/EB21</f>
        <v>1.1476789841672317</v>
      </c>
      <c r="EM20" s="9">
        <v>44805</v>
      </c>
      <c r="EN20" s="4">
        <v>36037.410000000003</v>
      </c>
      <c r="EO20" s="4">
        <v>187785.63</v>
      </c>
      <c r="EP20" s="4">
        <v>12712.470000000001</v>
      </c>
      <c r="EQ20" s="4">
        <v>852.67</v>
      </c>
      <c r="ER20" s="4">
        <v>35204.240000000005</v>
      </c>
      <c r="ES20" s="4">
        <v>-15518.16</v>
      </c>
      <c r="ET20" s="4">
        <v>-466.34</v>
      </c>
      <c r="EU20" s="4">
        <v>-76600.310000000012</v>
      </c>
      <c r="EV20" s="4">
        <v>-43496.84</v>
      </c>
      <c r="EW20" s="4">
        <v>-15075.42</v>
      </c>
      <c r="EX20" s="4">
        <v>-63640.78</v>
      </c>
      <c r="EY20" s="14">
        <v>0</v>
      </c>
      <c r="EZ20" s="5">
        <f>SUM(Table3[[#This Row],[Sales]:[ITE]])</f>
        <v>57794.570000000051</v>
      </c>
    </row>
    <row r="21" spans="1:156" x14ac:dyDescent="0.25">
      <c r="A21" s="3">
        <v>44774</v>
      </c>
      <c r="B21" s="1">
        <v>34406.01</v>
      </c>
      <c r="C21" s="1">
        <v>0</v>
      </c>
      <c r="D21" s="1">
        <v>1035.83</v>
      </c>
      <c r="E21" s="1">
        <v>173642.34</v>
      </c>
      <c r="F21" s="1">
        <v>4294.8500000000004</v>
      </c>
      <c r="G21" s="1">
        <v>4611.04</v>
      </c>
      <c r="H21" s="1">
        <v>776.7</v>
      </c>
      <c r="I21" s="1">
        <v>1010.93</v>
      </c>
      <c r="J21" s="1">
        <v>2378.1799999999998</v>
      </c>
      <c r="K21" s="1">
        <v>10067.9</v>
      </c>
      <c r="L21" s="1">
        <v>0</v>
      </c>
      <c r="M21" s="1">
        <v>1156.3599999999999</v>
      </c>
      <c r="N21" s="1">
        <v>31.96</v>
      </c>
      <c r="O21" s="1">
        <v>0</v>
      </c>
      <c r="P21" s="1">
        <v>3390.22</v>
      </c>
      <c r="Q21" s="1">
        <v>0</v>
      </c>
      <c r="R21" s="1">
        <v>130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583.94000000000005</v>
      </c>
      <c r="Y21" s="1">
        <v>0</v>
      </c>
      <c r="Z21" s="1">
        <v>0</v>
      </c>
      <c r="AA21" s="1">
        <v>0</v>
      </c>
      <c r="AB21" s="1">
        <v>16873.07</v>
      </c>
      <c r="AC21" s="1">
        <v>-1806.55</v>
      </c>
      <c r="AD21" s="1">
        <v>0</v>
      </c>
      <c r="AE21" s="1">
        <v>0</v>
      </c>
      <c r="AF21" s="1">
        <v>154.36000000000001</v>
      </c>
      <c r="AG21" s="1">
        <v>0</v>
      </c>
      <c r="AH21" s="1">
        <v>1800</v>
      </c>
      <c r="AI21" s="1">
        <v>1759.89</v>
      </c>
      <c r="AJ21" s="1">
        <v>838</v>
      </c>
      <c r="AK21" s="1">
        <v>0</v>
      </c>
      <c r="AL21" s="1">
        <v>179.7</v>
      </c>
      <c r="AM21" s="1">
        <v>0</v>
      </c>
      <c r="AN21" s="1">
        <v>476.33</v>
      </c>
      <c r="AO21" s="1">
        <v>0</v>
      </c>
      <c r="AP21" s="1">
        <v>0</v>
      </c>
      <c r="AQ21" s="1">
        <v>553.46</v>
      </c>
      <c r="AR21" s="1">
        <v>2811</v>
      </c>
      <c r="AS21" s="1">
        <v>452</v>
      </c>
      <c r="AT21" s="1">
        <v>0</v>
      </c>
      <c r="AU21" s="1">
        <v>0</v>
      </c>
      <c r="AV21" s="1">
        <v>0</v>
      </c>
      <c r="AW21" s="1">
        <v>566.46</v>
      </c>
      <c r="AX21" s="1">
        <v>72.73</v>
      </c>
      <c r="AY21" s="1">
        <v>1854.87</v>
      </c>
      <c r="AZ21" s="1">
        <v>0</v>
      </c>
      <c r="BA21" s="1">
        <v>38666.49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237.5</v>
      </c>
      <c r="BH21" s="1">
        <v>0</v>
      </c>
      <c r="BI21" s="1">
        <v>1054.9000000000001</v>
      </c>
      <c r="BJ21" s="1">
        <v>14226.36</v>
      </c>
      <c r="BK21" s="1">
        <v>48.18</v>
      </c>
      <c r="BL21" s="1">
        <v>0</v>
      </c>
      <c r="BM21" s="1">
        <v>156.84</v>
      </c>
      <c r="BN21" s="1">
        <v>0</v>
      </c>
      <c r="BO21" s="1">
        <v>0</v>
      </c>
      <c r="BP21" s="1">
        <v>145.44999999999999</v>
      </c>
      <c r="BQ21" s="1">
        <v>0</v>
      </c>
      <c r="BR21" s="1">
        <v>0</v>
      </c>
      <c r="BS21" s="1">
        <v>0</v>
      </c>
      <c r="BT21" s="1">
        <v>6901.81</v>
      </c>
      <c r="BU21" s="1">
        <v>55</v>
      </c>
      <c r="BV21" s="1">
        <v>4246.04</v>
      </c>
      <c r="BW21" s="1">
        <v>158.59</v>
      </c>
      <c r="BX21" s="1">
        <v>177.27</v>
      </c>
      <c r="BY21" s="1">
        <v>0</v>
      </c>
      <c r="BZ21" s="1">
        <v>383.35</v>
      </c>
      <c r="CA21" s="1">
        <v>265.52999999999997</v>
      </c>
      <c r="CB21" s="1">
        <v>0</v>
      </c>
      <c r="CC21" s="1">
        <v>6726.79</v>
      </c>
      <c r="CD21" s="1">
        <v>1122.28</v>
      </c>
      <c r="CE21" s="1">
        <v>282.16000000000003</v>
      </c>
      <c r="CF21" s="1">
        <v>0</v>
      </c>
      <c r="CG21" s="1">
        <v>-3130.92</v>
      </c>
      <c r="CH21" s="1">
        <v>3250.47</v>
      </c>
      <c r="CI21" s="1">
        <v>0</v>
      </c>
      <c r="CJ21" s="1">
        <v>231.35</v>
      </c>
      <c r="CK21" s="1">
        <v>26080.83</v>
      </c>
      <c r="CL21" s="1">
        <v>522.5</v>
      </c>
      <c r="CM21" s="1">
        <v>2599.16</v>
      </c>
      <c r="CN21" s="1">
        <v>978.42</v>
      </c>
      <c r="CO21" s="1">
        <v>0</v>
      </c>
      <c r="CP21" s="1">
        <v>2600</v>
      </c>
      <c r="CQ21" s="1">
        <v>3108.72</v>
      </c>
      <c r="CR21" s="1">
        <v>0</v>
      </c>
      <c r="CS21" s="1">
        <v>105.3</v>
      </c>
      <c r="CT21" s="1">
        <v>0</v>
      </c>
      <c r="CU21" s="1">
        <v>0</v>
      </c>
      <c r="CV21" s="1">
        <v>0</v>
      </c>
      <c r="CW21" s="1">
        <v>0</v>
      </c>
      <c r="CX21" s="1">
        <v>1600</v>
      </c>
      <c r="CY21" s="1">
        <v>8080</v>
      </c>
      <c r="CZ21" s="1">
        <v>0</v>
      </c>
      <c r="DA21" s="1">
        <v>0</v>
      </c>
      <c r="DB21" s="1">
        <v>0</v>
      </c>
      <c r="DC21" s="1">
        <v>13283.38</v>
      </c>
      <c r="DD21" s="1">
        <v>5612.9</v>
      </c>
      <c r="DE21" s="1">
        <v>14651.21</v>
      </c>
      <c r="DF21" s="1">
        <v>5544.25</v>
      </c>
      <c r="DG21" s="1">
        <v>2442.37</v>
      </c>
      <c r="DH21" s="1">
        <v>1019.16</v>
      </c>
      <c r="DI21" s="1">
        <v>0</v>
      </c>
      <c r="DJ21" s="1">
        <v>0</v>
      </c>
      <c r="DK21" s="1">
        <v>0</v>
      </c>
      <c r="DL21" s="1">
        <v>0</v>
      </c>
      <c r="DM21" s="1">
        <v>4401.37</v>
      </c>
      <c r="DN21" s="1">
        <v>0</v>
      </c>
      <c r="DO21" s="1">
        <v>0</v>
      </c>
      <c r="DP21" s="1">
        <v>0</v>
      </c>
      <c r="DQ21" s="1">
        <v>4885.37</v>
      </c>
      <c r="DR21" s="1">
        <v>1480.35</v>
      </c>
      <c r="DS21" s="1">
        <v>0</v>
      </c>
      <c r="DT21" s="1">
        <v>0</v>
      </c>
      <c r="DU21" s="1">
        <v>0</v>
      </c>
      <c r="DV21" s="1">
        <v>0</v>
      </c>
      <c r="DW21" s="1">
        <v>200</v>
      </c>
      <c r="DX21" s="1">
        <v>0</v>
      </c>
      <c r="EA21" s="10">
        <v>44774</v>
      </c>
      <c r="EB21" s="5">
        <v>237516.25999999998</v>
      </c>
      <c r="EC21" s="5">
        <v>-15220.880000000001</v>
      </c>
      <c r="ED21" s="5">
        <f>SUM(Table2[[#This Row],[Income]:[Cost Of Sales]])</f>
        <v>222295.37999999998</v>
      </c>
      <c r="EE21" s="5">
        <v>-185765.16999999998</v>
      </c>
      <c r="EF21" s="5">
        <f>Table2[[#This Row],[Gross Profit]]+Table2[[#This Row],[Expenses]]</f>
        <v>36530.209999999992</v>
      </c>
      <c r="EG21" s="5">
        <v>0</v>
      </c>
      <c r="EH21" s="12">
        <f>SUM(Table2[[#This Row],[Operating Profit]:[Expenses - Tax]])</f>
        <v>36530.209999999992</v>
      </c>
      <c r="EI21" s="18">
        <f>Table2[[#This Row],[Gross Profit]]/Table2[[#This Row],[Income]]</f>
        <v>0.93591647157125157</v>
      </c>
      <c r="EJ21" s="18">
        <f>Table2[[#This Row],[Net Profit/(Loss)]]/Table2[[#This Row],[Income]]</f>
        <v>0.15380088083232699</v>
      </c>
      <c r="EK21" s="20">
        <f>Table2[[#This Row],[Income]]/EB22</f>
        <v>1.0975559725623321</v>
      </c>
      <c r="EM21" s="10">
        <v>44774</v>
      </c>
      <c r="EN21" s="4">
        <v>35441.840000000004</v>
      </c>
      <c r="EO21" s="4">
        <v>183324.93000000002</v>
      </c>
      <c r="EP21" s="4">
        <v>14613.369999999999</v>
      </c>
      <c r="EQ21" s="4">
        <v>31.96</v>
      </c>
      <c r="ER21" s="4">
        <v>4104.16</v>
      </c>
      <c r="ES21" s="4">
        <v>-15066.52</v>
      </c>
      <c r="ET21" s="4">
        <v>-154.36000000000001</v>
      </c>
      <c r="EU21" s="4">
        <v>-86218.979999999981</v>
      </c>
      <c r="EV21" s="4">
        <v>-30531.81</v>
      </c>
      <c r="EW21" s="4">
        <v>-15494.02</v>
      </c>
      <c r="EX21" s="4">
        <v>-53520.360000000008</v>
      </c>
      <c r="EY21" s="14">
        <v>0</v>
      </c>
      <c r="EZ21" s="5">
        <f>SUM(Table3[[#This Row],[Sales]:[ITE]])</f>
        <v>36530.210000000043</v>
      </c>
    </row>
    <row r="22" spans="1:156" x14ac:dyDescent="0.25">
      <c r="A22" s="3">
        <v>44743</v>
      </c>
      <c r="B22" s="1">
        <v>38423.97</v>
      </c>
      <c r="C22" s="1">
        <v>0</v>
      </c>
      <c r="D22" s="1">
        <v>966.1</v>
      </c>
      <c r="E22" s="1">
        <v>156416.47</v>
      </c>
      <c r="F22" s="1">
        <v>0</v>
      </c>
      <c r="G22" s="1">
        <v>1554.31</v>
      </c>
      <c r="H22" s="1">
        <v>120.26</v>
      </c>
      <c r="I22" s="1">
        <v>1635.21</v>
      </c>
      <c r="J22" s="1">
        <v>1946.13</v>
      </c>
      <c r="K22" s="1">
        <v>11248.64</v>
      </c>
      <c r="L22" s="1">
        <v>0</v>
      </c>
      <c r="M22" s="1">
        <v>0</v>
      </c>
      <c r="N22" s="1">
        <v>15.11</v>
      </c>
      <c r="O22" s="1">
        <v>0</v>
      </c>
      <c r="P22" s="1">
        <v>2386.81</v>
      </c>
      <c r="Q22" s="1">
        <v>0</v>
      </c>
      <c r="R22" s="1">
        <v>1388.18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303.5</v>
      </c>
      <c r="Y22" s="1">
        <v>0</v>
      </c>
      <c r="Z22" s="1">
        <v>0</v>
      </c>
      <c r="AA22" s="1">
        <v>0</v>
      </c>
      <c r="AB22" s="1">
        <v>13814.51</v>
      </c>
      <c r="AC22" s="1">
        <v>1569.69</v>
      </c>
      <c r="AD22" s="1">
        <v>0</v>
      </c>
      <c r="AE22" s="1">
        <v>0</v>
      </c>
      <c r="AF22" s="1">
        <v>516.16</v>
      </c>
      <c r="AG22" s="1">
        <v>0</v>
      </c>
      <c r="AH22" s="1">
        <v>1800</v>
      </c>
      <c r="AI22" s="1">
        <v>1694.9</v>
      </c>
      <c r="AJ22" s="1">
        <v>1232.68</v>
      </c>
      <c r="AK22" s="1">
        <v>0</v>
      </c>
      <c r="AL22" s="1">
        <v>153.79</v>
      </c>
      <c r="AM22" s="1">
        <v>0</v>
      </c>
      <c r="AN22" s="1">
        <v>570.66999999999996</v>
      </c>
      <c r="AO22" s="1">
        <v>0</v>
      </c>
      <c r="AP22" s="1">
        <v>0</v>
      </c>
      <c r="AQ22" s="1">
        <v>87.65</v>
      </c>
      <c r="AR22" s="1">
        <v>2811</v>
      </c>
      <c r="AS22" s="1">
        <v>0</v>
      </c>
      <c r="AT22" s="1">
        <v>0</v>
      </c>
      <c r="AU22" s="1">
        <v>0</v>
      </c>
      <c r="AV22" s="1">
        <v>0</v>
      </c>
      <c r="AW22" s="1">
        <v>388.8</v>
      </c>
      <c r="AX22" s="1">
        <v>335.05</v>
      </c>
      <c r="AY22" s="1">
        <v>2012.94</v>
      </c>
      <c r="AZ22" s="1">
        <v>0</v>
      </c>
      <c r="BA22" s="1">
        <v>34178.949999999997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237.5</v>
      </c>
      <c r="BH22" s="1">
        <v>204.59</v>
      </c>
      <c r="BI22" s="1">
        <v>498.97</v>
      </c>
      <c r="BJ22" s="1">
        <v>9226.36</v>
      </c>
      <c r="BK22" s="1">
        <v>49.85</v>
      </c>
      <c r="BL22" s="1">
        <v>0</v>
      </c>
      <c r="BM22" s="1">
        <v>149.94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4079.92</v>
      </c>
      <c r="BW22" s="1">
        <v>973</v>
      </c>
      <c r="BX22" s="1">
        <v>3494</v>
      </c>
      <c r="BY22" s="1">
        <v>0</v>
      </c>
      <c r="BZ22" s="1">
        <v>0</v>
      </c>
      <c r="CA22" s="1">
        <v>262.73</v>
      </c>
      <c r="CB22" s="1">
        <v>0</v>
      </c>
      <c r="CC22" s="1">
        <v>5968.66</v>
      </c>
      <c r="CD22" s="1">
        <v>1897.61</v>
      </c>
      <c r="CE22" s="1">
        <v>56.7</v>
      </c>
      <c r="CF22" s="1">
        <v>0</v>
      </c>
      <c r="CG22" s="1">
        <v>1984.05</v>
      </c>
      <c r="CH22" s="1">
        <v>3057.44</v>
      </c>
      <c r="CI22" s="1">
        <v>0</v>
      </c>
      <c r="CJ22" s="1">
        <v>185.08</v>
      </c>
      <c r="CK22" s="1">
        <v>26024.53</v>
      </c>
      <c r="CL22" s="1">
        <v>418</v>
      </c>
      <c r="CM22" s="1">
        <v>2730</v>
      </c>
      <c r="CN22" s="1">
        <v>978.42</v>
      </c>
      <c r="CO22" s="1">
        <v>0</v>
      </c>
      <c r="CP22" s="1">
        <v>1175</v>
      </c>
      <c r="CQ22" s="1">
        <v>2040.99</v>
      </c>
      <c r="CR22" s="1">
        <v>0</v>
      </c>
      <c r="CS22" s="1">
        <v>97.9</v>
      </c>
      <c r="CT22" s="1">
        <v>0</v>
      </c>
      <c r="CU22" s="1">
        <v>0</v>
      </c>
      <c r="CV22" s="1">
        <v>0</v>
      </c>
      <c r="CW22" s="1">
        <v>0</v>
      </c>
      <c r="CX22" s="1">
        <v>1300</v>
      </c>
      <c r="CY22" s="1">
        <v>10470</v>
      </c>
      <c r="CZ22" s="1">
        <v>0</v>
      </c>
      <c r="DA22" s="1">
        <v>0</v>
      </c>
      <c r="DB22" s="1">
        <v>0</v>
      </c>
      <c r="DC22" s="1">
        <v>13065.2</v>
      </c>
      <c r="DD22" s="1">
        <v>5308.93</v>
      </c>
      <c r="DE22" s="1">
        <v>15201.03</v>
      </c>
      <c r="DF22" s="1">
        <v>5515.82</v>
      </c>
      <c r="DG22" s="1">
        <v>2294.04</v>
      </c>
      <c r="DH22" s="1">
        <v>1187.5</v>
      </c>
      <c r="DI22" s="1">
        <v>0</v>
      </c>
      <c r="DJ22" s="1">
        <v>0</v>
      </c>
      <c r="DK22" s="1">
        <v>0</v>
      </c>
      <c r="DL22" s="1">
        <v>0</v>
      </c>
      <c r="DM22" s="1">
        <v>4408.3</v>
      </c>
      <c r="DN22" s="1">
        <v>0</v>
      </c>
      <c r="DO22" s="1">
        <v>0</v>
      </c>
      <c r="DP22" s="1">
        <v>0</v>
      </c>
      <c r="DQ22" s="1">
        <v>-5569.3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200</v>
      </c>
      <c r="DX22" s="1">
        <v>0</v>
      </c>
      <c r="EA22" s="9">
        <v>44743</v>
      </c>
      <c r="EB22" s="5">
        <v>216404.69</v>
      </c>
      <c r="EC22" s="5">
        <v>-15900.36</v>
      </c>
      <c r="ED22" s="5">
        <f>SUM(Table2[[#This Row],[Income]:[Cost Of Sales]])</f>
        <v>200504.33000000002</v>
      </c>
      <c r="EE22" s="5">
        <v>-164439.19</v>
      </c>
      <c r="EF22" s="5">
        <f>Table2[[#This Row],[Gross Profit]]+Table2[[#This Row],[Expenses]]</f>
        <v>36065.140000000014</v>
      </c>
      <c r="EG22" s="5">
        <v>0</v>
      </c>
      <c r="EH22" s="12">
        <f>SUM(Table2[[#This Row],[Operating Profit]:[Expenses - Tax]])</f>
        <v>36065.140000000014</v>
      </c>
      <c r="EI22" s="18">
        <f>Table2[[#This Row],[Gross Profit]]/Table2[[#This Row],[Income]]</f>
        <v>0.92652488261691557</v>
      </c>
      <c r="EJ22" s="18">
        <f>Table2[[#This Row],[Net Profit/(Loss)]]/Table2[[#This Row],[Income]]</f>
        <v>0.16665599992310709</v>
      </c>
      <c r="EK22" s="20">
        <f>Table2[[#This Row],[Income]]/EB23</f>
        <v>1.0301397408540662</v>
      </c>
      <c r="EM22" s="9">
        <v>44743</v>
      </c>
      <c r="EN22" s="4">
        <v>39390.07</v>
      </c>
      <c r="EO22" s="4">
        <v>158091.04</v>
      </c>
      <c r="EP22" s="4">
        <v>14829.98</v>
      </c>
      <c r="EQ22" s="4">
        <v>15.11</v>
      </c>
      <c r="ER22" s="4">
        <v>4078.49</v>
      </c>
      <c r="ES22" s="4">
        <v>-15384.2</v>
      </c>
      <c r="ET22" s="4">
        <v>-516.16</v>
      </c>
      <c r="EU22" s="4">
        <v>-72366.259999999995</v>
      </c>
      <c r="EV22" s="4">
        <v>-35377.519999999997</v>
      </c>
      <c r="EW22" s="4">
        <v>-15083.89</v>
      </c>
      <c r="EX22" s="4">
        <v>-41611.520000000004</v>
      </c>
      <c r="EY22" s="14">
        <v>0</v>
      </c>
      <c r="EZ22" s="5">
        <f>SUM(Table3[[#This Row],[Sales]:[ITE]])</f>
        <v>36065.139999999985</v>
      </c>
    </row>
    <row r="23" spans="1:156" x14ac:dyDescent="0.25">
      <c r="A23" s="3">
        <v>44713</v>
      </c>
      <c r="B23" s="1">
        <v>33594.629999999997</v>
      </c>
      <c r="C23" s="1">
        <v>0</v>
      </c>
      <c r="D23" s="1">
        <v>993.01</v>
      </c>
      <c r="E23" s="1">
        <v>157060.04999999999</v>
      </c>
      <c r="F23" s="1">
        <v>0</v>
      </c>
      <c r="G23" s="1">
        <v>1631.9</v>
      </c>
      <c r="H23" s="1">
        <v>660.16</v>
      </c>
      <c r="I23" s="1">
        <v>529.99</v>
      </c>
      <c r="J23" s="1">
        <v>2597</v>
      </c>
      <c r="K23" s="1">
        <v>8920.64</v>
      </c>
      <c r="L23" s="1">
        <v>218.18</v>
      </c>
      <c r="M23" s="1">
        <v>300</v>
      </c>
      <c r="N23" s="1">
        <v>8.89</v>
      </c>
      <c r="O23" s="1">
        <v>0</v>
      </c>
      <c r="P23" s="1">
        <v>3030.23</v>
      </c>
      <c r="Q23" s="1">
        <v>0</v>
      </c>
      <c r="R23" s="1">
        <v>407.28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121.18</v>
      </c>
      <c r="Y23" s="1">
        <v>0</v>
      </c>
      <c r="Z23" s="1">
        <v>0</v>
      </c>
      <c r="AA23" s="1">
        <v>0</v>
      </c>
      <c r="AB23" s="1">
        <v>15280.69</v>
      </c>
      <c r="AC23" s="1">
        <v>-1399.08</v>
      </c>
      <c r="AD23" s="1">
        <v>0</v>
      </c>
      <c r="AE23" s="1">
        <v>0</v>
      </c>
      <c r="AF23" s="1">
        <v>93.2</v>
      </c>
      <c r="AG23" s="1">
        <v>0</v>
      </c>
      <c r="AH23" s="1">
        <v>2000</v>
      </c>
      <c r="AI23" s="1">
        <v>1834.9</v>
      </c>
      <c r="AJ23" s="1">
        <v>860</v>
      </c>
      <c r="AK23" s="1">
        <v>0</v>
      </c>
      <c r="AL23" s="1">
        <v>137.49</v>
      </c>
      <c r="AM23" s="1">
        <v>0</v>
      </c>
      <c r="AN23" s="1">
        <v>947.57</v>
      </c>
      <c r="AO23" s="1">
        <v>10150</v>
      </c>
      <c r="AP23" s="1">
        <v>55</v>
      </c>
      <c r="AQ23" s="1">
        <v>660.46</v>
      </c>
      <c r="AR23" s="1">
        <v>2811</v>
      </c>
      <c r="AS23" s="1">
        <v>499.94</v>
      </c>
      <c r="AT23" s="1">
        <v>0</v>
      </c>
      <c r="AU23" s="1">
        <v>0</v>
      </c>
      <c r="AV23" s="1">
        <v>0</v>
      </c>
      <c r="AW23" s="1">
        <v>454.89</v>
      </c>
      <c r="AX23" s="1">
        <v>394.19</v>
      </c>
      <c r="AY23" s="1">
        <v>2007.4</v>
      </c>
      <c r="AZ23" s="1">
        <v>0</v>
      </c>
      <c r="BA23" s="1">
        <v>46482.3</v>
      </c>
      <c r="BB23" s="1">
        <v>0</v>
      </c>
      <c r="BC23" s="1">
        <v>0</v>
      </c>
      <c r="BD23" s="1">
        <v>0</v>
      </c>
      <c r="BE23" s="1">
        <v>1350</v>
      </c>
      <c r="BF23" s="1">
        <v>3900</v>
      </c>
      <c r="BG23" s="1">
        <v>237.5</v>
      </c>
      <c r="BH23" s="1">
        <v>2002.87</v>
      </c>
      <c r="BI23" s="1">
        <v>482.87</v>
      </c>
      <c r="BJ23" s="1">
        <v>8928.74</v>
      </c>
      <c r="BK23" s="1">
        <v>51.51</v>
      </c>
      <c r="BL23" s="1">
        <v>0</v>
      </c>
      <c r="BM23" s="1">
        <v>185.76</v>
      </c>
      <c r="BN23" s="1">
        <v>0</v>
      </c>
      <c r="BO23" s="1">
        <v>0</v>
      </c>
      <c r="BP23" s="1">
        <v>0</v>
      </c>
      <c r="BQ23" s="1">
        <v>70.819999999999993</v>
      </c>
      <c r="BR23" s="1">
        <v>0</v>
      </c>
      <c r="BS23" s="1">
        <v>0</v>
      </c>
      <c r="BT23" s="1">
        <v>2224.29</v>
      </c>
      <c r="BU23" s="1">
        <v>207.37</v>
      </c>
      <c r="BV23" s="1">
        <v>2301.94</v>
      </c>
      <c r="BW23" s="1">
        <v>208.06</v>
      </c>
      <c r="BX23" s="1">
        <v>0</v>
      </c>
      <c r="BY23" s="1">
        <v>0</v>
      </c>
      <c r="BZ23" s="1">
        <v>1420</v>
      </c>
      <c r="CA23" s="1">
        <v>614.33000000000004</v>
      </c>
      <c r="CB23" s="1">
        <v>0</v>
      </c>
      <c r="CC23" s="1">
        <v>5672.94</v>
      </c>
      <c r="CD23" s="1">
        <v>2503.5300000000002</v>
      </c>
      <c r="CE23" s="1">
        <v>190.16</v>
      </c>
      <c r="CF23" s="1">
        <v>0</v>
      </c>
      <c r="CG23" s="1">
        <v>1730.7</v>
      </c>
      <c r="CH23" s="1">
        <v>3061.5</v>
      </c>
      <c r="CI23" s="1">
        <v>0</v>
      </c>
      <c r="CJ23" s="1">
        <v>185.08</v>
      </c>
      <c r="CK23" s="1">
        <v>23552.720000000001</v>
      </c>
      <c r="CL23" s="1">
        <v>209</v>
      </c>
      <c r="CM23" s="1">
        <v>2730</v>
      </c>
      <c r="CN23" s="1">
        <v>978.42</v>
      </c>
      <c r="CO23" s="1">
        <v>0</v>
      </c>
      <c r="CP23" s="1">
        <v>1500</v>
      </c>
      <c r="CQ23" s="1">
        <v>3063</v>
      </c>
      <c r="CR23" s="1">
        <v>0</v>
      </c>
      <c r="CS23" s="1">
        <v>105.7</v>
      </c>
      <c r="CT23" s="1">
        <v>0</v>
      </c>
      <c r="CU23" s="1">
        <v>0</v>
      </c>
      <c r="CV23" s="1">
        <v>0</v>
      </c>
      <c r="CW23" s="1">
        <v>0</v>
      </c>
      <c r="CX23" s="1">
        <v>4000</v>
      </c>
      <c r="CY23" s="1">
        <v>7880</v>
      </c>
      <c r="CZ23" s="1">
        <v>0</v>
      </c>
      <c r="DA23" s="1">
        <v>0</v>
      </c>
      <c r="DB23" s="1">
        <v>0</v>
      </c>
      <c r="DC23" s="1">
        <v>18533.490000000002</v>
      </c>
      <c r="DD23" s="1">
        <v>6313.4</v>
      </c>
      <c r="DE23" s="1">
        <v>18528.5</v>
      </c>
      <c r="DF23" s="1">
        <v>4620.01</v>
      </c>
      <c r="DG23" s="1">
        <v>3634.4</v>
      </c>
      <c r="DH23" s="1">
        <v>1058.0899999999999</v>
      </c>
      <c r="DI23" s="1">
        <v>0</v>
      </c>
      <c r="DJ23" s="1">
        <v>0</v>
      </c>
      <c r="DK23" s="1">
        <v>0</v>
      </c>
      <c r="DL23" s="1">
        <v>0</v>
      </c>
      <c r="DM23" s="1">
        <v>5071.3900000000003</v>
      </c>
      <c r="DN23" s="1">
        <v>0</v>
      </c>
      <c r="DO23" s="1">
        <v>0</v>
      </c>
      <c r="DP23" s="1">
        <v>0</v>
      </c>
      <c r="DQ23" s="1">
        <v>6612.8</v>
      </c>
      <c r="DR23" s="1">
        <v>1443.4</v>
      </c>
      <c r="DS23" s="1">
        <v>0</v>
      </c>
      <c r="DT23" s="1">
        <v>0</v>
      </c>
      <c r="DU23" s="1">
        <v>0</v>
      </c>
      <c r="DV23" s="1">
        <v>0</v>
      </c>
      <c r="DW23" s="1">
        <v>200</v>
      </c>
      <c r="DX23" s="1">
        <v>0</v>
      </c>
      <c r="EA23" s="10">
        <v>44713</v>
      </c>
      <c r="EB23" s="5">
        <v>210073.14</v>
      </c>
      <c r="EC23" s="5">
        <v>-13974.810000000001</v>
      </c>
      <c r="ED23" s="5">
        <f>SUM(Table2[[#This Row],[Income]:[Cost Of Sales]])</f>
        <v>196098.33000000002</v>
      </c>
      <c r="EE23" s="5">
        <v>-216859.43</v>
      </c>
      <c r="EF23" s="5">
        <f>Table2[[#This Row],[Gross Profit]]+Table2[[#This Row],[Expenses]]</f>
        <v>-20761.099999999977</v>
      </c>
      <c r="EG23" s="5">
        <v>0</v>
      </c>
      <c r="EH23" s="12">
        <f>SUM(Table2[[#This Row],[Operating Profit]:[Expenses - Tax]])</f>
        <v>-20761.099999999977</v>
      </c>
      <c r="EI23" s="18">
        <f>Table2[[#This Row],[Gross Profit]]/Table2[[#This Row],[Income]]</f>
        <v>0.93347645491470255</v>
      </c>
      <c r="EJ23" s="18">
        <f>Table2[[#This Row],[Net Profit/(Loss)]]/Table2[[#This Row],[Income]]</f>
        <v>-9.8827960585536903E-2</v>
      </c>
      <c r="EK23" s="20">
        <f>Table2[[#This Row],[Income]]/EB24</f>
        <v>0.9919251876623858</v>
      </c>
      <c r="EM23" s="10">
        <v>44713</v>
      </c>
      <c r="EN23" s="4">
        <v>34587.64</v>
      </c>
      <c r="EO23" s="4">
        <v>159352.10999999999</v>
      </c>
      <c r="EP23" s="4">
        <v>12565.81</v>
      </c>
      <c r="EQ23" s="4">
        <v>8.89</v>
      </c>
      <c r="ER23" s="4">
        <v>3558.69</v>
      </c>
      <c r="ES23" s="4">
        <v>-13881.61</v>
      </c>
      <c r="ET23" s="4">
        <v>-93.2</v>
      </c>
      <c r="EU23" s="4">
        <v>-101847.82999999999</v>
      </c>
      <c r="EV23" s="4">
        <v>-32447.42</v>
      </c>
      <c r="EW23" s="4">
        <v>-16548.7</v>
      </c>
      <c r="EX23" s="4">
        <v>-66015.48</v>
      </c>
      <c r="EY23" s="14">
        <v>0</v>
      </c>
      <c r="EZ23" s="5">
        <f>SUM(Table3[[#This Row],[Sales]:[ITE]])</f>
        <v>-20761.099999999962</v>
      </c>
    </row>
    <row r="24" spans="1:156" x14ac:dyDescent="0.25">
      <c r="A24" s="3">
        <v>44682</v>
      </c>
      <c r="B24" s="1">
        <v>30951.37</v>
      </c>
      <c r="C24" s="1">
        <v>0</v>
      </c>
      <c r="D24" s="1">
        <v>940.77</v>
      </c>
      <c r="E24" s="1">
        <v>160854.32</v>
      </c>
      <c r="F24" s="1">
        <v>0</v>
      </c>
      <c r="G24" s="1">
        <v>2277.0100000000002</v>
      </c>
      <c r="H24" s="1">
        <v>571.99</v>
      </c>
      <c r="I24" s="1">
        <v>1094.28</v>
      </c>
      <c r="J24" s="1">
        <v>1862.54</v>
      </c>
      <c r="K24" s="1">
        <v>9760.09</v>
      </c>
      <c r="L24" s="1">
        <v>0</v>
      </c>
      <c r="M24" s="1">
        <v>527</v>
      </c>
      <c r="N24" s="1">
        <v>6.92</v>
      </c>
      <c r="O24" s="1">
        <v>0</v>
      </c>
      <c r="P24" s="1">
        <v>2630.45</v>
      </c>
      <c r="Q24" s="1">
        <v>0</v>
      </c>
      <c r="R24" s="1">
        <v>72.73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233.78</v>
      </c>
      <c r="Y24" s="1">
        <v>0</v>
      </c>
      <c r="Z24" s="1">
        <v>0</v>
      </c>
      <c r="AA24" s="1">
        <v>0</v>
      </c>
      <c r="AB24" s="1">
        <v>11607.72</v>
      </c>
      <c r="AC24" s="1">
        <v>1396.23</v>
      </c>
      <c r="AD24" s="1">
        <v>0</v>
      </c>
      <c r="AE24" s="1">
        <v>0</v>
      </c>
      <c r="AF24" s="1">
        <v>502.39</v>
      </c>
      <c r="AG24" s="1">
        <v>0</v>
      </c>
      <c r="AH24" s="1">
        <v>3600</v>
      </c>
      <c r="AI24" s="1">
        <v>1819.1</v>
      </c>
      <c r="AJ24" s="1">
        <v>0</v>
      </c>
      <c r="AK24" s="1">
        <v>0</v>
      </c>
      <c r="AL24" s="1">
        <v>130.75</v>
      </c>
      <c r="AM24" s="1">
        <v>0</v>
      </c>
      <c r="AN24" s="1">
        <v>309.39999999999998</v>
      </c>
      <c r="AO24" s="1">
        <v>0</v>
      </c>
      <c r="AP24" s="1">
        <v>0</v>
      </c>
      <c r="AQ24" s="1">
        <v>522.36</v>
      </c>
      <c r="AR24" s="1">
        <v>2811</v>
      </c>
      <c r="AS24" s="1">
        <v>780.72</v>
      </c>
      <c r="AT24" s="1">
        <v>0</v>
      </c>
      <c r="AU24" s="1">
        <v>0</v>
      </c>
      <c r="AV24" s="1">
        <v>0</v>
      </c>
      <c r="AW24" s="1">
        <v>461.27</v>
      </c>
      <c r="AX24" s="1">
        <v>340.91</v>
      </c>
      <c r="AY24" s="1">
        <v>1924.67</v>
      </c>
      <c r="AZ24" s="1">
        <v>0</v>
      </c>
      <c r="BA24" s="1">
        <v>41332.36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237.5</v>
      </c>
      <c r="BH24" s="1">
        <v>202.36</v>
      </c>
      <c r="BI24" s="1">
        <v>498.97</v>
      </c>
      <c r="BJ24" s="1">
        <v>9256.6299999999992</v>
      </c>
      <c r="BK24" s="1">
        <v>54.17</v>
      </c>
      <c r="BL24" s="1">
        <v>0</v>
      </c>
      <c r="BM24" s="1">
        <v>392.87</v>
      </c>
      <c r="BN24" s="1">
        <v>0</v>
      </c>
      <c r="BO24" s="1">
        <v>0</v>
      </c>
      <c r="BP24" s="1">
        <v>0</v>
      </c>
      <c r="BQ24" s="1">
        <v>10.58</v>
      </c>
      <c r="BR24" s="1">
        <v>0</v>
      </c>
      <c r="BS24" s="1">
        <v>0</v>
      </c>
      <c r="BT24" s="1">
        <v>8633.9</v>
      </c>
      <c r="BU24" s="1">
        <v>5072.6400000000003</v>
      </c>
      <c r="BV24" s="1">
        <v>745.72</v>
      </c>
      <c r="BW24" s="1">
        <v>0</v>
      </c>
      <c r="BX24" s="1">
        <v>0</v>
      </c>
      <c r="BY24" s="1">
        <v>0</v>
      </c>
      <c r="BZ24" s="1">
        <v>233.78</v>
      </c>
      <c r="CA24" s="1">
        <v>271.52999999999997</v>
      </c>
      <c r="CB24" s="1">
        <v>0</v>
      </c>
      <c r="CC24" s="1">
        <v>5817.83</v>
      </c>
      <c r="CD24" s="1">
        <v>0</v>
      </c>
      <c r="CE24" s="1">
        <v>90.46</v>
      </c>
      <c r="CF24" s="1">
        <v>120</v>
      </c>
      <c r="CG24" s="1">
        <v>1660.76</v>
      </c>
      <c r="CH24" s="1">
        <v>3032.74</v>
      </c>
      <c r="CI24" s="1">
        <v>0</v>
      </c>
      <c r="CJ24" s="1">
        <v>231.35</v>
      </c>
      <c r="CK24" s="1">
        <v>22870.3</v>
      </c>
      <c r="CL24" s="1">
        <v>388.84</v>
      </c>
      <c r="CM24" s="1">
        <v>2730</v>
      </c>
      <c r="CN24" s="1">
        <v>978.42</v>
      </c>
      <c r="CO24" s="1">
        <v>0</v>
      </c>
      <c r="CP24" s="1">
        <v>2250</v>
      </c>
      <c r="CQ24" s="1">
        <v>2427.0300000000002</v>
      </c>
      <c r="CR24" s="1">
        <v>0</v>
      </c>
      <c r="CS24" s="1">
        <v>1040.8499999999999</v>
      </c>
      <c r="CT24" s="1">
        <v>0</v>
      </c>
      <c r="CU24" s="1">
        <v>0</v>
      </c>
      <c r="CV24" s="1">
        <v>0</v>
      </c>
      <c r="CW24" s="1">
        <v>0</v>
      </c>
      <c r="CX24" s="1">
        <v>4827.2700000000004</v>
      </c>
      <c r="CY24" s="1">
        <v>8501.27</v>
      </c>
      <c r="CZ24" s="1">
        <v>0</v>
      </c>
      <c r="DA24" s="1">
        <v>0</v>
      </c>
      <c r="DB24" s="1">
        <v>0</v>
      </c>
      <c r="DC24" s="1">
        <v>14034.24</v>
      </c>
      <c r="DD24" s="1">
        <v>5063.72</v>
      </c>
      <c r="DE24" s="1">
        <v>14807.2</v>
      </c>
      <c r="DF24" s="1">
        <v>3802.42</v>
      </c>
      <c r="DG24" s="1">
        <v>1888.93</v>
      </c>
      <c r="DH24" s="1">
        <v>486.97</v>
      </c>
      <c r="DI24" s="1">
        <v>0</v>
      </c>
      <c r="DJ24" s="1">
        <v>0</v>
      </c>
      <c r="DK24" s="1">
        <v>0</v>
      </c>
      <c r="DL24" s="1">
        <v>0</v>
      </c>
      <c r="DM24" s="1">
        <v>3799.01</v>
      </c>
      <c r="DN24" s="1">
        <v>0</v>
      </c>
      <c r="DO24" s="1">
        <v>0</v>
      </c>
      <c r="DP24" s="1">
        <v>0</v>
      </c>
      <c r="DQ24" s="1">
        <v>3867.8</v>
      </c>
      <c r="DR24" s="1">
        <v>2886.8</v>
      </c>
      <c r="DS24" s="1">
        <v>0</v>
      </c>
      <c r="DT24" s="1">
        <v>0</v>
      </c>
      <c r="DU24" s="1">
        <v>0</v>
      </c>
      <c r="DV24" s="1">
        <v>0</v>
      </c>
      <c r="DW24" s="1">
        <v>200</v>
      </c>
      <c r="DX24" s="1">
        <v>0</v>
      </c>
      <c r="EA24" s="9">
        <v>44682</v>
      </c>
      <c r="EB24" s="5">
        <v>211783.25000000006</v>
      </c>
      <c r="EC24" s="5">
        <v>-13506.339999999998</v>
      </c>
      <c r="ED24" s="5">
        <f>SUM(Table2[[#This Row],[Income]:[Cost Of Sales]])</f>
        <v>198276.91000000006</v>
      </c>
      <c r="EE24" s="5">
        <v>-187447.40000000002</v>
      </c>
      <c r="EF24" s="5">
        <f>Table2[[#This Row],[Gross Profit]]+Table2[[#This Row],[Expenses]]</f>
        <v>10829.510000000038</v>
      </c>
      <c r="EG24" s="5">
        <v>0</v>
      </c>
      <c r="EH24" s="12">
        <f>SUM(Table2[[#This Row],[Operating Profit]:[Expenses - Tax]])</f>
        <v>10829.510000000038</v>
      </c>
      <c r="EI24" s="18">
        <f>Table2[[#This Row],[Gross Profit]]/Table2[[#This Row],[Income]]</f>
        <v>0.93622564579587864</v>
      </c>
      <c r="EJ24" s="18">
        <f>Table2[[#This Row],[Net Profit/(Loss)]]/Table2[[#This Row],[Income]]</f>
        <v>5.1134874925189013E-2</v>
      </c>
      <c r="EK24" s="20">
        <f>Table2[[#This Row],[Income]]/EB25</f>
        <v>0.92545887906442081</v>
      </c>
      <c r="EM24" s="9">
        <v>44682</v>
      </c>
      <c r="EN24" s="4">
        <v>31892.14</v>
      </c>
      <c r="EO24" s="4">
        <v>163703.32</v>
      </c>
      <c r="EP24" s="4">
        <v>13243.91</v>
      </c>
      <c r="EQ24" s="4">
        <v>6.92</v>
      </c>
      <c r="ER24" s="4">
        <v>2936.96</v>
      </c>
      <c r="ES24" s="4">
        <v>-13003.949999999999</v>
      </c>
      <c r="ET24" s="4">
        <v>-502.39</v>
      </c>
      <c r="EU24" s="4">
        <v>-85671.48000000001</v>
      </c>
      <c r="EV24" s="4">
        <v>-31892.41</v>
      </c>
      <c r="EW24" s="4">
        <v>-19046.420000000002</v>
      </c>
      <c r="EX24" s="4">
        <v>-50837.090000000011</v>
      </c>
      <c r="EY24" s="14">
        <v>0</v>
      </c>
      <c r="EZ24" s="5">
        <f>SUM(Table3[[#This Row],[Sales]:[ITE]])</f>
        <v>10829.50999999998</v>
      </c>
    </row>
    <row r="25" spans="1:156" x14ac:dyDescent="0.25">
      <c r="A25" s="3">
        <v>44652</v>
      </c>
      <c r="B25" s="1">
        <v>31980.74</v>
      </c>
      <c r="C25" s="1">
        <v>0</v>
      </c>
      <c r="D25" s="1">
        <v>742.68</v>
      </c>
      <c r="E25" s="1">
        <v>174206.76</v>
      </c>
      <c r="F25" s="1">
        <v>0</v>
      </c>
      <c r="G25" s="1">
        <v>1839.75</v>
      </c>
      <c r="H25" s="1">
        <v>700.32</v>
      </c>
      <c r="I25" s="1">
        <v>809.54</v>
      </c>
      <c r="J25" s="1">
        <v>2194.81</v>
      </c>
      <c r="K25" s="1">
        <v>13121.54</v>
      </c>
      <c r="L25" s="1">
        <v>0</v>
      </c>
      <c r="M25" s="1">
        <v>433.64</v>
      </c>
      <c r="N25" s="1">
        <v>7.08</v>
      </c>
      <c r="O25" s="1">
        <v>0</v>
      </c>
      <c r="P25" s="1">
        <v>2516.29</v>
      </c>
      <c r="Q25" s="1">
        <v>0</v>
      </c>
      <c r="R25" s="1">
        <v>118.19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170</v>
      </c>
      <c r="Y25" s="1">
        <v>0</v>
      </c>
      <c r="Z25" s="1">
        <v>0</v>
      </c>
      <c r="AA25" s="1">
        <v>0</v>
      </c>
      <c r="AB25" s="1">
        <v>10302.24</v>
      </c>
      <c r="AC25" s="1">
        <v>2452.1</v>
      </c>
      <c r="AD25" s="1">
        <v>0</v>
      </c>
      <c r="AE25" s="1">
        <v>0</v>
      </c>
      <c r="AF25" s="1">
        <v>579.83000000000004</v>
      </c>
      <c r="AG25" s="1">
        <v>0</v>
      </c>
      <c r="AH25" s="1">
        <v>0</v>
      </c>
      <c r="AI25" s="1">
        <v>1702.53</v>
      </c>
      <c r="AJ25" s="1">
        <v>707.27</v>
      </c>
      <c r="AK25" s="1">
        <v>0</v>
      </c>
      <c r="AL25" s="1">
        <v>107.77</v>
      </c>
      <c r="AM25" s="1">
        <v>0</v>
      </c>
      <c r="AN25" s="1">
        <v>405</v>
      </c>
      <c r="AO25" s="1">
        <v>33.200000000000003</v>
      </c>
      <c r="AP25" s="1">
        <v>0</v>
      </c>
      <c r="AQ25" s="1">
        <v>0</v>
      </c>
      <c r="AR25" s="1">
        <v>2811</v>
      </c>
      <c r="AS25" s="1">
        <v>226</v>
      </c>
      <c r="AT25" s="1">
        <v>0</v>
      </c>
      <c r="AU25" s="1">
        <v>219.32</v>
      </c>
      <c r="AV25" s="1">
        <v>0</v>
      </c>
      <c r="AW25" s="1">
        <v>348.25</v>
      </c>
      <c r="AX25" s="1">
        <v>312.62</v>
      </c>
      <c r="AY25" s="1">
        <v>1916.95</v>
      </c>
      <c r="AZ25" s="1">
        <v>0</v>
      </c>
      <c r="BA25" s="1">
        <v>39455.01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981.07</v>
      </c>
      <c r="BH25" s="1">
        <v>520.91</v>
      </c>
      <c r="BI25" s="1">
        <v>482.87</v>
      </c>
      <c r="BJ25" s="1">
        <v>8061.5</v>
      </c>
      <c r="BK25" s="1">
        <v>55.82</v>
      </c>
      <c r="BL25" s="1">
        <v>0</v>
      </c>
      <c r="BM25" s="1">
        <v>231.28</v>
      </c>
      <c r="BN25" s="1">
        <v>0</v>
      </c>
      <c r="BO25" s="1">
        <v>0</v>
      </c>
      <c r="BP25" s="1">
        <v>343.74</v>
      </c>
      <c r="BQ25" s="1">
        <v>0</v>
      </c>
      <c r="BR25" s="1">
        <v>0</v>
      </c>
      <c r="BS25" s="1">
        <v>0</v>
      </c>
      <c r="BT25" s="1">
        <v>0</v>
      </c>
      <c r="BU25" s="1">
        <v>474.83</v>
      </c>
      <c r="BV25" s="1">
        <v>5401.42</v>
      </c>
      <c r="BW25" s="1">
        <v>0</v>
      </c>
      <c r="BX25" s="1">
        <v>201</v>
      </c>
      <c r="BY25" s="1">
        <v>0</v>
      </c>
      <c r="BZ25" s="1">
        <v>2881</v>
      </c>
      <c r="CA25" s="1">
        <v>268.72000000000003</v>
      </c>
      <c r="CB25" s="1">
        <v>0</v>
      </c>
      <c r="CC25" s="1">
        <v>6775.29</v>
      </c>
      <c r="CD25" s="1">
        <v>476.35</v>
      </c>
      <c r="CE25" s="1">
        <v>43.89</v>
      </c>
      <c r="CF25" s="1">
        <v>0</v>
      </c>
      <c r="CG25" s="1">
        <v>2073.67</v>
      </c>
      <c r="CH25" s="1">
        <v>3061.5</v>
      </c>
      <c r="CI25" s="1">
        <v>0</v>
      </c>
      <c r="CJ25" s="1">
        <v>185.08</v>
      </c>
      <c r="CK25" s="1">
        <v>26899</v>
      </c>
      <c r="CL25" s="1">
        <v>493.34</v>
      </c>
      <c r="CM25" s="1">
        <v>4990.3599999999997</v>
      </c>
      <c r="CN25" s="1">
        <v>753.88</v>
      </c>
      <c r="CO25" s="1">
        <v>0</v>
      </c>
      <c r="CP25" s="1">
        <v>1775</v>
      </c>
      <c r="CQ25" s="1">
        <v>2525.3000000000002</v>
      </c>
      <c r="CR25" s="1">
        <v>0</v>
      </c>
      <c r="CS25" s="1">
        <v>570.72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11020</v>
      </c>
      <c r="CZ25" s="1">
        <v>0</v>
      </c>
      <c r="DA25" s="1">
        <v>0</v>
      </c>
      <c r="DB25" s="1">
        <v>0</v>
      </c>
      <c r="DC25" s="1">
        <v>13691.69</v>
      </c>
      <c r="DD25" s="1">
        <v>5248.51</v>
      </c>
      <c r="DE25" s="1">
        <v>14937.2</v>
      </c>
      <c r="DF25" s="1">
        <v>5414.75</v>
      </c>
      <c r="DG25" s="1">
        <v>2712.87</v>
      </c>
      <c r="DH25" s="1">
        <v>930.12</v>
      </c>
      <c r="DI25" s="1">
        <v>0</v>
      </c>
      <c r="DJ25" s="1">
        <v>0</v>
      </c>
      <c r="DK25" s="1">
        <v>0</v>
      </c>
      <c r="DL25" s="1">
        <v>0</v>
      </c>
      <c r="DM25" s="1">
        <v>4178.83</v>
      </c>
      <c r="DN25" s="1">
        <v>0</v>
      </c>
      <c r="DO25" s="1">
        <v>0</v>
      </c>
      <c r="DP25" s="1">
        <v>0</v>
      </c>
      <c r="DQ25" s="1">
        <v>1444.81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EA25" s="10">
        <v>44652</v>
      </c>
      <c r="EB25" s="5">
        <v>228841.34000000005</v>
      </c>
      <c r="EC25" s="5">
        <v>-13334.17</v>
      </c>
      <c r="ED25" s="5">
        <f>SUM(Table2[[#This Row],[Income]:[Cost Of Sales]])</f>
        <v>215507.17000000004</v>
      </c>
      <c r="EE25" s="5">
        <v>-178351.24</v>
      </c>
      <c r="EF25" s="5">
        <f>Table2[[#This Row],[Gross Profit]]+Table2[[#This Row],[Expenses]]</f>
        <v>37155.930000000051</v>
      </c>
      <c r="EG25" s="5">
        <v>0</v>
      </c>
      <c r="EH25" s="12">
        <f>SUM(Table2[[#This Row],[Operating Profit]:[Expenses - Tax]])</f>
        <v>37155.930000000051</v>
      </c>
      <c r="EI25" s="18">
        <f>Table2[[#This Row],[Gross Profit]]/Table2[[#This Row],[Income]]</f>
        <v>0.94173181296701025</v>
      </c>
      <c r="EJ25" s="18">
        <f>Table2[[#This Row],[Net Profit/(Loss)]]/Table2[[#This Row],[Income]]</f>
        <v>0.16236546246408121</v>
      </c>
      <c r="EK25" s="20">
        <f>Table2[[#This Row],[Income]]/EB26</f>
        <v>1.0804936624063501</v>
      </c>
      <c r="EM25" s="10">
        <v>44652</v>
      </c>
      <c r="EN25" s="4">
        <v>32723.420000000002</v>
      </c>
      <c r="EO25" s="4">
        <v>176746.83000000002</v>
      </c>
      <c r="EP25" s="4">
        <v>16559.530000000002</v>
      </c>
      <c r="EQ25" s="4">
        <v>7.08</v>
      </c>
      <c r="ER25" s="4">
        <v>2804.48</v>
      </c>
      <c r="ES25" s="4">
        <v>-12754.34</v>
      </c>
      <c r="ET25" s="4">
        <v>-579.83000000000004</v>
      </c>
      <c r="EU25" s="4">
        <v>-75444.61</v>
      </c>
      <c r="EV25" s="4">
        <v>-38456.829999999994</v>
      </c>
      <c r="EW25" s="4">
        <v>-15891.02</v>
      </c>
      <c r="EX25" s="4">
        <v>-48558.780000000006</v>
      </c>
      <c r="EY25" s="14">
        <v>0</v>
      </c>
      <c r="EZ25" s="5">
        <f>SUM(Table3[[#This Row],[Sales]:[ITE]])</f>
        <v>37155.930000000058</v>
      </c>
    </row>
    <row r="26" spans="1:156" x14ac:dyDescent="0.25">
      <c r="A26" s="3">
        <v>44621</v>
      </c>
      <c r="B26" s="1">
        <v>25352.66</v>
      </c>
      <c r="C26" s="1">
        <v>1581.82</v>
      </c>
      <c r="D26" s="1">
        <v>3520.66</v>
      </c>
      <c r="E26" s="1">
        <v>164258.84</v>
      </c>
      <c r="F26" s="1">
        <v>0</v>
      </c>
      <c r="G26" s="1">
        <v>1174.19</v>
      </c>
      <c r="H26" s="1">
        <v>748.73</v>
      </c>
      <c r="I26" s="1">
        <v>1214.1099999999999</v>
      </c>
      <c r="J26" s="1">
        <v>2191.91</v>
      </c>
      <c r="K26" s="1">
        <v>8566.7199999999993</v>
      </c>
      <c r="L26" s="1">
        <v>0</v>
      </c>
      <c r="M26" s="1">
        <v>160</v>
      </c>
      <c r="N26" s="1">
        <v>6.36</v>
      </c>
      <c r="O26" s="1">
        <v>0</v>
      </c>
      <c r="P26" s="1">
        <v>2228.7600000000002</v>
      </c>
      <c r="Q26" s="1">
        <v>0</v>
      </c>
      <c r="R26" s="1">
        <v>686.36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102.2</v>
      </c>
      <c r="Y26" s="1">
        <v>0</v>
      </c>
      <c r="Z26" s="1">
        <v>0</v>
      </c>
      <c r="AA26" s="1">
        <v>0</v>
      </c>
      <c r="AB26" s="1">
        <v>13635.92</v>
      </c>
      <c r="AC26" s="1">
        <v>-1395.98</v>
      </c>
      <c r="AD26" s="1">
        <v>0</v>
      </c>
      <c r="AE26" s="1">
        <v>0</v>
      </c>
      <c r="AF26" s="1">
        <v>44.8</v>
      </c>
      <c r="AG26" s="1">
        <v>0</v>
      </c>
      <c r="AH26" s="1">
        <v>1800</v>
      </c>
      <c r="AI26" s="1">
        <v>1798.6</v>
      </c>
      <c r="AJ26" s="1">
        <v>830.09</v>
      </c>
      <c r="AK26" s="1">
        <v>0</v>
      </c>
      <c r="AL26" s="1">
        <v>117.97</v>
      </c>
      <c r="AM26" s="1">
        <v>0</v>
      </c>
      <c r="AN26" s="1">
        <v>327.8</v>
      </c>
      <c r="AO26" s="1">
        <v>0</v>
      </c>
      <c r="AP26" s="1">
        <v>0</v>
      </c>
      <c r="AQ26" s="1">
        <v>121.45</v>
      </c>
      <c r="AR26" s="1">
        <v>2811</v>
      </c>
      <c r="AS26" s="1">
        <v>0</v>
      </c>
      <c r="AT26" s="1">
        <v>0</v>
      </c>
      <c r="AU26" s="1">
        <v>186.18</v>
      </c>
      <c r="AV26" s="1">
        <v>0</v>
      </c>
      <c r="AW26" s="1">
        <v>552.25</v>
      </c>
      <c r="AX26" s="1">
        <v>172.68</v>
      </c>
      <c r="AY26" s="1">
        <v>1916.95</v>
      </c>
      <c r="AZ26" s="1">
        <v>0</v>
      </c>
      <c r="BA26" s="1">
        <v>39808.53</v>
      </c>
      <c r="BB26" s="1">
        <v>0</v>
      </c>
      <c r="BC26" s="1">
        <v>0</v>
      </c>
      <c r="BD26" s="1">
        <v>0</v>
      </c>
      <c r="BE26" s="1">
        <v>250</v>
      </c>
      <c r="BF26" s="1">
        <v>0</v>
      </c>
      <c r="BG26" s="1">
        <v>237.5</v>
      </c>
      <c r="BH26" s="1">
        <v>0</v>
      </c>
      <c r="BI26" s="1">
        <v>498.97</v>
      </c>
      <c r="BJ26" s="1">
        <v>8330.2199999999993</v>
      </c>
      <c r="BK26" s="1">
        <v>58.47</v>
      </c>
      <c r="BL26" s="1">
        <v>0</v>
      </c>
      <c r="BM26" s="1">
        <v>136.84</v>
      </c>
      <c r="BN26" s="1">
        <v>0</v>
      </c>
      <c r="BO26" s="1">
        <v>1889.84</v>
      </c>
      <c r="BP26" s="1">
        <v>169.88</v>
      </c>
      <c r="BQ26" s="1">
        <v>90.44</v>
      </c>
      <c r="BR26" s="1">
        <v>0</v>
      </c>
      <c r="BS26" s="1">
        <v>0</v>
      </c>
      <c r="BT26" s="1">
        <v>2323.9699999999998</v>
      </c>
      <c r="BU26" s="1">
        <v>72.739999999999995</v>
      </c>
      <c r="BV26" s="1">
        <v>4461.8900000000003</v>
      </c>
      <c r="BW26" s="1">
        <v>0</v>
      </c>
      <c r="BX26" s="1">
        <v>0</v>
      </c>
      <c r="BY26" s="1">
        <v>0</v>
      </c>
      <c r="BZ26" s="1">
        <v>205.07</v>
      </c>
      <c r="CA26" s="1">
        <v>50</v>
      </c>
      <c r="CB26" s="1">
        <v>0</v>
      </c>
      <c r="CC26" s="1">
        <v>6526.48</v>
      </c>
      <c r="CD26" s="1">
        <v>0</v>
      </c>
      <c r="CE26" s="1">
        <v>119.84</v>
      </c>
      <c r="CF26" s="1">
        <v>0</v>
      </c>
      <c r="CG26" s="1">
        <v>4860.1499999999996</v>
      </c>
      <c r="CH26" s="1">
        <v>3061.5</v>
      </c>
      <c r="CI26" s="1">
        <v>196.35</v>
      </c>
      <c r="CJ26" s="1">
        <v>470.35</v>
      </c>
      <c r="CK26" s="1">
        <v>24815.79</v>
      </c>
      <c r="CL26" s="1">
        <v>566.05999999999995</v>
      </c>
      <c r="CM26" s="1">
        <v>2613</v>
      </c>
      <c r="CN26" s="1">
        <v>978.42</v>
      </c>
      <c r="CO26" s="1">
        <v>0</v>
      </c>
      <c r="CP26" s="1">
        <v>2675</v>
      </c>
      <c r="CQ26" s="1">
        <v>3270.42</v>
      </c>
      <c r="CR26" s="1">
        <v>0</v>
      </c>
      <c r="CS26" s="1">
        <v>82.7</v>
      </c>
      <c r="CT26" s="1">
        <v>0</v>
      </c>
      <c r="CU26" s="1">
        <v>0</v>
      </c>
      <c r="CV26" s="1">
        <v>0</v>
      </c>
      <c r="CW26" s="1">
        <v>0</v>
      </c>
      <c r="CX26" s="1">
        <v>3136.36</v>
      </c>
      <c r="CY26" s="1">
        <v>8080</v>
      </c>
      <c r="CZ26" s="1">
        <v>0</v>
      </c>
      <c r="DA26" s="1">
        <v>0</v>
      </c>
      <c r="DB26" s="1">
        <v>366.87</v>
      </c>
      <c r="DC26" s="1">
        <v>13961.89</v>
      </c>
      <c r="DD26" s="1">
        <v>5745.78</v>
      </c>
      <c r="DE26" s="1">
        <v>18747.580000000002</v>
      </c>
      <c r="DF26" s="1">
        <v>5703.74</v>
      </c>
      <c r="DG26" s="1">
        <v>3034.88</v>
      </c>
      <c r="DH26" s="1">
        <v>715.25</v>
      </c>
      <c r="DI26" s="1">
        <v>677.3</v>
      </c>
      <c r="DJ26" s="1">
        <v>0</v>
      </c>
      <c r="DK26" s="1">
        <v>0</v>
      </c>
      <c r="DL26" s="1">
        <v>0</v>
      </c>
      <c r="DM26" s="1">
        <v>4573.04</v>
      </c>
      <c r="DN26" s="1">
        <v>0</v>
      </c>
      <c r="DO26" s="1">
        <v>0</v>
      </c>
      <c r="DP26" s="1">
        <v>0</v>
      </c>
      <c r="DQ26" s="1">
        <v>8725.7999999999993</v>
      </c>
      <c r="DR26" s="1">
        <v>1443.4</v>
      </c>
      <c r="DS26" s="1">
        <v>0</v>
      </c>
      <c r="DT26" s="1">
        <v>0</v>
      </c>
      <c r="DU26" s="1">
        <v>0</v>
      </c>
      <c r="DV26" s="1">
        <v>0</v>
      </c>
      <c r="DW26" s="1">
        <v>378.4</v>
      </c>
      <c r="DX26" s="1">
        <v>0</v>
      </c>
      <c r="EA26" s="9">
        <v>44621</v>
      </c>
      <c r="EB26" s="5">
        <v>211793.31999999998</v>
      </c>
      <c r="EC26" s="5">
        <v>-12284.74</v>
      </c>
      <c r="ED26" s="5">
        <f>SUM(Table2[[#This Row],[Income]:[Cost Of Sales]])</f>
        <v>199508.58</v>
      </c>
      <c r="EE26" s="5">
        <v>-194745.67999999996</v>
      </c>
      <c r="EF26" s="5">
        <f>Table2[[#This Row],[Gross Profit]]+Table2[[#This Row],[Expenses]]</f>
        <v>4762.9000000000233</v>
      </c>
      <c r="EG26" s="5">
        <v>0</v>
      </c>
      <c r="EH26" s="12">
        <f>SUM(Table2[[#This Row],[Operating Profit]:[Expenses - Tax]])</f>
        <v>4762.9000000000233</v>
      </c>
      <c r="EI26" s="18">
        <f>Table2[[#This Row],[Gross Profit]]/Table2[[#This Row],[Income]]</f>
        <v>0.94199656533076681</v>
      </c>
      <c r="EJ26" s="18">
        <f>Table2[[#This Row],[Net Profit/(Loss)]]/Table2[[#This Row],[Income]]</f>
        <v>2.2488433535108775E-2</v>
      </c>
      <c r="EK26" s="20">
        <f>Table2[[#This Row],[Income]]/EB27</f>
        <v>1.3780175583712617</v>
      </c>
      <c r="EM26" s="9">
        <v>44621</v>
      </c>
      <c r="EN26" s="4">
        <v>30455.14</v>
      </c>
      <c r="EO26" s="4">
        <v>166181.76000000001</v>
      </c>
      <c r="EP26" s="4">
        <v>12132.739999999998</v>
      </c>
      <c r="EQ26" s="4">
        <v>6.36</v>
      </c>
      <c r="ER26" s="4">
        <v>3017.32</v>
      </c>
      <c r="ES26" s="4">
        <v>-12239.94</v>
      </c>
      <c r="ET26" s="4">
        <v>-44.8</v>
      </c>
      <c r="EU26" s="4">
        <v>-75865.649999999994</v>
      </c>
      <c r="EV26" s="4">
        <v>-37561.619999999995</v>
      </c>
      <c r="EW26" s="4">
        <v>-17244.48</v>
      </c>
      <c r="EX26" s="4">
        <v>-64073.930000000008</v>
      </c>
      <c r="EY26" s="14">
        <v>0</v>
      </c>
      <c r="EZ26" s="5">
        <f>SUM(Table3[[#This Row],[Sales]:[ITE]])</f>
        <v>4762.9000000000233</v>
      </c>
    </row>
    <row r="27" spans="1:156" x14ac:dyDescent="0.25">
      <c r="A27" s="3">
        <v>44593</v>
      </c>
      <c r="B27" s="1">
        <v>17978.53</v>
      </c>
      <c r="C27" s="1">
        <v>3042.28</v>
      </c>
      <c r="D27" s="1">
        <v>558.6</v>
      </c>
      <c r="E27" s="1">
        <v>116738.37</v>
      </c>
      <c r="F27" s="1">
        <v>1431.67</v>
      </c>
      <c r="G27" s="1">
        <v>1797.01</v>
      </c>
      <c r="H27" s="1">
        <v>0</v>
      </c>
      <c r="I27" s="1">
        <v>1409.55</v>
      </c>
      <c r="J27" s="1">
        <v>1709.82</v>
      </c>
      <c r="K27" s="1">
        <v>7259.1</v>
      </c>
      <c r="L27" s="1">
        <v>0</v>
      </c>
      <c r="M27" s="1">
        <v>0</v>
      </c>
      <c r="N27" s="1">
        <v>7</v>
      </c>
      <c r="O27" s="1">
        <v>0</v>
      </c>
      <c r="P27" s="1">
        <v>1689.55</v>
      </c>
      <c r="Q27" s="1">
        <v>0</v>
      </c>
      <c r="R27" s="1">
        <v>72.73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7035.84</v>
      </c>
      <c r="AC27" s="1">
        <v>1448.99</v>
      </c>
      <c r="AD27" s="1">
        <v>0</v>
      </c>
      <c r="AE27" s="1">
        <v>2354.1999999999998</v>
      </c>
      <c r="AF27" s="1">
        <v>0</v>
      </c>
      <c r="AG27" s="1">
        <v>0</v>
      </c>
      <c r="AH27" s="1">
        <v>1800</v>
      </c>
      <c r="AI27" s="1">
        <v>1450</v>
      </c>
      <c r="AJ27" s="1">
        <v>0</v>
      </c>
      <c r="AK27" s="1">
        <v>125</v>
      </c>
      <c r="AL27" s="1">
        <v>125.18</v>
      </c>
      <c r="AM27" s="1">
        <v>0</v>
      </c>
      <c r="AN27" s="1">
        <v>294.39999999999998</v>
      </c>
      <c r="AO27" s="1">
        <v>0</v>
      </c>
      <c r="AP27" s="1">
        <v>0</v>
      </c>
      <c r="AQ27" s="1">
        <v>212.36</v>
      </c>
      <c r="AR27" s="1">
        <v>2811</v>
      </c>
      <c r="AS27" s="1">
        <v>226</v>
      </c>
      <c r="AT27" s="1">
        <v>0</v>
      </c>
      <c r="AU27" s="1">
        <v>206.36</v>
      </c>
      <c r="AV27" s="1">
        <v>0</v>
      </c>
      <c r="AW27" s="1">
        <v>363.91</v>
      </c>
      <c r="AX27" s="1">
        <v>63.64</v>
      </c>
      <c r="AY27" s="1">
        <v>1916.95</v>
      </c>
      <c r="AZ27" s="1">
        <v>0</v>
      </c>
      <c r="BA27" s="1">
        <v>35863.019999999997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237.5</v>
      </c>
      <c r="BH27" s="1">
        <v>0</v>
      </c>
      <c r="BI27" s="1">
        <v>450.68</v>
      </c>
      <c r="BJ27" s="1">
        <v>7524.07</v>
      </c>
      <c r="BK27" s="1">
        <v>61.12</v>
      </c>
      <c r="BL27" s="1">
        <v>0</v>
      </c>
      <c r="BM27" s="1">
        <v>1041.6500000000001</v>
      </c>
      <c r="BN27" s="1">
        <v>0</v>
      </c>
      <c r="BO27" s="1">
        <v>9.09</v>
      </c>
      <c r="BP27" s="1">
        <v>15.01</v>
      </c>
      <c r="BQ27" s="1">
        <v>0</v>
      </c>
      <c r="BR27" s="1">
        <v>0</v>
      </c>
      <c r="BS27" s="1">
        <v>0</v>
      </c>
      <c r="BT27" s="1">
        <v>4423.03</v>
      </c>
      <c r="BU27" s="1">
        <v>47.82</v>
      </c>
      <c r="BV27" s="1">
        <v>970.5</v>
      </c>
      <c r="BW27" s="1">
        <v>49.09</v>
      </c>
      <c r="BX27" s="1">
        <v>0</v>
      </c>
      <c r="BY27" s="1">
        <v>0</v>
      </c>
      <c r="BZ27" s="1">
        <v>246.36</v>
      </c>
      <c r="CA27" s="1">
        <v>491.45</v>
      </c>
      <c r="CB27" s="1">
        <v>0</v>
      </c>
      <c r="CC27" s="1">
        <v>7495.46</v>
      </c>
      <c r="CD27" s="1">
        <v>445.61</v>
      </c>
      <c r="CE27" s="1">
        <v>105.88</v>
      </c>
      <c r="CF27" s="1">
        <v>0</v>
      </c>
      <c r="CG27" s="1">
        <v>844.53</v>
      </c>
      <c r="CH27" s="1">
        <v>3061.5</v>
      </c>
      <c r="CI27" s="1">
        <v>2515</v>
      </c>
      <c r="CJ27" s="1">
        <v>185.08</v>
      </c>
      <c r="CK27" s="1">
        <v>12804.94</v>
      </c>
      <c r="CL27" s="1">
        <v>313.5</v>
      </c>
      <c r="CM27" s="1">
        <v>2613</v>
      </c>
      <c r="CN27" s="1">
        <v>978.42</v>
      </c>
      <c r="CO27" s="1">
        <v>0</v>
      </c>
      <c r="CP27" s="1">
        <v>0</v>
      </c>
      <c r="CQ27" s="1">
        <v>2615.8000000000002</v>
      </c>
      <c r="CR27" s="1">
        <v>0</v>
      </c>
      <c r="CS27" s="1">
        <v>50</v>
      </c>
      <c r="CT27" s="1">
        <v>0</v>
      </c>
      <c r="CU27" s="1">
        <v>0</v>
      </c>
      <c r="CV27" s="1">
        <v>0</v>
      </c>
      <c r="CW27" s="1">
        <v>0</v>
      </c>
      <c r="CX27" s="1">
        <v>1950</v>
      </c>
      <c r="CY27" s="1">
        <v>8080</v>
      </c>
      <c r="CZ27" s="1">
        <v>0</v>
      </c>
      <c r="DA27" s="1">
        <v>0</v>
      </c>
      <c r="DB27" s="1">
        <v>670.98</v>
      </c>
      <c r="DC27" s="1">
        <v>9418.64</v>
      </c>
      <c r="DD27" s="1">
        <v>5024.72</v>
      </c>
      <c r="DE27" s="1">
        <v>15244.91</v>
      </c>
      <c r="DF27" s="1">
        <v>4678.75</v>
      </c>
      <c r="DG27" s="1">
        <v>2491.67</v>
      </c>
      <c r="DH27" s="1">
        <v>155.86000000000001</v>
      </c>
      <c r="DI27" s="1">
        <v>5282.04</v>
      </c>
      <c r="DJ27" s="1">
        <v>0</v>
      </c>
      <c r="DK27" s="1">
        <v>0</v>
      </c>
      <c r="DL27" s="1">
        <v>0</v>
      </c>
      <c r="DM27" s="1">
        <v>4062.46</v>
      </c>
      <c r="DN27" s="1">
        <v>0</v>
      </c>
      <c r="DO27" s="1">
        <v>0</v>
      </c>
      <c r="DP27" s="1">
        <v>0</v>
      </c>
      <c r="DQ27" s="1">
        <v>4013.46</v>
      </c>
      <c r="DR27" s="1">
        <v>1443.4</v>
      </c>
      <c r="DS27" s="1">
        <v>0</v>
      </c>
      <c r="DT27" s="1">
        <v>0</v>
      </c>
      <c r="DU27" s="1">
        <v>0</v>
      </c>
      <c r="DV27" s="1">
        <v>0</v>
      </c>
      <c r="DW27" s="1">
        <v>278</v>
      </c>
      <c r="DX27" s="1">
        <v>0</v>
      </c>
      <c r="EA27" s="10">
        <v>44593</v>
      </c>
      <c r="EB27" s="5">
        <v>153694.21000000002</v>
      </c>
      <c r="EC27" s="5">
        <v>-10839.029999999999</v>
      </c>
      <c r="ED27" s="5">
        <f>SUM(Table2[[#This Row],[Income]:[Cost Of Sales]])</f>
        <v>142855.18000000002</v>
      </c>
      <c r="EE27" s="5">
        <v>-157848.79999999999</v>
      </c>
      <c r="EF27" s="5">
        <f>Table2[[#This Row],[Gross Profit]]+Table2[[#This Row],[Expenses]]</f>
        <v>-14993.619999999966</v>
      </c>
      <c r="EG27" s="5">
        <v>0</v>
      </c>
      <c r="EH27" s="12">
        <f>SUM(Table2[[#This Row],[Operating Profit]:[Expenses - Tax]])</f>
        <v>-14993.619999999966</v>
      </c>
      <c r="EI27" s="18">
        <f>Table2[[#This Row],[Gross Profit]]/Table2[[#This Row],[Income]]</f>
        <v>0.92947665367485222</v>
      </c>
      <c r="EJ27" s="18">
        <f>Table2[[#This Row],[Net Profit/(Loss)]]/Table2[[#This Row],[Income]]</f>
        <v>-9.7554878612538268E-2</v>
      </c>
      <c r="EK27" s="20">
        <f>Table2[[#This Row],[Income]]/EB28</f>
        <v>1.0197199506004364</v>
      </c>
      <c r="EM27" s="10">
        <v>44593</v>
      </c>
      <c r="EN27" s="4">
        <v>21579.409999999996</v>
      </c>
      <c r="EO27" s="4">
        <v>119967.04999999999</v>
      </c>
      <c r="EP27" s="4">
        <v>10378.470000000001</v>
      </c>
      <c r="EQ27" s="4">
        <v>7</v>
      </c>
      <c r="ER27" s="4">
        <v>1762.28</v>
      </c>
      <c r="ES27" s="4">
        <v>-8484.83</v>
      </c>
      <c r="ET27" s="4">
        <v>-2354.1999999999998</v>
      </c>
      <c r="EU27" s="4">
        <v>-69072.14</v>
      </c>
      <c r="EV27" s="4">
        <v>-23315.969999999998</v>
      </c>
      <c r="EW27" s="4">
        <v>-12695.8</v>
      </c>
      <c r="EX27" s="4">
        <v>-52764.89</v>
      </c>
      <c r="EY27" s="14">
        <v>0</v>
      </c>
      <c r="EZ27" s="5">
        <f>SUM(Table3[[#This Row],[Sales]:[ITE]])</f>
        <v>-14993.62000000001</v>
      </c>
    </row>
    <row r="28" spans="1:156" x14ac:dyDescent="0.25">
      <c r="A28" s="3">
        <v>44562</v>
      </c>
      <c r="B28" s="1">
        <v>18444.95</v>
      </c>
      <c r="C28" s="1">
        <v>2933.64</v>
      </c>
      <c r="D28" s="1">
        <v>439.19</v>
      </c>
      <c r="E28" s="1">
        <v>112976.69</v>
      </c>
      <c r="F28" s="1">
        <v>1431.67</v>
      </c>
      <c r="G28" s="1">
        <v>1273.54</v>
      </c>
      <c r="H28" s="1">
        <v>147.25</v>
      </c>
      <c r="I28" s="1">
        <v>2975.45</v>
      </c>
      <c r="J28" s="1">
        <v>1236.3699999999999</v>
      </c>
      <c r="K28" s="1">
        <v>6454.55</v>
      </c>
      <c r="L28" s="1">
        <v>0</v>
      </c>
      <c r="M28" s="1">
        <v>241.82</v>
      </c>
      <c r="N28" s="1">
        <v>42.94</v>
      </c>
      <c r="O28" s="1">
        <v>0</v>
      </c>
      <c r="P28" s="1">
        <v>2039.32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84.6</v>
      </c>
      <c r="Y28" s="1">
        <v>0</v>
      </c>
      <c r="Z28" s="1">
        <v>0</v>
      </c>
      <c r="AA28" s="1">
        <v>0</v>
      </c>
      <c r="AB28" s="1">
        <v>8581.31</v>
      </c>
      <c r="AC28" s="1">
        <v>-407.06</v>
      </c>
      <c r="AD28" s="1">
        <v>0</v>
      </c>
      <c r="AE28" s="1">
        <v>1928.71</v>
      </c>
      <c r="AF28" s="1">
        <v>368.4</v>
      </c>
      <c r="AG28" s="1">
        <v>0</v>
      </c>
      <c r="AH28" s="1">
        <v>0</v>
      </c>
      <c r="AI28" s="1">
        <v>2227.17</v>
      </c>
      <c r="AJ28" s="1">
        <v>255.19</v>
      </c>
      <c r="AK28" s="1">
        <v>0</v>
      </c>
      <c r="AL28" s="1">
        <v>180.02</v>
      </c>
      <c r="AM28" s="1">
        <v>0</v>
      </c>
      <c r="AN28" s="1">
        <v>344.5</v>
      </c>
      <c r="AO28" s="1">
        <v>0</v>
      </c>
      <c r="AP28" s="1">
        <v>35</v>
      </c>
      <c r="AQ28" s="1">
        <v>0</v>
      </c>
      <c r="AR28" s="1">
        <v>2811</v>
      </c>
      <c r="AS28" s="1">
        <v>226</v>
      </c>
      <c r="AT28" s="1">
        <v>0</v>
      </c>
      <c r="AU28" s="1">
        <v>574.75</v>
      </c>
      <c r="AV28" s="1">
        <v>0</v>
      </c>
      <c r="AW28" s="1">
        <v>355.11</v>
      </c>
      <c r="AX28" s="1">
        <v>95.45</v>
      </c>
      <c r="AY28" s="1">
        <v>1878.56</v>
      </c>
      <c r="AZ28" s="1">
        <v>0</v>
      </c>
      <c r="BA28" s="1">
        <v>39689.78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237.5</v>
      </c>
      <c r="BH28" s="1">
        <v>200.14</v>
      </c>
      <c r="BI28" s="1">
        <v>498.97</v>
      </c>
      <c r="BJ28" s="1">
        <v>8330.2199999999993</v>
      </c>
      <c r="BK28" s="1">
        <v>62.76</v>
      </c>
      <c r="BL28" s="1">
        <v>0</v>
      </c>
      <c r="BM28" s="1">
        <v>144.55000000000001</v>
      </c>
      <c r="BN28" s="1">
        <v>0</v>
      </c>
      <c r="BO28" s="1">
        <v>0</v>
      </c>
      <c r="BP28" s="1">
        <v>370.4</v>
      </c>
      <c r="BQ28" s="1">
        <v>0</v>
      </c>
      <c r="BR28" s="1">
        <v>4.2</v>
      </c>
      <c r="BS28" s="1">
        <v>0</v>
      </c>
      <c r="BT28" s="1">
        <v>0</v>
      </c>
      <c r="BU28" s="1">
        <v>-939.96</v>
      </c>
      <c r="BV28" s="1">
        <v>80</v>
      </c>
      <c r="BW28" s="1">
        <v>0</v>
      </c>
      <c r="BX28" s="1">
        <v>201</v>
      </c>
      <c r="BY28" s="1">
        <v>2821.85</v>
      </c>
      <c r="BZ28" s="1">
        <v>54.55</v>
      </c>
      <c r="CA28" s="1">
        <v>283.75</v>
      </c>
      <c r="CB28" s="1">
        <v>0</v>
      </c>
      <c r="CC28" s="1">
        <v>7432.37</v>
      </c>
      <c r="CD28" s="1">
        <v>812.42</v>
      </c>
      <c r="CE28" s="1">
        <v>56.7</v>
      </c>
      <c r="CF28" s="1">
        <v>0</v>
      </c>
      <c r="CG28" s="1">
        <v>0</v>
      </c>
      <c r="CH28" s="1">
        <v>3061.5</v>
      </c>
      <c r="CI28" s="1">
        <v>0</v>
      </c>
      <c r="CJ28" s="1">
        <v>167.86</v>
      </c>
      <c r="CK28" s="1">
        <v>11115.39</v>
      </c>
      <c r="CL28" s="1">
        <v>522.5</v>
      </c>
      <c r="CM28" s="1">
        <v>2613</v>
      </c>
      <c r="CN28" s="1">
        <v>160.1</v>
      </c>
      <c r="CO28" s="1">
        <v>0</v>
      </c>
      <c r="CP28" s="1">
        <v>400</v>
      </c>
      <c r="CQ28" s="1">
        <v>1565</v>
      </c>
      <c r="CR28" s="1">
        <v>0</v>
      </c>
      <c r="CS28" s="1">
        <v>725.2</v>
      </c>
      <c r="CT28" s="1">
        <v>0</v>
      </c>
      <c r="CU28" s="1">
        <v>0</v>
      </c>
      <c r="CV28" s="1">
        <v>0</v>
      </c>
      <c r="CW28" s="1">
        <v>0</v>
      </c>
      <c r="CX28" s="1">
        <v>2663.64</v>
      </c>
      <c r="CY28" s="1">
        <v>7800</v>
      </c>
      <c r="CZ28" s="1">
        <v>0</v>
      </c>
      <c r="DA28" s="1">
        <v>0</v>
      </c>
      <c r="DB28" s="1">
        <v>-1821.8</v>
      </c>
      <c r="DC28" s="1">
        <v>9809.24</v>
      </c>
      <c r="DD28" s="1">
        <v>5357.45</v>
      </c>
      <c r="DE28" s="1">
        <v>14833.2</v>
      </c>
      <c r="DF28" s="1">
        <v>4510.97</v>
      </c>
      <c r="DG28" s="1">
        <v>2919.5</v>
      </c>
      <c r="DH28" s="1">
        <v>534.54999999999995</v>
      </c>
      <c r="DI28" s="1">
        <v>4223.04</v>
      </c>
      <c r="DJ28" s="1">
        <v>0</v>
      </c>
      <c r="DK28" s="1">
        <v>0</v>
      </c>
      <c r="DL28" s="1">
        <v>0</v>
      </c>
      <c r="DM28" s="1">
        <v>3802.03</v>
      </c>
      <c r="DN28" s="1">
        <v>0</v>
      </c>
      <c r="DO28" s="1">
        <v>0</v>
      </c>
      <c r="DP28" s="1">
        <v>0</v>
      </c>
      <c r="DQ28" s="1">
        <v>-368.3</v>
      </c>
      <c r="DR28" s="1">
        <v>1443.4</v>
      </c>
      <c r="DS28" s="1">
        <v>0</v>
      </c>
      <c r="DT28" s="1">
        <v>0</v>
      </c>
      <c r="DU28" s="1">
        <v>627.04999999999995</v>
      </c>
      <c r="DV28" s="1">
        <v>0</v>
      </c>
      <c r="DW28" s="1">
        <v>576.36</v>
      </c>
      <c r="DX28" s="1">
        <v>0</v>
      </c>
      <c r="EA28" s="9">
        <v>44562</v>
      </c>
      <c r="EB28" s="5">
        <v>150721.98000000004</v>
      </c>
      <c r="EC28" s="5">
        <v>-10471.359999999999</v>
      </c>
      <c r="ED28" s="5">
        <f>SUM(Table2[[#This Row],[Income]:[Cost Of Sales]])</f>
        <v>140250.62000000005</v>
      </c>
      <c r="EE28" s="5">
        <v>-146564.82999999996</v>
      </c>
      <c r="EF28" s="5">
        <f>Table2[[#This Row],[Gross Profit]]+Table2[[#This Row],[Expenses]]</f>
        <v>-6314.2099999999045</v>
      </c>
      <c r="EG28" s="5">
        <v>0</v>
      </c>
      <c r="EH28" s="12">
        <f>SUM(Table2[[#This Row],[Operating Profit]:[Expenses - Tax]])</f>
        <v>-6314.2099999999045</v>
      </c>
      <c r="EI28" s="18">
        <f>Table2[[#This Row],[Gross Profit]]/Table2[[#This Row],[Income]]</f>
        <v>0.93052532882065386</v>
      </c>
      <c r="EJ28" s="18">
        <f>Table2[[#This Row],[Net Profit/(Loss)]]/Table2[[#This Row],[Income]]</f>
        <v>-4.189309349571909E-2</v>
      </c>
      <c r="EK28" s="20">
        <f>Table2[[#This Row],[Income]]/EB29</f>
        <v>0.59328512561383961</v>
      </c>
      <c r="EM28" s="9">
        <v>44562</v>
      </c>
      <c r="EN28" s="4">
        <v>21817.78</v>
      </c>
      <c r="EO28" s="4">
        <v>115829.15</v>
      </c>
      <c r="EP28" s="4">
        <v>10908.189999999999</v>
      </c>
      <c r="EQ28" s="4">
        <v>42.94</v>
      </c>
      <c r="ER28" s="4">
        <v>2123.92</v>
      </c>
      <c r="ES28" s="4">
        <v>-8174.2499999999991</v>
      </c>
      <c r="ET28" s="4">
        <v>-2297.11</v>
      </c>
      <c r="EU28" s="4">
        <v>-69323.95</v>
      </c>
      <c r="EV28" s="4">
        <v>-17640.349999999999</v>
      </c>
      <c r="EW28" s="4">
        <v>-13153.84</v>
      </c>
      <c r="EX28" s="4">
        <v>-46446.69</v>
      </c>
      <c r="EY28" s="14">
        <v>0</v>
      </c>
      <c r="EZ28" s="5">
        <f>SUM(Table3[[#This Row],[Sales]:[ITE]])</f>
        <v>-6314.2099999999773</v>
      </c>
    </row>
    <row r="29" spans="1:156" x14ac:dyDescent="0.25">
      <c r="A29" s="3">
        <v>44531</v>
      </c>
      <c r="B29" s="1">
        <v>32387.45</v>
      </c>
      <c r="C29" s="1">
        <v>6419.54</v>
      </c>
      <c r="D29" s="1">
        <v>838.77</v>
      </c>
      <c r="E29" s="1">
        <v>146210.75</v>
      </c>
      <c r="F29" s="1">
        <v>1431.67</v>
      </c>
      <c r="G29" s="1">
        <v>1114.3</v>
      </c>
      <c r="H29" s="1">
        <v>6893.24</v>
      </c>
      <c r="I29" s="1">
        <v>10433.73</v>
      </c>
      <c r="J29" s="1">
        <v>1588.45</v>
      </c>
      <c r="K29" s="1">
        <v>16852</v>
      </c>
      <c r="L29" s="1">
        <v>0</v>
      </c>
      <c r="M29" s="1">
        <v>423</v>
      </c>
      <c r="N29" s="1">
        <v>6.67</v>
      </c>
      <c r="O29" s="1">
        <v>0</v>
      </c>
      <c r="P29" s="1">
        <v>1767.27</v>
      </c>
      <c r="Q29" s="1">
        <v>0</v>
      </c>
      <c r="R29" s="1">
        <v>0</v>
      </c>
      <c r="S29" s="1">
        <v>0</v>
      </c>
      <c r="T29" s="1">
        <v>0</v>
      </c>
      <c r="U29" s="1">
        <v>17031</v>
      </c>
      <c r="V29" s="1">
        <v>0</v>
      </c>
      <c r="W29" s="1">
        <v>0</v>
      </c>
      <c r="X29" s="1">
        <v>10648.61</v>
      </c>
      <c r="Y29" s="1">
        <v>0</v>
      </c>
      <c r="Z29" s="1">
        <v>0</v>
      </c>
      <c r="AA29" s="1">
        <v>0</v>
      </c>
      <c r="AB29" s="1">
        <v>16141.29</v>
      </c>
      <c r="AC29" s="1">
        <v>-1897.95</v>
      </c>
      <c r="AD29" s="1">
        <v>0</v>
      </c>
      <c r="AE29" s="1">
        <v>2619</v>
      </c>
      <c r="AF29" s="1">
        <v>256.86</v>
      </c>
      <c r="AG29" s="1">
        <v>0</v>
      </c>
      <c r="AH29" s="1">
        <v>9000</v>
      </c>
      <c r="AI29" s="1">
        <v>2547.8000000000002</v>
      </c>
      <c r="AJ29" s="1">
        <v>740.92</v>
      </c>
      <c r="AK29" s="1">
        <v>9000</v>
      </c>
      <c r="AL29" s="1">
        <v>146.49</v>
      </c>
      <c r="AM29" s="1">
        <v>0</v>
      </c>
      <c r="AN29" s="1">
        <v>597.01</v>
      </c>
      <c r="AO29" s="1">
        <v>0</v>
      </c>
      <c r="AP29" s="1">
        <v>120</v>
      </c>
      <c r="AQ29" s="1">
        <v>0</v>
      </c>
      <c r="AR29" s="1">
        <v>1405.5</v>
      </c>
      <c r="AS29" s="1">
        <v>471.64</v>
      </c>
      <c r="AT29" s="1">
        <v>0</v>
      </c>
      <c r="AU29" s="1">
        <v>345.12</v>
      </c>
      <c r="AV29" s="1">
        <v>0</v>
      </c>
      <c r="AW29" s="1">
        <v>536.07000000000005</v>
      </c>
      <c r="AX29" s="1">
        <v>95.45</v>
      </c>
      <c r="AY29" s="1">
        <v>2153.79</v>
      </c>
      <c r="AZ29" s="1">
        <v>0</v>
      </c>
      <c r="BA29" s="1">
        <v>40668.019999999997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237.5</v>
      </c>
      <c r="BH29" s="1">
        <v>890.49</v>
      </c>
      <c r="BI29" s="1">
        <v>498.97</v>
      </c>
      <c r="BJ29" s="1">
        <v>8330.2199999999993</v>
      </c>
      <c r="BK29" s="1">
        <v>64.400000000000006</v>
      </c>
      <c r="BL29" s="1">
        <v>0</v>
      </c>
      <c r="BM29" s="1">
        <v>139.65</v>
      </c>
      <c r="BN29" s="1">
        <v>0</v>
      </c>
      <c r="BO29" s="1">
        <v>0</v>
      </c>
      <c r="BP29" s="1">
        <v>0</v>
      </c>
      <c r="BQ29" s="1">
        <v>0</v>
      </c>
      <c r="BR29" s="1">
        <v>59.09</v>
      </c>
      <c r="BS29" s="1">
        <v>0</v>
      </c>
      <c r="BT29" s="1">
        <v>3818.29</v>
      </c>
      <c r="BU29" s="1">
        <v>2738.19</v>
      </c>
      <c r="BV29" s="1">
        <v>1517.6</v>
      </c>
      <c r="BW29" s="1">
        <v>109.04</v>
      </c>
      <c r="BX29" s="1">
        <v>0</v>
      </c>
      <c r="BY29" s="1">
        <v>0</v>
      </c>
      <c r="BZ29" s="1">
        <v>-2200.8000000000002</v>
      </c>
      <c r="CA29" s="1">
        <v>634.09</v>
      </c>
      <c r="CB29" s="1">
        <v>0</v>
      </c>
      <c r="CC29" s="1">
        <v>6762.56</v>
      </c>
      <c r="CD29" s="1">
        <v>507.78</v>
      </c>
      <c r="CE29" s="1">
        <v>129.88999999999999</v>
      </c>
      <c r="CF29" s="1">
        <v>54.55</v>
      </c>
      <c r="CG29" s="1">
        <v>-503.48</v>
      </c>
      <c r="CH29" s="1">
        <v>3070.8</v>
      </c>
      <c r="CI29" s="1">
        <v>0</v>
      </c>
      <c r="CJ29" s="1">
        <v>-972.38</v>
      </c>
      <c r="CK29" s="1">
        <v>3700.26</v>
      </c>
      <c r="CL29" s="1">
        <v>3101.29</v>
      </c>
      <c r="CM29" s="1">
        <v>2709</v>
      </c>
      <c r="CN29" s="1">
        <v>2.73</v>
      </c>
      <c r="CO29" s="1">
        <v>0</v>
      </c>
      <c r="CP29" s="1">
        <v>2109.09</v>
      </c>
      <c r="CQ29" s="1">
        <v>2362.17</v>
      </c>
      <c r="CR29" s="1">
        <v>0</v>
      </c>
      <c r="CS29" s="1">
        <v>243.75</v>
      </c>
      <c r="CT29" s="1">
        <v>0</v>
      </c>
      <c r="CU29" s="1">
        <v>0</v>
      </c>
      <c r="CV29" s="1">
        <v>0</v>
      </c>
      <c r="CW29" s="1">
        <v>0</v>
      </c>
      <c r="CX29" s="1">
        <v>7500</v>
      </c>
      <c r="CY29" s="1">
        <v>14739.35</v>
      </c>
      <c r="CZ29" s="1">
        <v>0</v>
      </c>
      <c r="DA29" s="1">
        <v>0</v>
      </c>
      <c r="DB29" s="1">
        <v>3488.61</v>
      </c>
      <c r="DC29" s="1">
        <v>13924.53</v>
      </c>
      <c r="DD29" s="1">
        <v>6740.97</v>
      </c>
      <c r="DE29" s="1">
        <v>23779.34</v>
      </c>
      <c r="DF29" s="1">
        <v>7032.47</v>
      </c>
      <c r="DG29" s="1">
        <v>2583.34</v>
      </c>
      <c r="DH29" s="1">
        <v>510.67</v>
      </c>
      <c r="DI29" s="1">
        <v>5653.82</v>
      </c>
      <c r="DJ29" s="1">
        <v>0</v>
      </c>
      <c r="DK29" s="1">
        <v>0</v>
      </c>
      <c r="DL29" s="1">
        <v>0</v>
      </c>
      <c r="DM29" s="1">
        <v>5355.87</v>
      </c>
      <c r="DN29" s="1">
        <v>0</v>
      </c>
      <c r="DO29" s="1">
        <v>0</v>
      </c>
      <c r="DP29" s="1">
        <v>0</v>
      </c>
      <c r="DQ29" s="1">
        <v>7307.11</v>
      </c>
      <c r="DR29" s="1">
        <v>1443.4</v>
      </c>
      <c r="DS29" s="1">
        <v>0</v>
      </c>
      <c r="DT29" s="1">
        <v>0</v>
      </c>
      <c r="DU29" s="1">
        <v>0</v>
      </c>
      <c r="DV29" s="1">
        <v>0</v>
      </c>
      <c r="DW29" s="1">
        <v>1841.59</v>
      </c>
      <c r="DX29" s="1">
        <v>12214</v>
      </c>
      <c r="EA29" s="10">
        <v>44531</v>
      </c>
      <c r="EB29" s="5">
        <v>254046.45</v>
      </c>
      <c r="EC29" s="5">
        <v>-17119.2</v>
      </c>
      <c r="ED29" s="5">
        <f>SUM(Table2[[#This Row],[Income]:[Cost Of Sales]])</f>
        <v>236927.25</v>
      </c>
      <c r="EE29" s="5">
        <v>-209843.61999999994</v>
      </c>
      <c r="EF29" s="5">
        <f>Table2[[#This Row],[Gross Profit]]+Table2[[#This Row],[Expenses]]</f>
        <v>27083.630000000063</v>
      </c>
      <c r="EG29" s="5">
        <v>-12214</v>
      </c>
      <c r="EH29" s="12">
        <f>SUM(Table2[[#This Row],[Operating Profit]:[Expenses - Tax]])</f>
        <v>14869.630000000063</v>
      </c>
      <c r="EI29" s="18">
        <f>Table2[[#This Row],[Gross Profit]]/Table2[[#This Row],[Income]]</f>
        <v>0.93261389797023331</v>
      </c>
      <c r="EJ29" s="18">
        <f>Table2[[#This Row],[Net Profit/(Loss)]]/Table2[[#This Row],[Income]]</f>
        <v>5.8531146567881824E-2</v>
      </c>
      <c r="EK29" s="20">
        <f>Table2[[#This Row],[Income]]/EB30</f>
        <v>1.7079191546297188</v>
      </c>
      <c r="EM29" s="10">
        <v>44531</v>
      </c>
      <c r="EN29" s="4">
        <v>39645.759999999995</v>
      </c>
      <c r="EO29" s="4">
        <v>155649.96</v>
      </c>
      <c r="EP29" s="4">
        <v>29297.18</v>
      </c>
      <c r="EQ29" s="4">
        <v>6.67</v>
      </c>
      <c r="ER29" s="4">
        <v>29446.880000000001</v>
      </c>
      <c r="ES29" s="4">
        <v>-14243.34</v>
      </c>
      <c r="ET29" s="4">
        <v>-2875.86</v>
      </c>
      <c r="EU29" s="4">
        <v>-92119.319999999978</v>
      </c>
      <c r="EV29" s="4">
        <v>-11108.220000000001</v>
      </c>
      <c r="EW29" s="4">
        <v>-26954.36</v>
      </c>
      <c r="EX29" s="4">
        <v>-79661.719999999987</v>
      </c>
      <c r="EY29" s="14">
        <v>-12214</v>
      </c>
      <c r="EZ29" s="5">
        <f>SUM(Table3[[#This Row],[Sales]:[ITE]])</f>
        <v>14869.630000000034</v>
      </c>
    </row>
    <row r="30" spans="1:156" x14ac:dyDescent="0.25">
      <c r="A30" s="3">
        <v>44501</v>
      </c>
      <c r="B30" s="1">
        <v>24082.5</v>
      </c>
      <c r="C30" s="1">
        <v>5343.61</v>
      </c>
      <c r="D30" s="1">
        <v>1284.54</v>
      </c>
      <c r="E30" s="1">
        <v>99423.29</v>
      </c>
      <c r="F30" s="1">
        <v>1431.67</v>
      </c>
      <c r="G30" s="1">
        <v>850.51</v>
      </c>
      <c r="H30" s="1">
        <v>-40.6</v>
      </c>
      <c r="I30" s="1">
        <v>2951.79</v>
      </c>
      <c r="J30" s="1">
        <v>2150.91</v>
      </c>
      <c r="K30" s="1">
        <v>9089.09</v>
      </c>
      <c r="L30" s="1">
        <v>0</v>
      </c>
      <c r="M30" s="1">
        <v>270</v>
      </c>
      <c r="N30" s="1">
        <v>6.82</v>
      </c>
      <c r="O30" s="1">
        <v>0</v>
      </c>
      <c r="P30" s="1">
        <v>1757.05</v>
      </c>
      <c r="Q30" s="1">
        <v>0</v>
      </c>
      <c r="R30" s="1">
        <v>80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65</v>
      </c>
      <c r="Y30" s="1">
        <v>0</v>
      </c>
      <c r="Z30" s="1">
        <v>0</v>
      </c>
      <c r="AA30" s="1">
        <v>0</v>
      </c>
      <c r="AB30" s="1">
        <v>9591.7800000000007</v>
      </c>
      <c r="AC30" s="1">
        <v>151.77000000000001</v>
      </c>
      <c r="AD30" s="1">
        <v>0</v>
      </c>
      <c r="AE30" s="1">
        <v>3271.41</v>
      </c>
      <c r="AF30" s="1">
        <v>572.36</v>
      </c>
      <c r="AG30" s="1">
        <v>0</v>
      </c>
      <c r="AH30" s="1">
        <v>1800</v>
      </c>
      <c r="AI30" s="1">
        <v>2685.8</v>
      </c>
      <c r="AJ30" s="1">
        <v>400</v>
      </c>
      <c r="AK30" s="1">
        <v>0</v>
      </c>
      <c r="AL30" s="1">
        <v>97.87</v>
      </c>
      <c r="AM30" s="1">
        <v>0</v>
      </c>
      <c r="AN30" s="1">
        <v>325.39999999999998</v>
      </c>
      <c r="AO30" s="1">
        <v>0</v>
      </c>
      <c r="AP30" s="1">
        <v>65</v>
      </c>
      <c r="AQ30" s="1">
        <v>171.64</v>
      </c>
      <c r="AR30" s="1">
        <v>0</v>
      </c>
      <c r="AS30" s="1">
        <v>523.32000000000005</v>
      </c>
      <c r="AT30" s="1">
        <v>0</v>
      </c>
      <c r="AU30" s="1">
        <v>24.95</v>
      </c>
      <c r="AV30" s="1">
        <v>0</v>
      </c>
      <c r="AW30" s="1">
        <v>355.11</v>
      </c>
      <c r="AX30" s="1">
        <v>395.45</v>
      </c>
      <c r="AY30" s="1">
        <v>1878.56</v>
      </c>
      <c r="AZ30" s="1">
        <v>0</v>
      </c>
      <c r="BA30" s="1">
        <v>38922.22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1963.68</v>
      </c>
      <c r="BJ30" s="1">
        <v>8061.5</v>
      </c>
      <c r="BK30" s="1">
        <v>61.04</v>
      </c>
      <c r="BL30" s="1">
        <v>0</v>
      </c>
      <c r="BM30" s="1">
        <v>62.45</v>
      </c>
      <c r="BN30" s="1">
        <v>0</v>
      </c>
      <c r="BO30" s="1">
        <v>1362.25</v>
      </c>
      <c r="BP30" s="1">
        <v>0</v>
      </c>
      <c r="BQ30" s="1">
        <v>41.35</v>
      </c>
      <c r="BR30" s="1">
        <v>138.83000000000001</v>
      </c>
      <c r="BS30" s="1">
        <v>0</v>
      </c>
      <c r="BT30" s="1">
        <v>726.92</v>
      </c>
      <c r="BU30" s="1">
        <v>155.02000000000001</v>
      </c>
      <c r="BV30" s="1">
        <v>814.12</v>
      </c>
      <c r="BW30" s="1">
        <v>291.44</v>
      </c>
      <c r="BX30" s="1">
        <v>177.27</v>
      </c>
      <c r="BY30" s="1">
        <v>0</v>
      </c>
      <c r="BZ30" s="1">
        <v>789.09</v>
      </c>
      <c r="CA30" s="1">
        <v>279.12</v>
      </c>
      <c r="CB30" s="1">
        <v>0</v>
      </c>
      <c r="CC30" s="1">
        <v>5877.19</v>
      </c>
      <c r="CD30" s="1">
        <v>887.55</v>
      </c>
      <c r="CE30" s="1">
        <v>211.17</v>
      </c>
      <c r="CF30" s="1">
        <v>0</v>
      </c>
      <c r="CG30" s="1">
        <v>499.67</v>
      </c>
      <c r="CH30" s="1">
        <v>1742.7</v>
      </c>
      <c r="CI30" s="1">
        <v>589.04999999999995</v>
      </c>
      <c r="CJ30" s="1">
        <v>0</v>
      </c>
      <c r="CK30" s="1">
        <v>7576.14</v>
      </c>
      <c r="CL30" s="1">
        <v>0</v>
      </c>
      <c r="CM30" s="1">
        <v>2709</v>
      </c>
      <c r="CN30" s="1">
        <v>2.73</v>
      </c>
      <c r="CO30" s="1">
        <v>0</v>
      </c>
      <c r="CP30" s="1">
        <v>2925</v>
      </c>
      <c r="CQ30" s="1">
        <v>2873.47</v>
      </c>
      <c r="CR30" s="1">
        <v>0</v>
      </c>
      <c r="CS30" s="1">
        <v>2029.46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6960</v>
      </c>
      <c r="CZ30" s="1">
        <v>0</v>
      </c>
      <c r="DA30" s="1">
        <v>0</v>
      </c>
      <c r="DB30" s="1">
        <v>0</v>
      </c>
      <c r="DC30" s="1">
        <v>13067.99</v>
      </c>
      <c r="DD30" s="1">
        <v>4920.1400000000003</v>
      </c>
      <c r="DE30" s="1">
        <v>15099.76</v>
      </c>
      <c r="DF30" s="1">
        <v>4512.03</v>
      </c>
      <c r="DG30" s="1">
        <v>2451.63</v>
      </c>
      <c r="DH30" s="1">
        <v>811.52</v>
      </c>
      <c r="DI30" s="1">
        <v>5348.01</v>
      </c>
      <c r="DJ30" s="1">
        <v>0</v>
      </c>
      <c r="DK30" s="1">
        <v>0</v>
      </c>
      <c r="DL30" s="1">
        <v>0</v>
      </c>
      <c r="DM30" s="1">
        <v>1378.33</v>
      </c>
      <c r="DN30" s="1">
        <v>0</v>
      </c>
      <c r="DO30" s="1">
        <v>0</v>
      </c>
      <c r="DP30" s="1">
        <v>0</v>
      </c>
      <c r="DQ30" s="1">
        <v>-8930.48</v>
      </c>
      <c r="DR30" s="1">
        <v>2886.8</v>
      </c>
      <c r="DS30" s="1">
        <v>0</v>
      </c>
      <c r="DT30" s="1">
        <v>160.05000000000001</v>
      </c>
      <c r="DU30" s="1">
        <v>0</v>
      </c>
      <c r="DV30" s="1">
        <v>0</v>
      </c>
      <c r="DW30" s="1">
        <v>348</v>
      </c>
      <c r="DX30" s="1">
        <v>0</v>
      </c>
      <c r="EA30" s="9">
        <v>44501</v>
      </c>
      <c r="EB30" s="5">
        <v>148746.18000000002</v>
      </c>
      <c r="EC30" s="5">
        <v>-13587.320000000002</v>
      </c>
      <c r="ED30" s="5">
        <f>SUM(Table2[[#This Row],[Income]:[Cost Of Sales]])</f>
        <v>135158.86000000002</v>
      </c>
      <c r="EE30" s="5">
        <v>-139506.30999999997</v>
      </c>
      <c r="EF30" s="5">
        <f>Table2[[#This Row],[Gross Profit]]+Table2[[#This Row],[Expenses]]</f>
        <v>-4347.4499999999534</v>
      </c>
      <c r="EG30" s="5">
        <v>0</v>
      </c>
      <c r="EH30" s="12">
        <f>SUM(Table2[[#This Row],[Operating Profit]:[Expenses - Tax]])</f>
        <v>-4347.4499999999534</v>
      </c>
      <c r="EI30" s="18">
        <f>Table2[[#This Row],[Gross Profit]]/Table2[[#This Row],[Income]]</f>
        <v>0.90865432645060196</v>
      </c>
      <c r="EJ30" s="18">
        <f>Table2[[#This Row],[Net Profit/(Loss)]]/Table2[[#This Row],[Income]]</f>
        <v>-2.9227305198694532E-2</v>
      </c>
      <c r="EK30" s="20">
        <f>Table2[[#This Row],[Income]]/EB31</f>
        <v>0.95547813610751797</v>
      </c>
      <c r="EM30" s="9">
        <v>44501</v>
      </c>
      <c r="EN30" s="4">
        <v>30710.65</v>
      </c>
      <c r="EO30" s="4">
        <v>101664.86999999998</v>
      </c>
      <c r="EP30" s="4">
        <v>14461.79</v>
      </c>
      <c r="EQ30" s="4">
        <v>6.82</v>
      </c>
      <c r="ER30" s="4">
        <v>1902.05</v>
      </c>
      <c r="ES30" s="4">
        <v>-9743.5500000000011</v>
      </c>
      <c r="ET30" s="4">
        <v>-3843.77</v>
      </c>
      <c r="EU30" s="4">
        <v>-69545.31</v>
      </c>
      <c r="EV30" s="4">
        <v>-13119.29</v>
      </c>
      <c r="EW30" s="4">
        <v>-14787.93</v>
      </c>
      <c r="EX30" s="4">
        <v>-42053.78</v>
      </c>
      <c r="EY30" s="14">
        <v>0</v>
      </c>
      <c r="EZ30" s="5">
        <f>SUM(Table3[[#This Row],[Sales]:[ITE]])</f>
        <v>-4347.4499999999825</v>
      </c>
    </row>
    <row r="31" spans="1:156" x14ac:dyDescent="0.25">
      <c r="A31" s="3">
        <v>44470</v>
      </c>
      <c r="B31" s="1">
        <v>18955.96</v>
      </c>
      <c r="C31" s="1">
        <v>2330.9299999999998</v>
      </c>
      <c r="D31" s="1">
        <v>544</v>
      </c>
      <c r="E31" s="1">
        <v>116293.21</v>
      </c>
      <c r="F31" s="1">
        <v>1431.67</v>
      </c>
      <c r="G31" s="1">
        <v>3307.5</v>
      </c>
      <c r="H31" s="1">
        <v>23.72</v>
      </c>
      <c r="I31" s="1">
        <v>174.55</v>
      </c>
      <c r="J31" s="1">
        <v>1654.54</v>
      </c>
      <c r="K31" s="1">
        <v>7295.9</v>
      </c>
      <c r="L31" s="1">
        <v>0</v>
      </c>
      <c r="M31" s="1">
        <v>470</v>
      </c>
      <c r="N31" s="1">
        <v>6.49</v>
      </c>
      <c r="O31" s="1">
        <v>0</v>
      </c>
      <c r="P31" s="1">
        <v>3088.15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100.6</v>
      </c>
      <c r="Y31" s="1">
        <v>0</v>
      </c>
      <c r="Z31" s="1">
        <v>0</v>
      </c>
      <c r="AA31" s="1">
        <v>0</v>
      </c>
      <c r="AB31" s="1">
        <v>9757.6200000000008</v>
      </c>
      <c r="AC31" s="1">
        <v>189.2</v>
      </c>
      <c r="AD31" s="1">
        <v>0</v>
      </c>
      <c r="AE31" s="1">
        <v>2368.83</v>
      </c>
      <c r="AF31" s="1">
        <v>0</v>
      </c>
      <c r="AG31" s="1">
        <v>0</v>
      </c>
      <c r="AH31" s="1">
        <v>1800</v>
      </c>
      <c r="AI31" s="1">
        <v>1849.8</v>
      </c>
      <c r="AJ31" s="1">
        <v>485</v>
      </c>
      <c r="AK31" s="1">
        <v>0</v>
      </c>
      <c r="AL31" s="1">
        <v>79.19</v>
      </c>
      <c r="AM31" s="1">
        <v>0</v>
      </c>
      <c r="AN31" s="1">
        <v>397.6</v>
      </c>
      <c r="AO31" s="1">
        <v>0</v>
      </c>
      <c r="AP31" s="1">
        <v>55</v>
      </c>
      <c r="AQ31" s="1">
        <v>242.37</v>
      </c>
      <c r="AR31" s="1">
        <v>0</v>
      </c>
      <c r="AS31" s="1">
        <v>213.21</v>
      </c>
      <c r="AT31" s="1">
        <v>0</v>
      </c>
      <c r="AU31" s="1">
        <v>0</v>
      </c>
      <c r="AV31" s="1">
        <v>0</v>
      </c>
      <c r="AW31" s="1">
        <v>355.11</v>
      </c>
      <c r="AX31" s="1">
        <v>63.64</v>
      </c>
      <c r="AY31" s="1">
        <v>1388.71</v>
      </c>
      <c r="AZ31" s="1">
        <v>0</v>
      </c>
      <c r="BA31" s="1">
        <v>40202.699999999997</v>
      </c>
      <c r="BB31" s="1">
        <v>0</v>
      </c>
      <c r="BC31" s="1">
        <v>0</v>
      </c>
      <c r="BD31" s="1">
        <v>0</v>
      </c>
      <c r="BE31" s="1">
        <v>0</v>
      </c>
      <c r="BF31" s="1">
        <v>-250</v>
      </c>
      <c r="BG31" s="1">
        <v>237.5</v>
      </c>
      <c r="BH31" s="1">
        <v>516</v>
      </c>
      <c r="BI31" s="1">
        <v>0</v>
      </c>
      <c r="BJ31" s="1">
        <v>7572.93</v>
      </c>
      <c r="BK31" s="1">
        <v>68.67</v>
      </c>
      <c r="BL31" s="1">
        <v>0</v>
      </c>
      <c r="BM31" s="1">
        <v>0</v>
      </c>
      <c r="BN31" s="1">
        <v>0</v>
      </c>
      <c r="BO31" s="1">
        <v>0</v>
      </c>
      <c r="BP31" s="1">
        <v>2293.69</v>
      </c>
      <c r="BQ31" s="1">
        <v>28.21</v>
      </c>
      <c r="BR31" s="1">
        <v>181.75</v>
      </c>
      <c r="BS31" s="1">
        <v>0</v>
      </c>
      <c r="BT31" s="1">
        <v>8798.15</v>
      </c>
      <c r="BU31" s="1">
        <v>0</v>
      </c>
      <c r="BV31" s="1">
        <v>1992.59</v>
      </c>
      <c r="BW31" s="1">
        <v>0</v>
      </c>
      <c r="BX31" s="1">
        <v>201</v>
      </c>
      <c r="BY31" s="1">
        <v>0</v>
      </c>
      <c r="BZ31" s="1">
        <v>640</v>
      </c>
      <c r="CA31" s="1">
        <v>257.08</v>
      </c>
      <c r="CB31" s="1">
        <v>0</v>
      </c>
      <c r="CC31" s="1">
        <v>3757.66</v>
      </c>
      <c r="CD31" s="1">
        <v>494.89</v>
      </c>
      <c r="CE31" s="1">
        <v>129.88999999999999</v>
      </c>
      <c r="CF31" s="1">
        <v>0</v>
      </c>
      <c r="CG31" s="1">
        <v>896.8</v>
      </c>
      <c r="CH31" s="1">
        <v>1130.4000000000001</v>
      </c>
      <c r="CI31" s="1">
        <v>0</v>
      </c>
      <c r="CJ31" s="1">
        <v>0</v>
      </c>
      <c r="CK31" s="1">
        <v>13594.47</v>
      </c>
      <c r="CL31" s="1">
        <v>337.83</v>
      </c>
      <c r="CM31" s="1">
        <v>1354.5</v>
      </c>
      <c r="CN31" s="1">
        <v>2.73</v>
      </c>
      <c r="CO31" s="1">
        <v>0</v>
      </c>
      <c r="CP31" s="1">
        <v>0</v>
      </c>
      <c r="CQ31" s="1">
        <v>2600</v>
      </c>
      <c r="CR31" s="1">
        <v>0</v>
      </c>
      <c r="CS31" s="1">
        <v>245.9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10100</v>
      </c>
      <c r="CZ31" s="1">
        <v>0</v>
      </c>
      <c r="DA31" s="1">
        <v>0</v>
      </c>
      <c r="DB31" s="1">
        <v>0</v>
      </c>
      <c r="DC31" s="1">
        <v>11509.59</v>
      </c>
      <c r="DD31" s="1">
        <v>4946.16</v>
      </c>
      <c r="DE31" s="1">
        <v>14725.95</v>
      </c>
      <c r="DF31" s="1">
        <v>4165.53</v>
      </c>
      <c r="DG31" s="1">
        <v>1990.27</v>
      </c>
      <c r="DH31" s="1">
        <v>304.25</v>
      </c>
      <c r="DI31" s="1">
        <v>2655.43</v>
      </c>
      <c r="DJ31" s="1">
        <v>0</v>
      </c>
      <c r="DK31" s="1">
        <v>0</v>
      </c>
      <c r="DL31" s="1">
        <v>0</v>
      </c>
      <c r="DM31" s="1">
        <v>3843.83</v>
      </c>
      <c r="DN31" s="1">
        <v>0</v>
      </c>
      <c r="DO31" s="1">
        <v>0</v>
      </c>
      <c r="DP31" s="1">
        <v>0</v>
      </c>
      <c r="DQ31" s="1">
        <v>8972.5400000000009</v>
      </c>
      <c r="DR31" s="1">
        <v>0</v>
      </c>
      <c r="DS31" s="1">
        <v>0</v>
      </c>
      <c r="DT31" s="1">
        <v>18.18</v>
      </c>
      <c r="DU31" s="1">
        <v>0</v>
      </c>
      <c r="DV31" s="1">
        <v>0</v>
      </c>
      <c r="DW31" s="1">
        <v>349.09</v>
      </c>
      <c r="DX31" s="1">
        <v>0</v>
      </c>
      <c r="EA31" s="10">
        <v>44470</v>
      </c>
      <c r="EB31" s="5">
        <v>155677.22</v>
      </c>
      <c r="EC31" s="5">
        <v>-12315.650000000001</v>
      </c>
      <c r="ED31" s="5">
        <f>SUM(Table2[[#This Row],[Income]:[Cost Of Sales]])</f>
        <v>143361.57</v>
      </c>
      <c r="EE31" s="5">
        <v>-157795.78999999995</v>
      </c>
      <c r="EF31" s="5">
        <f>Table2[[#This Row],[Gross Profit]]+Table2[[#This Row],[Expenses]]</f>
        <v>-14434.219999999943</v>
      </c>
      <c r="EG31" s="5">
        <v>0</v>
      </c>
      <c r="EH31" s="12">
        <f>SUM(Table2[[#This Row],[Operating Profit]:[Expenses - Tax]])</f>
        <v>-14434.219999999943</v>
      </c>
      <c r="EI31" s="18">
        <f>Table2[[#This Row],[Gross Profit]]/Table2[[#This Row],[Income]]</f>
        <v>0.92088983860323304</v>
      </c>
      <c r="EJ31" s="18">
        <f>Table2[[#This Row],[Net Profit/(Loss)]]/Table2[[#This Row],[Income]]</f>
        <v>-9.2718896187894043E-2</v>
      </c>
      <c r="EK31" s="20">
        <f>Table2[[#This Row],[Income]]/EB32</f>
        <v>1.0925625745018093</v>
      </c>
      <c r="EM31" s="10">
        <v>44470</v>
      </c>
      <c r="EN31" s="4">
        <v>21830.89</v>
      </c>
      <c r="EO31" s="4">
        <v>121056.1</v>
      </c>
      <c r="EP31" s="4">
        <v>9594.99</v>
      </c>
      <c r="EQ31" s="4">
        <v>6.49</v>
      </c>
      <c r="ER31" s="4">
        <v>3188.75</v>
      </c>
      <c r="ES31" s="4">
        <v>-9946.8200000000015</v>
      </c>
      <c r="ET31" s="4">
        <v>-2368.83</v>
      </c>
      <c r="EU31" s="4">
        <v>-74052.34</v>
      </c>
      <c r="EV31" s="4">
        <v>-17316.73</v>
      </c>
      <c r="EW31" s="4">
        <v>-12945.9</v>
      </c>
      <c r="EX31" s="4">
        <v>-53480.82</v>
      </c>
      <c r="EY31" s="14">
        <v>0</v>
      </c>
      <c r="EZ31" s="5">
        <f>SUM(Table3[[#This Row],[Sales]:[ITE]])</f>
        <v>-14434.220000000016</v>
      </c>
    </row>
    <row r="32" spans="1:156" x14ac:dyDescent="0.25">
      <c r="A32" s="3">
        <v>44440</v>
      </c>
      <c r="B32" s="1">
        <v>16159.81</v>
      </c>
      <c r="C32" s="1">
        <v>0</v>
      </c>
      <c r="D32" s="1">
        <v>405.86</v>
      </c>
      <c r="E32" s="1">
        <v>112557.45</v>
      </c>
      <c r="F32" s="1">
        <v>5726.68</v>
      </c>
      <c r="G32" s="1">
        <v>596.5</v>
      </c>
      <c r="H32" s="1">
        <v>518.1</v>
      </c>
      <c r="I32" s="1">
        <v>157.28</v>
      </c>
      <c r="J32" s="1">
        <v>1180.45</v>
      </c>
      <c r="K32" s="1">
        <v>2804.54</v>
      </c>
      <c r="L32" s="1">
        <v>0</v>
      </c>
      <c r="M32" s="1">
        <v>263</v>
      </c>
      <c r="N32" s="1">
        <v>6.69</v>
      </c>
      <c r="O32" s="1">
        <v>800</v>
      </c>
      <c r="P32" s="1">
        <v>1151.5899999999999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160.19999999999999</v>
      </c>
      <c r="Y32" s="1">
        <v>0</v>
      </c>
      <c r="Z32" s="1">
        <v>0</v>
      </c>
      <c r="AA32" s="1">
        <v>0</v>
      </c>
      <c r="AB32" s="1">
        <v>4620.5200000000004</v>
      </c>
      <c r="AC32" s="1">
        <v>2499.6799999999998</v>
      </c>
      <c r="AD32" s="1">
        <v>0</v>
      </c>
      <c r="AE32" s="1">
        <v>0</v>
      </c>
      <c r="AF32" s="1">
        <v>418.5</v>
      </c>
      <c r="AG32" s="1">
        <v>0</v>
      </c>
      <c r="AH32" s="1">
        <v>1800</v>
      </c>
      <c r="AI32" s="1">
        <v>1081.6400000000001</v>
      </c>
      <c r="AJ32" s="1">
        <v>621</v>
      </c>
      <c r="AK32" s="1">
        <v>0</v>
      </c>
      <c r="AL32" s="1">
        <v>71.17</v>
      </c>
      <c r="AM32" s="1">
        <v>0</v>
      </c>
      <c r="AN32" s="1">
        <v>166</v>
      </c>
      <c r="AO32" s="1">
        <v>0</v>
      </c>
      <c r="AP32" s="1">
        <v>40</v>
      </c>
      <c r="AQ32" s="1">
        <v>95</v>
      </c>
      <c r="AR32" s="1">
        <v>777.84</v>
      </c>
      <c r="AS32" s="1">
        <v>447.44</v>
      </c>
      <c r="AT32" s="1">
        <v>0</v>
      </c>
      <c r="AU32" s="1">
        <v>0</v>
      </c>
      <c r="AV32" s="1">
        <v>0</v>
      </c>
      <c r="AW32" s="1">
        <v>219.35</v>
      </c>
      <c r="AX32" s="1">
        <v>286.36</v>
      </c>
      <c r="AY32" s="1">
        <v>1238.71</v>
      </c>
      <c r="AZ32" s="1">
        <v>0</v>
      </c>
      <c r="BA32" s="1">
        <v>38559.379999999997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237.5</v>
      </c>
      <c r="BH32" s="1">
        <v>39.4</v>
      </c>
      <c r="BI32" s="1">
        <v>90.91</v>
      </c>
      <c r="BJ32" s="1">
        <v>8061.5</v>
      </c>
      <c r="BK32" s="1">
        <v>70.3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3122.07</v>
      </c>
      <c r="BU32" s="1">
        <v>0</v>
      </c>
      <c r="BV32" s="1">
        <v>3380.73</v>
      </c>
      <c r="BW32" s="1">
        <v>0</v>
      </c>
      <c r="BX32" s="1">
        <v>0</v>
      </c>
      <c r="BY32" s="1">
        <v>0</v>
      </c>
      <c r="BZ32" s="1">
        <v>372.36</v>
      </c>
      <c r="CA32" s="1">
        <v>258.27999999999997</v>
      </c>
      <c r="CB32" s="1">
        <v>0</v>
      </c>
      <c r="CC32" s="1">
        <v>4084.99</v>
      </c>
      <c r="CD32" s="1">
        <v>658.25</v>
      </c>
      <c r="CE32" s="1">
        <v>53.64</v>
      </c>
      <c r="CF32" s="1">
        <v>0</v>
      </c>
      <c r="CG32" s="1">
        <v>629.83000000000004</v>
      </c>
      <c r="CH32" s="1">
        <v>1382.61</v>
      </c>
      <c r="CI32" s="1">
        <v>0</v>
      </c>
      <c r="CJ32" s="1">
        <v>0</v>
      </c>
      <c r="CK32" s="1">
        <v>9549.59</v>
      </c>
      <c r="CL32" s="1">
        <v>209</v>
      </c>
      <c r="CM32" s="1">
        <v>1355.14</v>
      </c>
      <c r="CN32" s="1">
        <v>39.619999999999997</v>
      </c>
      <c r="CO32" s="1">
        <v>0</v>
      </c>
      <c r="CP32" s="1">
        <v>0</v>
      </c>
      <c r="CQ32" s="1">
        <v>1283.9000000000001</v>
      </c>
      <c r="CR32" s="1">
        <v>0</v>
      </c>
      <c r="CS32" s="1">
        <v>213.6</v>
      </c>
      <c r="CT32" s="1">
        <v>0</v>
      </c>
      <c r="CU32" s="1">
        <v>0</v>
      </c>
      <c r="CV32" s="1">
        <v>0</v>
      </c>
      <c r="CW32" s="1">
        <v>0</v>
      </c>
      <c r="CX32" s="1">
        <v>6000</v>
      </c>
      <c r="CY32" s="1">
        <v>3320</v>
      </c>
      <c r="CZ32" s="1">
        <v>0</v>
      </c>
      <c r="DA32" s="1">
        <v>0</v>
      </c>
      <c r="DB32" s="1">
        <v>0</v>
      </c>
      <c r="DC32" s="1">
        <v>7831.14</v>
      </c>
      <c r="DD32" s="1">
        <v>3638.62</v>
      </c>
      <c r="DE32" s="1">
        <v>14783.73</v>
      </c>
      <c r="DF32" s="1">
        <v>4252.8999999999996</v>
      </c>
      <c r="DG32" s="1">
        <v>1469.83</v>
      </c>
      <c r="DH32" s="1">
        <v>341.09</v>
      </c>
      <c r="DI32" s="1">
        <v>0</v>
      </c>
      <c r="DJ32" s="1">
        <v>0</v>
      </c>
      <c r="DK32" s="1">
        <v>0</v>
      </c>
      <c r="DL32" s="1">
        <v>0</v>
      </c>
      <c r="DM32" s="1">
        <v>5891.47</v>
      </c>
      <c r="DN32" s="1">
        <v>0</v>
      </c>
      <c r="DO32" s="1">
        <v>0</v>
      </c>
      <c r="DP32" s="1">
        <v>0</v>
      </c>
      <c r="DQ32" s="1">
        <v>-1989.52</v>
      </c>
      <c r="DR32" s="1">
        <v>1443.4</v>
      </c>
      <c r="DS32" s="1">
        <v>0</v>
      </c>
      <c r="DT32" s="1">
        <v>0</v>
      </c>
      <c r="DU32" s="1">
        <v>0</v>
      </c>
      <c r="DV32" s="1">
        <v>0</v>
      </c>
      <c r="DW32" s="1">
        <v>364.57</v>
      </c>
      <c r="DX32" s="1">
        <v>0</v>
      </c>
      <c r="EA32" s="9">
        <v>44440</v>
      </c>
      <c r="EB32" s="5">
        <v>142488.15000000002</v>
      </c>
      <c r="EC32" s="5">
        <v>-7538.7000000000007</v>
      </c>
      <c r="ED32" s="5">
        <f>SUM(Table2[[#This Row],[Income]:[Cost Of Sales]])</f>
        <v>134949.45000000001</v>
      </c>
      <c r="EE32" s="5">
        <v>-127844.33999999998</v>
      </c>
      <c r="EF32" s="5">
        <f>Table2[[#This Row],[Gross Profit]]+Table2[[#This Row],[Expenses]]</f>
        <v>7105.1100000000297</v>
      </c>
      <c r="EG32" s="5">
        <v>0</v>
      </c>
      <c r="EH32" s="12">
        <f>SUM(Table2[[#This Row],[Operating Profit]:[Expenses - Tax]])</f>
        <v>7105.1100000000297</v>
      </c>
      <c r="EI32" s="18">
        <f>Table2[[#This Row],[Gross Profit]]/Table2[[#This Row],[Income]]</f>
        <v>0.94709244242415946</v>
      </c>
      <c r="EJ32" s="18">
        <f>Table2[[#This Row],[Net Profit/(Loss)]]/Table2[[#This Row],[Income]]</f>
        <v>4.9864567685102432E-2</v>
      </c>
      <c r="EK32" s="20">
        <f>Table2[[#This Row],[Income]]/EB33</f>
        <v>1.1544674679256191</v>
      </c>
      <c r="EM32" s="9">
        <v>44440</v>
      </c>
      <c r="EN32" s="4">
        <v>16565.669999999998</v>
      </c>
      <c r="EO32" s="4">
        <v>119398.73000000001</v>
      </c>
      <c r="EP32" s="4">
        <v>4405.2700000000004</v>
      </c>
      <c r="EQ32" s="4">
        <v>806.69</v>
      </c>
      <c r="ER32" s="4">
        <v>1311.79</v>
      </c>
      <c r="ES32" s="4">
        <v>-7120.2000000000007</v>
      </c>
      <c r="ET32" s="4">
        <v>-418.5</v>
      </c>
      <c r="EU32" s="4">
        <v>-65833.820000000007</v>
      </c>
      <c r="EV32" s="4">
        <v>-13165.79</v>
      </c>
      <c r="EW32" s="4">
        <v>-10817.5</v>
      </c>
      <c r="EX32" s="4">
        <v>-38027.230000000003</v>
      </c>
      <c r="EY32" s="14">
        <v>0</v>
      </c>
      <c r="EZ32" s="5">
        <f>SUM(Table3[[#This Row],[Sales]:[ITE]])</f>
        <v>7105.1100000000006</v>
      </c>
    </row>
    <row r="33" spans="1:156" x14ac:dyDescent="0.25">
      <c r="A33" s="3">
        <v>44409</v>
      </c>
      <c r="B33" s="1">
        <v>11919.11</v>
      </c>
      <c r="C33" s="1">
        <v>0</v>
      </c>
      <c r="D33" s="1">
        <v>216</v>
      </c>
      <c r="E33" s="1">
        <v>99611.17</v>
      </c>
      <c r="F33" s="1">
        <v>0</v>
      </c>
      <c r="G33" s="1">
        <v>291.66000000000003</v>
      </c>
      <c r="H33" s="1">
        <v>803.33</v>
      </c>
      <c r="I33" s="1">
        <v>276.82</v>
      </c>
      <c r="J33" s="1">
        <v>1079.99</v>
      </c>
      <c r="K33" s="1">
        <v>2283.64</v>
      </c>
      <c r="L33" s="1">
        <v>0</v>
      </c>
      <c r="M33" s="1">
        <v>683.64</v>
      </c>
      <c r="N33" s="1">
        <v>7.48</v>
      </c>
      <c r="O33" s="1">
        <v>0</v>
      </c>
      <c r="P33" s="1">
        <v>1889.81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110.62</v>
      </c>
      <c r="Y33" s="1">
        <v>0</v>
      </c>
      <c r="Z33" s="1">
        <v>4250</v>
      </c>
      <c r="AA33" s="1">
        <v>0</v>
      </c>
      <c r="AB33" s="1">
        <v>6220.23</v>
      </c>
      <c r="AC33" s="1">
        <v>-1411</v>
      </c>
      <c r="AD33" s="1">
        <v>0</v>
      </c>
      <c r="AE33" s="1">
        <v>0</v>
      </c>
      <c r="AF33" s="1">
        <v>0</v>
      </c>
      <c r="AG33" s="1">
        <v>0</v>
      </c>
      <c r="AH33" s="1">
        <v>1800</v>
      </c>
      <c r="AI33" s="1">
        <v>1626.8</v>
      </c>
      <c r="AJ33" s="1">
        <v>1772.36</v>
      </c>
      <c r="AK33" s="1">
        <v>0</v>
      </c>
      <c r="AL33" s="1">
        <v>100.91</v>
      </c>
      <c r="AM33" s="1">
        <v>0</v>
      </c>
      <c r="AN33" s="1">
        <v>99.5</v>
      </c>
      <c r="AO33" s="1">
        <v>0</v>
      </c>
      <c r="AP33" s="1">
        <v>0</v>
      </c>
      <c r="AQ33" s="1">
        <v>0</v>
      </c>
      <c r="AR33" s="1">
        <v>2811</v>
      </c>
      <c r="AS33" s="1">
        <v>213.21</v>
      </c>
      <c r="AT33" s="1">
        <v>0</v>
      </c>
      <c r="AU33" s="1">
        <v>0</v>
      </c>
      <c r="AV33" s="1">
        <v>0</v>
      </c>
      <c r="AW33" s="1">
        <v>250.67</v>
      </c>
      <c r="AX33" s="1">
        <v>572.72</v>
      </c>
      <c r="AY33" s="1">
        <v>1878.56</v>
      </c>
      <c r="AZ33" s="1">
        <v>0</v>
      </c>
      <c r="BA33" s="1">
        <v>39776.75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237.5</v>
      </c>
      <c r="BH33" s="1">
        <v>0</v>
      </c>
      <c r="BI33" s="1">
        <v>0</v>
      </c>
      <c r="BJ33" s="1">
        <v>10536.53</v>
      </c>
      <c r="BK33" s="1">
        <v>72.92</v>
      </c>
      <c r="BL33" s="1">
        <v>0</v>
      </c>
      <c r="BM33" s="1">
        <v>1432.58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1146.3699999999999</v>
      </c>
      <c r="BU33" s="1">
        <v>156</v>
      </c>
      <c r="BV33" s="1">
        <v>765.73</v>
      </c>
      <c r="BW33" s="1">
        <v>0</v>
      </c>
      <c r="BX33" s="1">
        <v>0</v>
      </c>
      <c r="BY33" s="1">
        <v>0</v>
      </c>
      <c r="BZ33" s="1">
        <v>0</v>
      </c>
      <c r="CA33" s="1">
        <v>270.42</v>
      </c>
      <c r="CB33" s="1">
        <v>0</v>
      </c>
      <c r="CC33" s="1">
        <v>5097.57</v>
      </c>
      <c r="CD33" s="1">
        <v>564.70000000000005</v>
      </c>
      <c r="CE33" s="1">
        <v>0</v>
      </c>
      <c r="CF33" s="1">
        <v>0</v>
      </c>
      <c r="CG33" s="1">
        <v>599.4</v>
      </c>
      <c r="CH33" s="1">
        <v>1742.7</v>
      </c>
      <c r="CI33" s="1">
        <v>0</v>
      </c>
      <c r="CJ33" s="1">
        <v>545.76</v>
      </c>
      <c r="CK33" s="1">
        <v>9088.25</v>
      </c>
      <c r="CL33" s="1">
        <v>209</v>
      </c>
      <c r="CM33" s="1">
        <v>2670.3</v>
      </c>
      <c r="CN33" s="1">
        <v>1122.06</v>
      </c>
      <c r="CO33" s="1">
        <v>0</v>
      </c>
      <c r="CP33" s="1">
        <v>0</v>
      </c>
      <c r="CQ33" s="1">
        <v>890</v>
      </c>
      <c r="CR33" s="1">
        <v>0</v>
      </c>
      <c r="CS33" s="1">
        <v>412.86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3640</v>
      </c>
      <c r="CZ33" s="1">
        <v>0</v>
      </c>
      <c r="DA33" s="1">
        <v>0</v>
      </c>
      <c r="DB33" s="1">
        <v>54.3</v>
      </c>
      <c r="DC33" s="1">
        <v>8741.31</v>
      </c>
      <c r="DD33" s="1">
        <v>3677.12</v>
      </c>
      <c r="DE33" s="1">
        <v>12989.36</v>
      </c>
      <c r="DF33" s="1">
        <v>3013.86</v>
      </c>
      <c r="DG33" s="1">
        <v>1052.31</v>
      </c>
      <c r="DH33" s="1">
        <v>178.71</v>
      </c>
      <c r="DI33" s="1">
        <v>0</v>
      </c>
      <c r="DJ33" s="1">
        <v>0</v>
      </c>
      <c r="DK33" s="1">
        <v>0</v>
      </c>
      <c r="DL33" s="1">
        <v>0</v>
      </c>
      <c r="DM33" s="1">
        <v>2877.23</v>
      </c>
      <c r="DN33" s="1">
        <v>0</v>
      </c>
      <c r="DO33" s="1">
        <v>0</v>
      </c>
      <c r="DP33" s="1">
        <v>0</v>
      </c>
      <c r="DQ33" s="1">
        <v>-2737.18</v>
      </c>
      <c r="DR33" s="1">
        <v>2886.81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EA33" s="10">
        <v>44409</v>
      </c>
      <c r="EB33" s="5">
        <v>123423.27</v>
      </c>
      <c r="EC33" s="5">
        <v>-4809.2299999999996</v>
      </c>
      <c r="ED33" s="5">
        <f>SUM(Table2[[#This Row],[Income]:[Cost Of Sales]])</f>
        <v>118614.04000000001</v>
      </c>
      <c r="EE33" s="5">
        <v>-124836.95999999999</v>
      </c>
      <c r="EF33" s="5">
        <f>Table2[[#This Row],[Gross Profit]]+Table2[[#This Row],[Expenses]]</f>
        <v>-6222.9199999999837</v>
      </c>
      <c r="EG33" s="5">
        <v>0</v>
      </c>
      <c r="EH33" s="12">
        <f>SUM(Table2[[#This Row],[Operating Profit]:[Expenses - Tax]])</f>
        <v>-6222.9199999999837</v>
      </c>
      <c r="EI33" s="18">
        <f>Table2[[#This Row],[Gross Profit]]/Table2[[#This Row],[Income]]</f>
        <v>0.96103465740293548</v>
      </c>
      <c r="EJ33" s="18">
        <f>Table2[[#This Row],[Net Profit/(Loss)]]/Table2[[#This Row],[Income]]</f>
        <v>-5.0419341506670365E-2</v>
      </c>
      <c r="EK33" s="20">
        <f>Table2[[#This Row],[Income]]/EB34</f>
        <v>0.48695027948003983</v>
      </c>
      <c r="EM33" s="10">
        <v>44409</v>
      </c>
      <c r="EN33" s="4">
        <v>12135.11</v>
      </c>
      <c r="EO33" s="4">
        <v>100706.16</v>
      </c>
      <c r="EP33" s="4">
        <v>4324.09</v>
      </c>
      <c r="EQ33" s="4">
        <v>7.48</v>
      </c>
      <c r="ER33" s="4">
        <v>6250.43</v>
      </c>
      <c r="ES33" s="4">
        <v>-4809.2299999999996</v>
      </c>
      <c r="ET33" s="4">
        <v>0</v>
      </c>
      <c r="EU33" s="4">
        <v>-71182.8</v>
      </c>
      <c r="EV33" s="4">
        <v>-15977.47</v>
      </c>
      <c r="EW33" s="4">
        <v>-4942.8600000000006</v>
      </c>
      <c r="EX33" s="4">
        <v>-32733.83</v>
      </c>
      <c r="EY33" s="14">
        <v>0</v>
      </c>
      <c r="EZ33" s="5">
        <f>SUM(Table3[[#This Row],[Sales]:[ITE]])</f>
        <v>-6222.9200000000128</v>
      </c>
    </row>
    <row r="34" spans="1:156" x14ac:dyDescent="0.25">
      <c r="A34" s="3">
        <v>44378</v>
      </c>
      <c r="B34" s="1">
        <v>28144.46</v>
      </c>
      <c r="C34" s="1">
        <v>0</v>
      </c>
      <c r="D34" s="1">
        <v>669.14</v>
      </c>
      <c r="E34" s="1">
        <v>216093.58</v>
      </c>
      <c r="F34" s="1">
        <v>0</v>
      </c>
      <c r="G34" s="1">
        <v>1594.2</v>
      </c>
      <c r="H34" s="1">
        <v>160.12</v>
      </c>
      <c r="I34" s="1">
        <v>170.46</v>
      </c>
      <c r="J34" s="1">
        <v>2092.17</v>
      </c>
      <c r="K34" s="1">
        <v>0</v>
      </c>
      <c r="L34" s="1">
        <v>0</v>
      </c>
      <c r="M34" s="1">
        <v>894</v>
      </c>
      <c r="N34" s="1">
        <v>12.7</v>
      </c>
      <c r="O34" s="1">
        <v>0</v>
      </c>
      <c r="P34" s="1">
        <v>3203.59</v>
      </c>
      <c r="Q34" s="1">
        <v>0</v>
      </c>
      <c r="R34" s="1">
        <v>272.73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154.6</v>
      </c>
      <c r="Y34" s="1">
        <v>0</v>
      </c>
      <c r="Z34" s="1">
        <v>0</v>
      </c>
      <c r="AA34" s="1">
        <v>0</v>
      </c>
      <c r="AB34" s="1">
        <v>12456.14</v>
      </c>
      <c r="AC34" s="1">
        <v>-94.41</v>
      </c>
      <c r="AD34" s="1">
        <v>0</v>
      </c>
      <c r="AE34" s="1">
        <v>0</v>
      </c>
      <c r="AF34" s="1">
        <v>0</v>
      </c>
      <c r="AG34" s="1">
        <v>0</v>
      </c>
      <c r="AH34" s="1">
        <v>2000</v>
      </c>
      <c r="AI34" s="1">
        <v>1676.8</v>
      </c>
      <c r="AJ34" s="1">
        <v>0</v>
      </c>
      <c r="AK34" s="1">
        <v>0</v>
      </c>
      <c r="AL34" s="1">
        <v>116.03</v>
      </c>
      <c r="AM34" s="1">
        <v>0</v>
      </c>
      <c r="AN34" s="1">
        <v>125</v>
      </c>
      <c r="AO34" s="1">
        <v>0</v>
      </c>
      <c r="AP34" s="1">
        <v>80</v>
      </c>
      <c r="AQ34" s="1">
        <v>265.45999999999998</v>
      </c>
      <c r="AR34" s="1">
        <v>2811</v>
      </c>
      <c r="AS34" s="1">
        <v>213.21</v>
      </c>
      <c r="AT34" s="1">
        <v>0</v>
      </c>
      <c r="AU34" s="1">
        <v>0</v>
      </c>
      <c r="AV34" s="1">
        <v>0</v>
      </c>
      <c r="AW34" s="1">
        <v>488.39</v>
      </c>
      <c r="AX34" s="1">
        <v>54.5</v>
      </c>
      <c r="AY34" s="1">
        <v>2197.89</v>
      </c>
      <c r="AZ34" s="1">
        <v>0</v>
      </c>
      <c r="BA34" s="1">
        <v>40311.14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237.5</v>
      </c>
      <c r="BH34" s="1">
        <v>0</v>
      </c>
      <c r="BI34" s="1">
        <v>564.24</v>
      </c>
      <c r="BJ34" s="1">
        <v>8330.2199999999993</v>
      </c>
      <c r="BK34" s="1">
        <v>74.55</v>
      </c>
      <c r="BL34" s="1">
        <v>0</v>
      </c>
      <c r="BM34" s="1">
        <v>41.09</v>
      </c>
      <c r="BN34" s="1">
        <v>0</v>
      </c>
      <c r="BO34" s="1">
        <v>0</v>
      </c>
      <c r="BP34" s="1">
        <v>0</v>
      </c>
      <c r="BQ34" s="1">
        <v>66.37</v>
      </c>
      <c r="BR34" s="1">
        <v>0</v>
      </c>
      <c r="BS34" s="1">
        <v>0</v>
      </c>
      <c r="BT34" s="1">
        <v>2248.11</v>
      </c>
      <c r="BU34" s="1">
        <v>62.28</v>
      </c>
      <c r="BV34" s="1">
        <v>619.51</v>
      </c>
      <c r="BW34" s="1">
        <v>171.34</v>
      </c>
      <c r="BX34" s="1">
        <v>201</v>
      </c>
      <c r="BY34" s="1">
        <v>0</v>
      </c>
      <c r="BZ34" s="1">
        <v>427.36</v>
      </c>
      <c r="CA34" s="1">
        <v>45.45</v>
      </c>
      <c r="CB34" s="1">
        <v>0</v>
      </c>
      <c r="CC34" s="1">
        <v>5457.37</v>
      </c>
      <c r="CD34" s="1">
        <v>1142.8499999999999</v>
      </c>
      <c r="CE34" s="1">
        <v>204.37</v>
      </c>
      <c r="CF34" s="1">
        <v>0</v>
      </c>
      <c r="CG34" s="1">
        <v>2734.08</v>
      </c>
      <c r="CH34" s="1">
        <v>3034.2</v>
      </c>
      <c r="CI34" s="1">
        <v>0</v>
      </c>
      <c r="CJ34" s="1">
        <v>163.80000000000001</v>
      </c>
      <c r="CK34" s="1">
        <v>33342.46</v>
      </c>
      <c r="CL34" s="1">
        <v>418</v>
      </c>
      <c r="CM34" s="1">
        <v>2670.3</v>
      </c>
      <c r="CN34" s="1">
        <v>1122.06</v>
      </c>
      <c r="CO34" s="1">
        <v>0</v>
      </c>
      <c r="CP34" s="1">
        <v>0</v>
      </c>
      <c r="CQ34" s="1">
        <v>2688.72</v>
      </c>
      <c r="CR34" s="1">
        <v>0</v>
      </c>
      <c r="CS34" s="1">
        <v>470.55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13139.09</v>
      </c>
      <c r="DD34" s="1">
        <v>5089.66</v>
      </c>
      <c r="DE34" s="1">
        <v>14673.97</v>
      </c>
      <c r="DF34" s="1">
        <v>4612.22</v>
      </c>
      <c r="DG34" s="1">
        <v>1824.16</v>
      </c>
      <c r="DH34" s="1">
        <v>317.68</v>
      </c>
      <c r="DI34" s="1">
        <v>0</v>
      </c>
      <c r="DJ34" s="1">
        <v>0</v>
      </c>
      <c r="DK34" s="1">
        <v>0</v>
      </c>
      <c r="DL34" s="1">
        <v>209.55</v>
      </c>
      <c r="DM34" s="1">
        <v>3631.68</v>
      </c>
      <c r="DN34" s="1">
        <v>0</v>
      </c>
      <c r="DO34" s="1">
        <v>0</v>
      </c>
      <c r="DP34" s="1">
        <v>0</v>
      </c>
      <c r="DQ34" s="1">
        <v>1506.64</v>
      </c>
      <c r="DR34" s="1">
        <v>292.08</v>
      </c>
      <c r="DS34" s="1">
        <v>340.91</v>
      </c>
      <c r="DT34" s="1">
        <v>0</v>
      </c>
      <c r="DU34" s="1">
        <v>0</v>
      </c>
      <c r="DV34" s="1">
        <v>0</v>
      </c>
      <c r="DW34" s="1">
        <v>220</v>
      </c>
      <c r="DX34" s="1">
        <v>0</v>
      </c>
      <c r="EA34" s="9">
        <v>44378</v>
      </c>
      <c r="EB34" s="5">
        <v>253461.75000000003</v>
      </c>
      <c r="EC34" s="5">
        <v>-12361.73</v>
      </c>
      <c r="ED34" s="5">
        <f>SUM(Table2[[#This Row],[Income]:[Cost Of Sales]])</f>
        <v>241100.02000000002</v>
      </c>
      <c r="EE34" s="5">
        <v>-162734.84</v>
      </c>
      <c r="EF34" s="5">
        <f>Table2[[#This Row],[Gross Profit]]+Table2[[#This Row],[Expenses]]</f>
        <v>78365.180000000022</v>
      </c>
      <c r="EG34" s="5">
        <v>0</v>
      </c>
      <c r="EH34" s="12">
        <f>SUM(Table2[[#This Row],[Operating Profit]:[Expenses - Tax]])</f>
        <v>78365.180000000022</v>
      </c>
      <c r="EI34" s="18">
        <f>Table2[[#This Row],[Gross Profit]]/Table2[[#This Row],[Income]]</f>
        <v>0.95122842006732766</v>
      </c>
      <c r="EJ34" s="18">
        <f>Table2[[#This Row],[Net Profit/(Loss)]]/Table2[[#This Row],[Income]]</f>
        <v>0.30917951130693294</v>
      </c>
      <c r="EK34" s="20">
        <f>Table2[[#This Row],[Income]]/EB35</f>
        <v>1.0953541892297947</v>
      </c>
      <c r="EM34" s="9">
        <v>44378</v>
      </c>
      <c r="EN34" s="4">
        <v>28813.599999999999</v>
      </c>
      <c r="EO34" s="4">
        <v>217847.9</v>
      </c>
      <c r="EP34" s="4">
        <v>3156.63</v>
      </c>
      <c r="EQ34" s="4">
        <v>12.7</v>
      </c>
      <c r="ER34" s="4">
        <v>3630.92</v>
      </c>
      <c r="ES34" s="4">
        <v>-12361.73</v>
      </c>
      <c r="ET34" s="4">
        <v>0</v>
      </c>
      <c r="EU34" s="4">
        <v>-70233.03</v>
      </c>
      <c r="EV34" s="4">
        <v>-43484.9</v>
      </c>
      <c r="EW34" s="4">
        <v>-3159.27</v>
      </c>
      <c r="EX34" s="4">
        <v>-45857.640000000014</v>
      </c>
      <c r="EY34" s="14">
        <v>0</v>
      </c>
      <c r="EZ34" s="5">
        <f>SUM(Table3[[#This Row],[Sales]:[ITE]])</f>
        <v>78365.180000000008</v>
      </c>
    </row>
    <row r="35" spans="1:156" x14ac:dyDescent="0.25">
      <c r="A35" s="3">
        <v>44348</v>
      </c>
      <c r="B35" s="1">
        <v>35160.65</v>
      </c>
      <c r="C35" s="1">
        <v>0</v>
      </c>
      <c r="D35" s="1">
        <v>1231.5</v>
      </c>
      <c r="E35" s="1">
        <v>176008.92</v>
      </c>
      <c r="F35" s="1">
        <v>0</v>
      </c>
      <c r="G35" s="1">
        <v>1767.37</v>
      </c>
      <c r="H35" s="1">
        <v>817.79</v>
      </c>
      <c r="I35" s="1">
        <v>739.09</v>
      </c>
      <c r="J35" s="1">
        <v>2040</v>
      </c>
      <c r="K35" s="1">
        <v>9746.3799999999992</v>
      </c>
      <c r="L35" s="1">
        <v>0</v>
      </c>
      <c r="M35" s="1">
        <v>894</v>
      </c>
      <c r="N35" s="1">
        <v>12.99</v>
      </c>
      <c r="O35" s="1">
        <v>0</v>
      </c>
      <c r="P35" s="1">
        <v>2751.47</v>
      </c>
      <c r="Q35" s="1">
        <v>0</v>
      </c>
      <c r="R35" s="1">
        <v>90.91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136</v>
      </c>
      <c r="Y35" s="1">
        <v>0</v>
      </c>
      <c r="Z35" s="1">
        <v>0</v>
      </c>
      <c r="AA35" s="1">
        <v>0</v>
      </c>
      <c r="AB35" s="1">
        <v>16439.29</v>
      </c>
      <c r="AC35" s="1">
        <v>-601.9</v>
      </c>
      <c r="AD35" s="1">
        <v>0</v>
      </c>
      <c r="AE35" s="1">
        <v>0</v>
      </c>
      <c r="AF35" s="1">
        <v>655.94</v>
      </c>
      <c r="AG35" s="1">
        <v>0</v>
      </c>
      <c r="AH35" s="1">
        <v>1600</v>
      </c>
      <c r="AI35" s="1">
        <v>2340.5300000000002</v>
      </c>
      <c r="AJ35" s="1">
        <v>0</v>
      </c>
      <c r="AK35" s="1">
        <v>636.36</v>
      </c>
      <c r="AL35" s="1">
        <v>134.82</v>
      </c>
      <c r="AM35" s="1">
        <v>0</v>
      </c>
      <c r="AN35" s="1">
        <v>611.9</v>
      </c>
      <c r="AO35" s="1">
        <v>0</v>
      </c>
      <c r="AP35" s="1">
        <v>70</v>
      </c>
      <c r="AQ35" s="1">
        <v>597.99</v>
      </c>
      <c r="AR35" s="1">
        <v>2811</v>
      </c>
      <c r="AS35" s="1">
        <v>471.64</v>
      </c>
      <c r="AT35" s="1">
        <v>0</v>
      </c>
      <c r="AU35" s="1">
        <v>0</v>
      </c>
      <c r="AV35" s="1">
        <v>0</v>
      </c>
      <c r="AW35" s="1">
        <v>415.49</v>
      </c>
      <c r="AX35" s="1">
        <v>159.09</v>
      </c>
      <c r="AY35" s="1">
        <v>1878.56</v>
      </c>
      <c r="AZ35" s="1">
        <v>0</v>
      </c>
      <c r="BA35" s="1">
        <v>39405.26</v>
      </c>
      <c r="BB35" s="1">
        <v>0</v>
      </c>
      <c r="BC35" s="1">
        <v>0</v>
      </c>
      <c r="BD35" s="1">
        <v>0</v>
      </c>
      <c r="BE35" s="1">
        <v>0</v>
      </c>
      <c r="BF35" s="1">
        <v>4559.09</v>
      </c>
      <c r="BG35" s="1">
        <v>0</v>
      </c>
      <c r="BH35" s="1">
        <v>0</v>
      </c>
      <c r="BI35" s="1">
        <v>546.04</v>
      </c>
      <c r="BJ35" s="1">
        <v>8061.5</v>
      </c>
      <c r="BK35" s="1">
        <v>77.16</v>
      </c>
      <c r="BL35" s="1">
        <v>0</v>
      </c>
      <c r="BM35" s="1">
        <v>373.25</v>
      </c>
      <c r="BN35" s="1">
        <v>0</v>
      </c>
      <c r="BO35" s="1">
        <v>0</v>
      </c>
      <c r="BP35" s="1">
        <v>585.67999999999995</v>
      </c>
      <c r="BQ35" s="1">
        <v>257.43</v>
      </c>
      <c r="BR35" s="1">
        <v>0</v>
      </c>
      <c r="BS35" s="1">
        <v>0</v>
      </c>
      <c r="BT35" s="1">
        <v>2175.59</v>
      </c>
      <c r="BU35" s="1">
        <v>0</v>
      </c>
      <c r="BV35" s="1">
        <v>4670.4399999999996</v>
      </c>
      <c r="BW35" s="1">
        <v>73.540000000000006</v>
      </c>
      <c r="BX35" s="1">
        <v>0</v>
      </c>
      <c r="BY35" s="1">
        <v>0</v>
      </c>
      <c r="BZ35" s="1">
        <v>0</v>
      </c>
      <c r="CA35" s="1">
        <v>778.01</v>
      </c>
      <c r="CB35" s="1">
        <v>0</v>
      </c>
      <c r="CC35" s="1">
        <v>5021.75</v>
      </c>
      <c r="CD35" s="1">
        <v>590.77</v>
      </c>
      <c r="CE35" s="1">
        <v>197.54</v>
      </c>
      <c r="CF35" s="1">
        <v>180</v>
      </c>
      <c r="CG35" s="1">
        <v>2239.11</v>
      </c>
      <c r="CH35" s="1">
        <v>3034.2</v>
      </c>
      <c r="CI35" s="1">
        <v>0</v>
      </c>
      <c r="CJ35" s="1">
        <v>131.04</v>
      </c>
      <c r="CK35" s="1">
        <v>28513.08</v>
      </c>
      <c r="CL35" s="1">
        <v>209</v>
      </c>
      <c r="CM35" s="1">
        <v>2670.3</v>
      </c>
      <c r="CN35" s="1">
        <v>1122.06</v>
      </c>
      <c r="CO35" s="1">
        <v>0</v>
      </c>
      <c r="CP35" s="1">
        <v>2325</v>
      </c>
      <c r="CQ35" s="1">
        <v>2296</v>
      </c>
      <c r="CR35" s="1">
        <v>0</v>
      </c>
      <c r="CS35" s="1">
        <v>675.6</v>
      </c>
      <c r="CT35" s="1">
        <v>0</v>
      </c>
      <c r="CU35" s="1">
        <v>0</v>
      </c>
      <c r="CV35" s="1">
        <v>0</v>
      </c>
      <c r="CW35" s="1">
        <v>0</v>
      </c>
      <c r="CX35" s="1">
        <v>3750</v>
      </c>
      <c r="CY35" s="1">
        <v>11460</v>
      </c>
      <c r="CZ35" s="1">
        <v>0</v>
      </c>
      <c r="DA35" s="1">
        <v>0</v>
      </c>
      <c r="DB35" s="1">
        <v>0</v>
      </c>
      <c r="DC35" s="1">
        <v>18722.759999999998</v>
      </c>
      <c r="DD35" s="1">
        <v>6098.2</v>
      </c>
      <c r="DE35" s="1">
        <v>18345.7</v>
      </c>
      <c r="DF35" s="1">
        <v>6135.3</v>
      </c>
      <c r="DG35" s="1">
        <v>2551.9499999999998</v>
      </c>
      <c r="DH35" s="1">
        <v>473.45</v>
      </c>
      <c r="DI35" s="1">
        <v>0</v>
      </c>
      <c r="DJ35" s="1">
        <v>0</v>
      </c>
      <c r="DK35" s="1">
        <v>0</v>
      </c>
      <c r="DL35" s="1">
        <v>2058.6</v>
      </c>
      <c r="DM35" s="1">
        <v>4807.2299999999996</v>
      </c>
      <c r="DN35" s="1">
        <v>0</v>
      </c>
      <c r="DO35" s="1">
        <v>0</v>
      </c>
      <c r="DP35" s="1">
        <v>0</v>
      </c>
      <c r="DQ35" s="1">
        <v>7366.57</v>
      </c>
      <c r="DR35" s="1">
        <v>1430.53</v>
      </c>
      <c r="DS35" s="1">
        <v>0</v>
      </c>
      <c r="DT35" s="1">
        <v>0</v>
      </c>
      <c r="DU35" s="1">
        <v>0</v>
      </c>
      <c r="DV35" s="1">
        <v>0</v>
      </c>
      <c r="DW35" s="1">
        <v>505.18</v>
      </c>
      <c r="DX35" s="1">
        <v>0</v>
      </c>
      <c r="EA35" s="10">
        <v>44348</v>
      </c>
      <c r="EB35" s="5">
        <v>231397.07</v>
      </c>
      <c r="EC35" s="5">
        <v>-16493.330000000002</v>
      </c>
      <c r="ED35" s="5">
        <f>SUM(Table2[[#This Row],[Income]:[Cost Of Sales]])</f>
        <v>214903.74</v>
      </c>
      <c r="EE35" s="5">
        <v>-206201.29000000004</v>
      </c>
      <c r="EF35" s="5">
        <f>Table2[[#This Row],[Gross Profit]]+Table2[[#This Row],[Expenses]]</f>
        <v>8702.4499999999534</v>
      </c>
      <c r="EG35" s="5">
        <v>0</v>
      </c>
      <c r="EH35" s="12">
        <f>SUM(Table2[[#This Row],[Operating Profit]:[Expenses - Tax]])</f>
        <v>8702.4499999999534</v>
      </c>
      <c r="EI35" s="18">
        <f>Table2[[#This Row],[Gross Profit]]/Table2[[#This Row],[Income]]</f>
        <v>0.92872282263556749</v>
      </c>
      <c r="EJ35" s="18">
        <f>Table2[[#This Row],[Net Profit/(Loss)]]/Table2[[#This Row],[Income]]</f>
        <v>3.7608298151743901E-2</v>
      </c>
      <c r="EK35" s="20">
        <f>Table2[[#This Row],[Income]]/EB36</f>
        <v>0.8813665925837052</v>
      </c>
      <c r="EM35" s="10">
        <v>44348</v>
      </c>
      <c r="EN35" s="4">
        <v>36392.15</v>
      </c>
      <c r="EO35" s="4">
        <v>178594.08000000002</v>
      </c>
      <c r="EP35" s="4">
        <v>13419.47</v>
      </c>
      <c r="EQ35" s="4">
        <v>12.99</v>
      </c>
      <c r="ER35" s="4">
        <v>2978.3799999999997</v>
      </c>
      <c r="ES35" s="4">
        <v>-15837.390000000001</v>
      </c>
      <c r="ET35" s="4">
        <v>-655.94</v>
      </c>
      <c r="EU35" s="4">
        <v>-79280.429999999978</v>
      </c>
      <c r="EV35" s="4">
        <v>-37918.79</v>
      </c>
      <c r="EW35" s="4">
        <v>-20506.599999999999</v>
      </c>
      <c r="EX35" s="4">
        <v>-68495.47</v>
      </c>
      <c r="EY35" s="14">
        <v>0</v>
      </c>
      <c r="EZ35" s="5">
        <f>SUM(Table3[[#This Row],[Sales]:[ITE]])</f>
        <v>8702.4499999999825</v>
      </c>
    </row>
    <row r="36" spans="1:156" x14ac:dyDescent="0.25">
      <c r="A36" s="3">
        <v>44317</v>
      </c>
      <c r="B36" s="1">
        <v>40182.199999999997</v>
      </c>
      <c r="C36" s="1">
        <v>0</v>
      </c>
      <c r="D36" s="1">
        <v>884.46</v>
      </c>
      <c r="E36" s="1">
        <v>189555.22</v>
      </c>
      <c r="F36" s="1">
        <v>1431.67</v>
      </c>
      <c r="G36" s="1">
        <v>1865.9</v>
      </c>
      <c r="H36" s="1">
        <v>837.84</v>
      </c>
      <c r="I36" s="1">
        <v>915.91</v>
      </c>
      <c r="J36" s="1">
        <v>1869.09</v>
      </c>
      <c r="K36" s="1">
        <v>11495.47</v>
      </c>
      <c r="L36" s="1">
        <v>0</v>
      </c>
      <c r="M36" s="1">
        <v>750</v>
      </c>
      <c r="N36" s="1">
        <v>12.43</v>
      </c>
      <c r="O36" s="1">
        <v>0</v>
      </c>
      <c r="P36" s="1">
        <v>2623.63</v>
      </c>
      <c r="Q36" s="1">
        <v>0</v>
      </c>
      <c r="R36" s="1">
        <v>527.28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9592.4</v>
      </c>
      <c r="Y36" s="1">
        <v>0</v>
      </c>
      <c r="Z36" s="1">
        <v>0</v>
      </c>
      <c r="AA36" s="1">
        <v>0</v>
      </c>
      <c r="AB36" s="1">
        <v>13208.5</v>
      </c>
      <c r="AC36" s="1">
        <v>2885.31</v>
      </c>
      <c r="AD36" s="1">
        <v>0</v>
      </c>
      <c r="AE36" s="1">
        <v>0</v>
      </c>
      <c r="AF36" s="1">
        <v>68.98</v>
      </c>
      <c r="AG36" s="1">
        <v>0</v>
      </c>
      <c r="AH36" s="1">
        <v>1600</v>
      </c>
      <c r="AI36" s="1">
        <v>5175.42</v>
      </c>
      <c r="AJ36" s="1">
        <v>2015</v>
      </c>
      <c r="AK36" s="1">
        <v>2500</v>
      </c>
      <c r="AL36" s="1">
        <v>118.11</v>
      </c>
      <c r="AM36" s="1">
        <v>0</v>
      </c>
      <c r="AN36" s="1">
        <v>762.19</v>
      </c>
      <c r="AO36" s="1">
        <v>10750</v>
      </c>
      <c r="AP36" s="1">
        <v>60</v>
      </c>
      <c r="AQ36" s="1">
        <v>329.94</v>
      </c>
      <c r="AR36" s="1">
        <v>2811</v>
      </c>
      <c r="AS36" s="1">
        <v>523.32000000000005</v>
      </c>
      <c r="AT36" s="1">
        <v>0</v>
      </c>
      <c r="AU36" s="1">
        <v>0</v>
      </c>
      <c r="AV36" s="1">
        <v>0</v>
      </c>
      <c r="AW36" s="1">
        <v>344.74</v>
      </c>
      <c r="AX36" s="1">
        <v>399.41</v>
      </c>
      <c r="AY36" s="1">
        <v>1963.56</v>
      </c>
      <c r="AZ36" s="1">
        <v>0</v>
      </c>
      <c r="BA36" s="1">
        <v>41524.61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625.39</v>
      </c>
      <c r="BI36" s="1">
        <v>564.24</v>
      </c>
      <c r="BJ36" s="1">
        <v>8330.2199999999993</v>
      </c>
      <c r="BK36" s="1">
        <v>78.78</v>
      </c>
      <c r="BL36" s="1">
        <v>0</v>
      </c>
      <c r="BM36" s="1">
        <v>429.24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6166.72</v>
      </c>
      <c r="BU36" s="1">
        <v>186.17</v>
      </c>
      <c r="BV36" s="1">
        <v>1633.22</v>
      </c>
      <c r="BW36" s="1">
        <v>100</v>
      </c>
      <c r="BX36" s="1">
        <v>0</v>
      </c>
      <c r="BY36" s="1">
        <v>0</v>
      </c>
      <c r="BZ36" s="1">
        <v>-500</v>
      </c>
      <c r="CA36" s="1">
        <v>336.56</v>
      </c>
      <c r="CB36" s="1">
        <v>0</v>
      </c>
      <c r="CC36" s="1">
        <v>5341.79</v>
      </c>
      <c r="CD36" s="1">
        <v>1248.31</v>
      </c>
      <c r="CE36" s="1">
        <v>186.81</v>
      </c>
      <c r="CF36" s="1">
        <v>0</v>
      </c>
      <c r="CG36" s="1">
        <v>2392.85</v>
      </c>
      <c r="CH36" s="1">
        <v>3034.2</v>
      </c>
      <c r="CI36" s="1">
        <v>0</v>
      </c>
      <c r="CJ36" s="1">
        <v>163.80000000000001</v>
      </c>
      <c r="CK36" s="1">
        <v>33642.83</v>
      </c>
      <c r="CL36" s="1">
        <v>522.5</v>
      </c>
      <c r="CM36" s="1">
        <v>2670.3</v>
      </c>
      <c r="CN36" s="1">
        <v>1122.06</v>
      </c>
      <c r="CO36" s="1">
        <v>0</v>
      </c>
      <c r="CP36" s="1">
        <v>3450</v>
      </c>
      <c r="CQ36" s="1">
        <v>1802.82</v>
      </c>
      <c r="CR36" s="1">
        <v>0</v>
      </c>
      <c r="CS36" s="1">
        <v>1474.4</v>
      </c>
      <c r="CT36" s="1">
        <v>0</v>
      </c>
      <c r="CU36" s="1">
        <v>0</v>
      </c>
      <c r="CV36" s="1">
        <v>0</v>
      </c>
      <c r="CW36" s="1">
        <v>0</v>
      </c>
      <c r="CX36" s="1">
        <v>3863.64</v>
      </c>
      <c r="CY36" s="1">
        <v>12988.71</v>
      </c>
      <c r="CZ36" s="1">
        <v>0</v>
      </c>
      <c r="DA36" s="1">
        <v>0</v>
      </c>
      <c r="DB36" s="1">
        <v>0</v>
      </c>
      <c r="DC36" s="1">
        <v>15887.88</v>
      </c>
      <c r="DD36" s="1">
        <v>4920.16</v>
      </c>
      <c r="DE36" s="1">
        <v>14815.37</v>
      </c>
      <c r="DF36" s="1">
        <v>4601.96</v>
      </c>
      <c r="DG36" s="1">
        <v>2055.25</v>
      </c>
      <c r="DH36" s="1">
        <v>1339.67</v>
      </c>
      <c r="DI36" s="1">
        <v>0</v>
      </c>
      <c r="DJ36" s="1">
        <v>0</v>
      </c>
      <c r="DK36" s="1">
        <v>0</v>
      </c>
      <c r="DL36" s="1">
        <v>1819.82</v>
      </c>
      <c r="DM36" s="1">
        <v>4020.49</v>
      </c>
      <c r="DN36" s="1">
        <v>0</v>
      </c>
      <c r="DO36" s="1">
        <v>0</v>
      </c>
      <c r="DP36" s="1">
        <v>0</v>
      </c>
      <c r="DQ36" s="1">
        <v>-15859.93</v>
      </c>
      <c r="DR36" s="1">
        <v>1430.53</v>
      </c>
      <c r="DS36" s="1">
        <v>0</v>
      </c>
      <c r="DT36" s="1">
        <v>562.04999999999995</v>
      </c>
      <c r="DU36" s="1">
        <v>0</v>
      </c>
      <c r="DV36" s="1">
        <v>0</v>
      </c>
      <c r="DW36" s="1">
        <v>286</v>
      </c>
      <c r="DX36" s="1">
        <v>0</v>
      </c>
      <c r="EA36" s="9">
        <v>44317</v>
      </c>
      <c r="EB36" s="5">
        <v>262543.5</v>
      </c>
      <c r="EC36" s="5">
        <v>-16162.789999999999</v>
      </c>
      <c r="ED36" s="5">
        <f>SUM(Table2[[#This Row],[Income]:[Cost Of Sales]])</f>
        <v>246380.71</v>
      </c>
      <c r="EE36" s="5">
        <v>-198612.11</v>
      </c>
      <c r="EF36" s="5">
        <f>Table2[[#This Row],[Gross Profit]]+Table2[[#This Row],[Expenses]]</f>
        <v>47768.600000000006</v>
      </c>
      <c r="EG36" s="5">
        <v>0</v>
      </c>
      <c r="EH36" s="12">
        <f>SUM(Table2[[#This Row],[Operating Profit]:[Expenses - Tax]])</f>
        <v>47768.600000000006</v>
      </c>
      <c r="EI36" s="18">
        <f>Table2[[#This Row],[Gross Profit]]/Table2[[#This Row],[Income]]</f>
        <v>0.93843766842447063</v>
      </c>
      <c r="EJ36" s="18">
        <f>Table2[[#This Row],[Net Profit/(Loss)]]/Table2[[#This Row],[Income]]</f>
        <v>0.18194546808433651</v>
      </c>
      <c r="EK36" s="20">
        <f>Table2[[#This Row],[Income]]/EB37</f>
        <v>1.0847960020672578</v>
      </c>
      <c r="EM36" s="9">
        <v>44317</v>
      </c>
      <c r="EN36" s="4">
        <v>41066.659999999996</v>
      </c>
      <c r="EO36" s="4">
        <v>193690.63</v>
      </c>
      <c r="EP36" s="4">
        <v>15030.47</v>
      </c>
      <c r="EQ36" s="4">
        <v>12.43</v>
      </c>
      <c r="ER36" s="4">
        <v>12743.31</v>
      </c>
      <c r="ES36" s="4">
        <v>-16093.81</v>
      </c>
      <c r="ET36" s="4">
        <v>-68.98</v>
      </c>
      <c r="EU36" s="4">
        <v>-95604.75</v>
      </c>
      <c r="EV36" s="4">
        <v>-43548.54</v>
      </c>
      <c r="EW36" s="4">
        <v>-23579.57</v>
      </c>
      <c r="EX36" s="4">
        <v>-35879.25</v>
      </c>
      <c r="EY36" s="14">
        <v>0</v>
      </c>
      <c r="EZ36" s="5">
        <f>SUM(Table3[[#This Row],[Sales]:[ITE]])</f>
        <v>47768.599999999977</v>
      </c>
    </row>
    <row r="37" spans="1:156" x14ac:dyDescent="0.25">
      <c r="A37" s="3">
        <v>44287</v>
      </c>
      <c r="B37" s="1">
        <v>38211.74</v>
      </c>
      <c r="C37" s="1">
        <v>0</v>
      </c>
      <c r="D37" s="1">
        <v>717.35</v>
      </c>
      <c r="E37" s="1">
        <v>188539.96</v>
      </c>
      <c r="F37" s="1">
        <v>1431.67</v>
      </c>
      <c r="G37" s="1">
        <v>1454.45</v>
      </c>
      <c r="H37" s="1">
        <v>832.58</v>
      </c>
      <c r="I37" s="1">
        <v>986.36</v>
      </c>
      <c r="J37" s="1">
        <v>2182.2800000000002</v>
      </c>
      <c r="K37" s="1">
        <v>10367.25</v>
      </c>
      <c r="L37" s="1">
        <v>0</v>
      </c>
      <c r="M37" s="1">
        <v>332.73</v>
      </c>
      <c r="N37" s="1">
        <v>12.7</v>
      </c>
      <c r="O37" s="1">
        <v>0</v>
      </c>
      <c r="P37" s="1">
        <v>4513.21</v>
      </c>
      <c r="Q37" s="1">
        <v>0</v>
      </c>
      <c r="R37" s="1">
        <v>763.63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-8324.83</v>
      </c>
      <c r="Y37" s="1">
        <v>0</v>
      </c>
      <c r="Z37" s="1">
        <v>0</v>
      </c>
      <c r="AA37" s="1">
        <v>0</v>
      </c>
      <c r="AB37" s="1">
        <v>20520.48</v>
      </c>
      <c r="AC37" s="1">
        <v>-5056.99</v>
      </c>
      <c r="AD37" s="1">
        <v>0</v>
      </c>
      <c r="AE37" s="1">
        <v>0</v>
      </c>
      <c r="AF37" s="1">
        <v>591.45000000000005</v>
      </c>
      <c r="AG37" s="1">
        <v>0</v>
      </c>
      <c r="AH37" s="1">
        <v>1600</v>
      </c>
      <c r="AI37" s="1">
        <v>2573.8000000000002</v>
      </c>
      <c r="AJ37" s="1">
        <v>927.27</v>
      </c>
      <c r="AK37" s="1">
        <v>-400</v>
      </c>
      <c r="AL37" s="1">
        <v>117.32</v>
      </c>
      <c r="AM37" s="1">
        <v>0</v>
      </c>
      <c r="AN37" s="1">
        <v>337.57</v>
      </c>
      <c r="AO37" s="1">
        <v>0</v>
      </c>
      <c r="AP37" s="1">
        <v>65</v>
      </c>
      <c r="AQ37" s="1">
        <v>295.98</v>
      </c>
      <c r="AR37" s="1">
        <v>2811</v>
      </c>
      <c r="AS37" s="1">
        <v>213.21</v>
      </c>
      <c r="AT37" s="1">
        <v>0</v>
      </c>
      <c r="AU37" s="1">
        <v>0</v>
      </c>
      <c r="AV37" s="1">
        <v>0</v>
      </c>
      <c r="AW37" s="1">
        <v>462.36</v>
      </c>
      <c r="AX37" s="1">
        <v>1727.73</v>
      </c>
      <c r="AY37" s="1">
        <v>2480.83</v>
      </c>
      <c r="AZ37" s="1">
        <v>0</v>
      </c>
      <c r="BA37" s="1">
        <v>40273.24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237.5</v>
      </c>
      <c r="BH37" s="1">
        <v>200.57</v>
      </c>
      <c r="BI37" s="1">
        <v>3941.04</v>
      </c>
      <c r="BJ37" s="1">
        <v>7376.41</v>
      </c>
      <c r="BK37" s="1">
        <v>81.290000000000006</v>
      </c>
      <c r="BL37" s="1">
        <v>0</v>
      </c>
      <c r="BM37" s="1">
        <v>162.33000000000001</v>
      </c>
      <c r="BN37" s="1">
        <v>0</v>
      </c>
      <c r="BO37" s="1">
        <v>300</v>
      </c>
      <c r="BP37" s="1">
        <v>0</v>
      </c>
      <c r="BQ37" s="1">
        <v>29.09</v>
      </c>
      <c r="BR37" s="1">
        <v>0</v>
      </c>
      <c r="BS37" s="1">
        <v>0</v>
      </c>
      <c r="BT37" s="1">
        <v>2175.59</v>
      </c>
      <c r="BU37" s="1">
        <v>92.5</v>
      </c>
      <c r="BV37" s="1">
        <v>2495.46</v>
      </c>
      <c r="BW37" s="1">
        <v>643.26</v>
      </c>
      <c r="BX37" s="1">
        <v>201</v>
      </c>
      <c r="BY37" s="1">
        <v>1269.9100000000001</v>
      </c>
      <c r="BZ37" s="1">
        <v>0</v>
      </c>
      <c r="CA37" s="1">
        <v>1098.02</v>
      </c>
      <c r="CB37" s="1">
        <v>0</v>
      </c>
      <c r="CC37" s="1">
        <v>8335.64</v>
      </c>
      <c r="CD37" s="1">
        <v>605.11</v>
      </c>
      <c r="CE37" s="1">
        <v>112.73</v>
      </c>
      <c r="CF37" s="1">
        <v>0</v>
      </c>
      <c r="CG37" s="1">
        <v>2357.37</v>
      </c>
      <c r="CH37" s="1">
        <v>3034.2</v>
      </c>
      <c r="CI37" s="1">
        <v>0</v>
      </c>
      <c r="CJ37" s="1">
        <v>131.04</v>
      </c>
      <c r="CK37" s="1">
        <v>29666.92</v>
      </c>
      <c r="CL37" s="1">
        <v>418</v>
      </c>
      <c r="CM37" s="1">
        <v>2626.6</v>
      </c>
      <c r="CN37" s="1">
        <v>1122.06</v>
      </c>
      <c r="CO37" s="1">
        <v>0</v>
      </c>
      <c r="CP37" s="1">
        <v>3600</v>
      </c>
      <c r="CQ37" s="1">
        <v>2159.1999999999998</v>
      </c>
      <c r="CR37" s="1">
        <v>0</v>
      </c>
      <c r="CS37" s="1">
        <v>450.7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10940</v>
      </c>
      <c r="CZ37" s="1">
        <v>0</v>
      </c>
      <c r="DA37" s="1">
        <v>0</v>
      </c>
      <c r="DB37" s="1">
        <v>0</v>
      </c>
      <c r="DC37" s="1">
        <v>20449.14</v>
      </c>
      <c r="DD37" s="1">
        <v>6600.34</v>
      </c>
      <c r="DE37" s="1">
        <v>18565.099999999999</v>
      </c>
      <c r="DF37" s="1">
        <v>5823.45</v>
      </c>
      <c r="DG37" s="1">
        <v>3068.44</v>
      </c>
      <c r="DH37" s="1">
        <v>3522.43</v>
      </c>
      <c r="DI37" s="1">
        <v>0</v>
      </c>
      <c r="DJ37" s="1">
        <v>0</v>
      </c>
      <c r="DK37" s="1">
        <v>0</v>
      </c>
      <c r="DL37" s="1">
        <v>2104.98</v>
      </c>
      <c r="DM37" s="1">
        <v>5411.55</v>
      </c>
      <c r="DN37" s="1">
        <v>0</v>
      </c>
      <c r="DO37" s="1">
        <v>0</v>
      </c>
      <c r="DP37" s="1">
        <v>0</v>
      </c>
      <c r="DQ37" s="1">
        <v>17394.259999999998</v>
      </c>
      <c r="DR37" s="1">
        <v>1430.53</v>
      </c>
      <c r="DS37" s="1">
        <v>0</v>
      </c>
      <c r="DT37" s="1">
        <v>0</v>
      </c>
      <c r="DU37" s="1">
        <v>0</v>
      </c>
      <c r="DV37" s="1">
        <v>0</v>
      </c>
      <c r="DW37" s="1">
        <v>200</v>
      </c>
      <c r="DX37" s="1">
        <v>0</v>
      </c>
      <c r="EA37" s="10">
        <v>44287</v>
      </c>
      <c r="EB37" s="5">
        <v>242021.08000000002</v>
      </c>
      <c r="EC37" s="5">
        <v>-16054.94</v>
      </c>
      <c r="ED37" s="5">
        <f>SUM(Table2[[#This Row],[Income]:[Cost Of Sales]])</f>
        <v>225966.14</v>
      </c>
      <c r="EE37" s="5">
        <v>-223919.07</v>
      </c>
      <c r="EF37" s="5">
        <f>Table2[[#This Row],[Gross Profit]]+Table2[[#This Row],[Expenses]]</f>
        <v>2047.070000000007</v>
      </c>
      <c r="EG37" s="5">
        <v>0</v>
      </c>
      <c r="EH37" s="12">
        <f>SUM(Table2[[#This Row],[Operating Profit]:[Expenses - Tax]])</f>
        <v>2047.070000000007</v>
      </c>
      <c r="EI37" s="18">
        <f>Table2[[#This Row],[Gross Profit]]/Table2[[#This Row],[Income]]</f>
        <v>0.93366305116893122</v>
      </c>
      <c r="EJ37" s="18">
        <f>Table2[[#This Row],[Net Profit/(Loss)]]/Table2[[#This Row],[Income]]</f>
        <v>8.4582301673887528E-3</v>
      </c>
      <c r="EK37" s="20">
        <f>Table2[[#This Row],[Income]]/EB38</f>
        <v>0.94459076086481386</v>
      </c>
      <c r="EM37" s="10">
        <v>44287</v>
      </c>
      <c r="EN37" s="4">
        <v>38929.089999999997</v>
      </c>
      <c r="EO37" s="4">
        <v>192258.66</v>
      </c>
      <c r="EP37" s="4">
        <v>13868.619999999999</v>
      </c>
      <c r="EQ37" s="4">
        <v>12.7</v>
      </c>
      <c r="ER37" s="4">
        <v>-3047.99</v>
      </c>
      <c r="ES37" s="4">
        <v>-15463.49</v>
      </c>
      <c r="ET37" s="4">
        <v>-591.45000000000005</v>
      </c>
      <c r="EU37" s="4">
        <v>-82842.760000000009</v>
      </c>
      <c r="EV37" s="4">
        <v>-39356.189999999995</v>
      </c>
      <c r="EW37" s="4">
        <v>-17149.900000000001</v>
      </c>
      <c r="EX37" s="4">
        <v>-84570.22</v>
      </c>
      <c r="EY37" s="14">
        <v>0</v>
      </c>
      <c r="EZ37" s="5">
        <f>SUM(Table3[[#This Row],[Sales]:[ITE]])</f>
        <v>2047.070000000007</v>
      </c>
    </row>
    <row r="38" spans="1:156" x14ac:dyDescent="0.25">
      <c r="A38" s="3">
        <v>44256</v>
      </c>
      <c r="B38" s="1">
        <v>37214.86</v>
      </c>
      <c r="C38" s="1">
        <v>0</v>
      </c>
      <c r="D38" s="1">
        <v>873.95</v>
      </c>
      <c r="E38" s="1">
        <v>192315.18</v>
      </c>
      <c r="F38" s="1">
        <v>1431.67</v>
      </c>
      <c r="G38" s="1">
        <v>2089.5</v>
      </c>
      <c r="H38" s="1">
        <v>959.35</v>
      </c>
      <c r="I38" s="1">
        <v>1424.52</v>
      </c>
      <c r="J38" s="1">
        <v>1540.91</v>
      </c>
      <c r="K38" s="1">
        <v>12977.74</v>
      </c>
      <c r="L38" s="1">
        <v>0</v>
      </c>
      <c r="M38" s="1">
        <v>532.73</v>
      </c>
      <c r="N38" s="1">
        <v>11.4</v>
      </c>
      <c r="O38" s="1">
        <v>0</v>
      </c>
      <c r="P38" s="1">
        <v>2268.41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2485</v>
      </c>
      <c r="X38" s="1">
        <v>92.7</v>
      </c>
      <c r="Y38" s="1">
        <v>0</v>
      </c>
      <c r="Z38" s="1">
        <v>0</v>
      </c>
      <c r="AA38" s="1">
        <v>0</v>
      </c>
      <c r="AB38" s="1">
        <v>16091.22</v>
      </c>
      <c r="AC38" s="1">
        <v>2736.18</v>
      </c>
      <c r="AD38" s="1">
        <v>0</v>
      </c>
      <c r="AE38" s="1">
        <v>0</v>
      </c>
      <c r="AF38" s="1">
        <v>0</v>
      </c>
      <c r="AG38" s="1">
        <v>0</v>
      </c>
      <c r="AH38" s="1">
        <v>1600</v>
      </c>
      <c r="AI38" s="1">
        <v>2897.97</v>
      </c>
      <c r="AJ38" s="1">
        <v>858.18</v>
      </c>
      <c r="AK38" s="1">
        <v>0</v>
      </c>
      <c r="AL38" s="1">
        <v>124.93</v>
      </c>
      <c r="AM38" s="1">
        <v>0</v>
      </c>
      <c r="AN38" s="1">
        <v>475.1</v>
      </c>
      <c r="AO38" s="1">
        <v>0</v>
      </c>
      <c r="AP38" s="1">
        <v>45</v>
      </c>
      <c r="AQ38" s="1">
        <v>267.39999999999998</v>
      </c>
      <c r="AR38" s="1">
        <v>2811</v>
      </c>
      <c r="AS38" s="1">
        <v>471.64</v>
      </c>
      <c r="AT38" s="1">
        <v>0</v>
      </c>
      <c r="AU38" s="1">
        <v>0</v>
      </c>
      <c r="AV38" s="1">
        <v>0</v>
      </c>
      <c r="AW38" s="1">
        <v>477.25</v>
      </c>
      <c r="AX38" s="1">
        <v>323.64</v>
      </c>
      <c r="AY38" s="1">
        <v>1870.83</v>
      </c>
      <c r="AZ38" s="1">
        <v>0</v>
      </c>
      <c r="BA38" s="1">
        <v>41594.53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725.44</v>
      </c>
      <c r="BH38" s="1">
        <v>0</v>
      </c>
      <c r="BI38" s="1">
        <v>564.24</v>
      </c>
      <c r="BJ38" s="1">
        <v>7622.29</v>
      </c>
      <c r="BK38" s="1">
        <v>54.99</v>
      </c>
      <c r="BL38" s="1">
        <v>325</v>
      </c>
      <c r="BM38" s="1">
        <v>800.21</v>
      </c>
      <c r="BN38" s="1">
        <v>0</v>
      </c>
      <c r="BO38" s="1">
        <v>1864.51</v>
      </c>
      <c r="BP38" s="1">
        <v>303.54000000000002</v>
      </c>
      <c r="BQ38" s="1">
        <v>66.37</v>
      </c>
      <c r="BR38" s="1">
        <v>0</v>
      </c>
      <c r="BS38" s="1">
        <v>0</v>
      </c>
      <c r="BT38" s="1">
        <v>2248.11</v>
      </c>
      <c r="BU38" s="1">
        <v>102.66</v>
      </c>
      <c r="BV38" s="1">
        <v>3717.55</v>
      </c>
      <c r="BW38" s="1">
        <v>1663.55</v>
      </c>
      <c r="BX38" s="1">
        <v>0</v>
      </c>
      <c r="BY38" s="1">
        <v>0</v>
      </c>
      <c r="BZ38" s="1">
        <v>0</v>
      </c>
      <c r="CA38" s="1">
        <v>350.86</v>
      </c>
      <c r="CB38" s="1">
        <v>0</v>
      </c>
      <c r="CC38" s="1">
        <v>7180.78</v>
      </c>
      <c r="CD38" s="1">
        <v>1074.8900000000001</v>
      </c>
      <c r="CE38" s="1">
        <v>143.65</v>
      </c>
      <c r="CF38" s="1">
        <v>0</v>
      </c>
      <c r="CG38" s="1">
        <v>2417.6</v>
      </c>
      <c r="CH38" s="1">
        <v>3029.78</v>
      </c>
      <c r="CI38" s="1">
        <v>0</v>
      </c>
      <c r="CJ38" s="1">
        <v>163.80000000000001</v>
      </c>
      <c r="CK38" s="1">
        <v>30254.6</v>
      </c>
      <c r="CL38" s="1">
        <v>522.5</v>
      </c>
      <c r="CM38" s="1">
        <v>2476.8000000000002</v>
      </c>
      <c r="CN38" s="1">
        <v>1122.06</v>
      </c>
      <c r="CO38" s="1">
        <v>0</v>
      </c>
      <c r="CP38" s="1">
        <v>2925</v>
      </c>
      <c r="CQ38" s="1">
        <v>2706.4</v>
      </c>
      <c r="CR38" s="1">
        <v>6113.64</v>
      </c>
      <c r="CS38" s="1">
        <v>911.39</v>
      </c>
      <c r="CT38" s="1">
        <v>0</v>
      </c>
      <c r="CU38" s="1">
        <v>0</v>
      </c>
      <c r="CV38" s="1">
        <v>0</v>
      </c>
      <c r="CW38" s="1">
        <v>0</v>
      </c>
      <c r="CX38" s="1">
        <v>3000</v>
      </c>
      <c r="CY38" s="1">
        <v>12720</v>
      </c>
      <c r="CZ38" s="1">
        <v>0</v>
      </c>
      <c r="DA38" s="1">
        <v>0</v>
      </c>
      <c r="DB38" s="1">
        <v>0</v>
      </c>
      <c r="DC38" s="1">
        <v>14120.42</v>
      </c>
      <c r="DD38" s="1">
        <v>4943.5600000000004</v>
      </c>
      <c r="DE38" s="1">
        <v>15213.73</v>
      </c>
      <c r="DF38" s="1">
        <v>4876.25</v>
      </c>
      <c r="DG38" s="1">
        <v>2152.6</v>
      </c>
      <c r="DH38" s="1">
        <v>1972</v>
      </c>
      <c r="DI38" s="1">
        <v>0</v>
      </c>
      <c r="DJ38" s="1">
        <v>0</v>
      </c>
      <c r="DK38" s="1">
        <v>0</v>
      </c>
      <c r="DL38" s="1">
        <v>2475.59</v>
      </c>
      <c r="DM38" s="1">
        <v>3942.35</v>
      </c>
      <c r="DN38" s="1">
        <v>0</v>
      </c>
      <c r="DO38" s="1">
        <v>0</v>
      </c>
      <c r="DP38" s="1">
        <v>0</v>
      </c>
      <c r="DQ38" s="1">
        <v>8102.68</v>
      </c>
      <c r="DR38" s="1">
        <v>2861.06</v>
      </c>
      <c r="DS38" s="1">
        <v>80</v>
      </c>
      <c r="DT38" s="1">
        <v>72.09</v>
      </c>
      <c r="DU38" s="1">
        <v>0</v>
      </c>
      <c r="DV38" s="1">
        <v>0</v>
      </c>
      <c r="DW38" s="1">
        <v>201.73</v>
      </c>
      <c r="DX38" s="1">
        <v>0</v>
      </c>
      <c r="EA38" s="9">
        <v>44256</v>
      </c>
      <c r="EB38" s="5">
        <v>256217.92</v>
      </c>
      <c r="EC38" s="5">
        <v>-18827.399999999998</v>
      </c>
      <c r="ED38" s="5">
        <f>SUM(Table2[[#This Row],[Income]:[Cost Of Sales]])</f>
        <v>237390.52000000002</v>
      </c>
      <c r="EE38" s="5">
        <v>-212003.74000000002</v>
      </c>
      <c r="EF38" s="5">
        <f>Table2[[#This Row],[Gross Profit]]+Table2[[#This Row],[Expenses]]</f>
        <v>25386.78</v>
      </c>
      <c r="EG38" s="5">
        <v>0</v>
      </c>
      <c r="EH38" s="12">
        <f>SUM(Table2[[#This Row],[Operating Profit]:[Expenses - Tax]])</f>
        <v>25386.78</v>
      </c>
      <c r="EI38" s="18">
        <f>Table2[[#This Row],[Gross Profit]]/Table2[[#This Row],[Income]]</f>
        <v>0.92651802028523222</v>
      </c>
      <c r="EJ38" s="18">
        <f>Table2[[#This Row],[Net Profit/(Loss)]]/Table2[[#This Row],[Income]]</f>
        <v>9.9082765171148057E-2</v>
      </c>
      <c r="EK38" s="20">
        <f>Table2[[#This Row],[Income]]/EB39</f>
        <v>1.1151356189925563</v>
      </c>
      <c r="EM38" s="9">
        <v>44256</v>
      </c>
      <c r="EN38" s="4">
        <v>38088.81</v>
      </c>
      <c r="EO38" s="4">
        <v>196795.7</v>
      </c>
      <c r="EP38" s="4">
        <v>16475.900000000001</v>
      </c>
      <c r="EQ38" s="4">
        <v>11.4</v>
      </c>
      <c r="ER38" s="4">
        <v>4846.1099999999997</v>
      </c>
      <c r="ES38" s="4">
        <v>-18827.399999999998</v>
      </c>
      <c r="ET38" s="4">
        <v>0</v>
      </c>
      <c r="EU38" s="4">
        <v>-82626.109999999986</v>
      </c>
      <c r="EV38" s="4">
        <v>-39987.14</v>
      </c>
      <c r="EW38" s="4">
        <v>-28376.43</v>
      </c>
      <c r="EX38" s="4">
        <v>-61014.05999999999</v>
      </c>
      <c r="EY38" s="14">
        <v>0</v>
      </c>
      <c r="EZ38" s="5">
        <f>SUM(Table3[[#This Row],[Sales]:[ITE]])</f>
        <v>25386.780000000006</v>
      </c>
    </row>
    <row r="39" spans="1:156" x14ac:dyDescent="0.25">
      <c r="A39" s="3">
        <v>44228</v>
      </c>
      <c r="B39" s="1">
        <v>32948.46</v>
      </c>
      <c r="C39" s="1">
        <v>0</v>
      </c>
      <c r="D39" s="1">
        <v>741.86</v>
      </c>
      <c r="E39" s="1">
        <v>174156</v>
      </c>
      <c r="F39" s="1">
        <v>1431.67</v>
      </c>
      <c r="G39" s="1">
        <v>1311.07</v>
      </c>
      <c r="H39" s="1">
        <v>886.16</v>
      </c>
      <c r="I39" s="1">
        <v>2090.08</v>
      </c>
      <c r="J39" s="1">
        <v>1644.45</v>
      </c>
      <c r="K39" s="1">
        <v>8945.4699999999993</v>
      </c>
      <c r="L39" s="1">
        <v>0</v>
      </c>
      <c r="M39" s="1">
        <v>504.55</v>
      </c>
      <c r="N39" s="1">
        <v>12.5</v>
      </c>
      <c r="O39" s="1">
        <v>0</v>
      </c>
      <c r="P39" s="1">
        <v>2626.64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2465</v>
      </c>
      <c r="X39" s="1">
        <v>0</v>
      </c>
      <c r="Y39" s="1">
        <v>0</v>
      </c>
      <c r="Z39" s="1">
        <v>0</v>
      </c>
      <c r="AA39" s="1">
        <v>0</v>
      </c>
      <c r="AB39" s="1">
        <v>14151.93</v>
      </c>
      <c r="AC39" s="1">
        <v>318.56</v>
      </c>
      <c r="AD39" s="1">
        <v>0</v>
      </c>
      <c r="AE39" s="1">
        <v>0</v>
      </c>
      <c r="AF39" s="1">
        <v>357</v>
      </c>
      <c r="AG39" s="1">
        <v>0</v>
      </c>
      <c r="AH39" s="1">
        <v>1600</v>
      </c>
      <c r="AI39" s="1">
        <v>3656</v>
      </c>
      <c r="AJ39" s="1">
        <v>250</v>
      </c>
      <c r="AK39" s="1">
        <v>0</v>
      </c>
      <c r="AL39" s="1">
        <v>129.97</v>
      </c>
      <c r="AM39" s="1">
        <v>0</v>
      </c>
      <c r="AN39" s="1">
        <v>318.06</v>
      </c>
      <c r="AO39" s="1">
        <v>0</v>
      </c>
      <c r="AP39" s="1">
        <v>45</v>
      </c>
      <c r="AQ39" s="1">
        <v>199.9</v>
      </c>
      <c r="AR39" s="1">
        <v>2811</v>
      </c>
      <c r="AS39" s="1">
        <v>213.21</v>
      </c>
      <c r="AT39" s="1">
        <v>0</v>
      </c>
      <c r="AU39" s="1">
        <v>110.03</v>
      </c>
      <c r="AV39" s="1">
        <v>0</v>
      </c>
      <c r="AW39" s="1">
        <v>411.09</v>
      </c>
      <c r="AX39" s="1">
        <v>95.45</v>
      </c>
      <c r="AY39" s="1">
        <v>1870.83</v>
      </c>
      <c r="AZ39" s="1">
        <v>0</v>
      </c>
      <c r="BA39" s="1">
        <v>37447.85</v>
      </c>
      <c r="BB39" s="1">
        <v>0</v>
      </c>
      <c r="BC39" s="1">
        <v>0</v>
      </c>
      <c r="BD39" s="1">
        <v>0</v>
      </c>
      <c r="BE39" s="1">
        <v>0</v>
      </c>
      <c r="BF39" s="1">
        <v>1000</v>
      </c>
      <c r="BG39" s="1">
        <v>54.29</v>
      </c>
      <c r="BH39" s="1">
        <v>0</v>
      </c>
      <c r="BI39" s="1">
        <v>509.64</v>
      </c>
      <c r="BJ39" s="1">
        <v>6884.65</v>
      </c>
      <c r="BK39" s="1">
        <v>56.6</v>
      </c>
      <c r="BL39" s="1">
        <v>0</v>
      </c>
      <c r="BM39" s="1">
        <v>559.12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2030.55</v>
      </c>
      <c r="BU39" s="1">
        <v>850.71</v>
      </c>
      <c r="BV39" s="1">
        <v>3423.96</v>
      </c>
      <c r="BW39" s="1">
        <v>200.9</v>
      </c>
      <c r="BX39" s="1">
        <v>0</v>
      </c>
      <c r="BY39" s="1">
        <v>0</v>
      </c>
      <c r="BZ39" s="1">
        <v>0</v>
      </c>
      <c r="CA39" s="1">
        <v>795.17</v>
      </c>
      <c r="CB39" s="1">
        <v>0</v>
      </c>
      <c r="CC39" s="1">
        <v>7422.29</v>
      </c>
      <c r="CD39" s="1">
        <v>600.62</v>
      </c>
      <c r="CE39" s="1">
        <v>0</v>
      </c>
      <c r="CF39" s="1">
        <v>0</v>
      </c>
      <c r="CG39" s="1">
        <v>4082.37</v>
      </c>
      <c r="CH39" s="1">
        <v>3029.78</v>
      </c>
      <c r="CI39" s="1">
        <v>0</v>
      </c>
      <c r="CJ39" s="1">
        <v>1021.64</v>
      </c>
      <c r="CK39" s="1">
        <v>26983.87</v>
      </c>
      <c r="CL39" s="1">
        <v>-931.12</v>
      </c>
      <c r="CM39" s="1">
        <v>2476.8000000000002</v>
      </c>
      <c r="CN39" s="1">
        <v>1122.06</v>
      </c>
      <c r="CO39" s="1">
        <v>0</v>
      </c>
      <c r="CP39" s="1">
        <v>0</v>
      </c>
      <c r="CQ39" s="1">
        <v>2441.41</v>
      </c>
      <c r="CR39" s="1">
        <v>740.91</v>
      </c>
      <c r="CS39" s="1">
        <v>712.05</v>
      </c>
      <c r="CT39" s="1">
        <v>0</v>
      </c>
      <c r="CU39" s="1">
        <v>0</v>
      </c>
      <c r="CV39" s="1">
        <v>0</v>
      </c>
      <c r="CW39" s="1">
        <v>0</v>
      </c>
      <c r="CX39" s="1">
        <v>4250</v>
      </c>
      <c r="CY39" s="1">
        <v>8800</v>
      </c>
      <c r="CZ39" s="1">
        <v>0</v>
      </c>
      <c r="DA39" s="1">
        <v>0</v>
      </c>
      <c r="DB39" s="1">
        <v>0</v>
      </c>
      <c r="DC39" s="1">
        <v>11288.68</v>
      </c>
      <c r="DD39" s="1">
        <v>4879.6000000000004</v>
      </c>
      <c r="DE39" s="1">
        <v>14628.16</v>
      </c>
      <c r="DF39" s="1">
        <v>4998.55</v>
      </c>
      <c r="DG39" s="1">
        <v>2339.9699999999998</v>
      </c>
      <c r="DH39" s="1">
        <v>1265.74</v>
      </c>
      <c r="DI39" s="1">
        <v>0</v>
      </c>
      <c r="DJ39" s="1">
        <v>0</v>
      </c>
      <c r="DK39" s="1">
        <v>0</v>
      </c>
      <c r="DL39" s="1">
        <v>2582.56</v>
      </c>
      <c r="DM39" s="1">
        <v>3608.41</v>
      </c>
      <c r="DN39" s="1">
        <v>0</v>
      </c>
      <c r="DO39" s="1">
        <v>0</v>
      </c>
      <c r="DP39" s="1">
        <v>0</v>
      </c>
      <c r="DQ39" s="1">
        <v>-2152.41</v>
      </c>
      <c r="DR39" s="1">
        <v>1430.53</v>
      </c>
      <c r="DS39" s="1">
        <v>0</v>
      </c>
      <c r="DT39" s="1">
        <v>88.64</v>
      </c>
      <c r="DU39" s="1">
        <v>0</v>
      </c>
      <c r="DV39" s="1">
        <v>0</v>
      </c>
      <c r="DW39" s="1">
        <v>270.91000000000003</v>
      </c>
      <c r="DX39" s="1">
        <v>0</v>
      </c>
      <c r="EA39" s="10">
        <v>44228</v>
      </c>
      <c r="EB39" s="5">
        <v>229763.91000000003</v>
      </c>
      <c r="EC39" s="5">
        <v>-14827.49</v>
      </c>
      <c r="ED39" s="5">
        <f>SUM(Table2[[#This Row],[Income]:[Cost Of Sales]])</f>
        <v>214936.42000000004</v>
      </c>
      <c r="EE39" s="5">
        <v>-173506</v>
      </c>
      <c r="EF39" s="5">
        <f>Table2[[#This Row],[Gross Profit]]+Table2[[#This Row],[Expenses]]</f>
        <v>41430.420000000042</v>
      </c>
      <c r="EG39" s="5">
        <v>0</v>
      </c>
      <c r="EH39" s="12">
        <f>SUM(Table2[[#This Row],[Operating Profit]:[Expenses - Tax]])</f>
        <v>41430.420000000042</v>
      </c>
      <c r="EI39" s="18">
        <f>Table2[[#This Row],[Gross Profit]]/Table2[[#This Row],[Income]]</f>
        <v>0.93546640984652474</v>
      </c>
      <c r="EJ39" s="18">
        <f>Table2[[#This Row],[Net Profit/(Loss)]]/Table2[[#This Row],[Income]]</f>
        <v>0.18031735271218197</v>
      </c>
      <c r="EK39" s="20">
        <f>Table2[[#This Row],[Income]]/EB40</f>
        <v>1.1871446144460067</v>
      </c>
      <c r="EM39" s="10">
        <v>44228</v>
      </c>
      <c r="EN39" s="4">
        <v>33690.32</v>
      </c>
      <c r="EO39" s="4">
        <v>177784.90000000002</v>
      </c>
      <c r="EP39" s="4">
        <v>13184.55</v>
      </c>
      <c r="EQ39" s="4">
        <v>12.5</v>
      </c>
      <c r="ER39" s="4">
        <v>5091.6399999999994</v>
      </c>
      <c r="ES39" s="4">
        <v>-14470.49</v>
      </c>
      <c r="ET39" s="4">
        <v>-357</v>
      </c>
      <c r="EU39" s="4">
        <v>-73546.89</v>
      </c>
      <c r="EV39" s="4">
        <v>-37785.399999999994</v>
      </c>
      <c r="EW39" s="4">
        <v>-16944.37</v>
      </c>
      <c r="EX39" s="4">
        <v>-45229.34</v>
      </c>
      <c r="EY39" s="14">
        <v>0</v>
      </c>
      <c r="EZ39" s="5">
        <f>SUM(Table3[[#This Row],[Sales]:[ITE]])</f>
        <v>41430.420000000042</v>
      </c>
    </row>
    <row r="40" spans="1:156" x14ac:dyDescent="0.25">
      <c r="A40" s="3">
        <v>44197</v>
      </c>
      <c r="B40" s="1">
        <v>29537.29</v>
      </c>
      <c r="C40" s="1">
        <v>0</v>
      </c>
      <c r="D40" s="1">
        <v>513.30999999999995</v>
      </c>
      <c r="E40" s="1">
        <v>139881.60999999999</v>
      </c>
      <c r="F40" s="1">
        <v>1431.67</v>
      </c>
      <c r="G40" s="1">
        <v>1936.96</v>
      </c>
      <c r="H40" s="1">
        <v>910.3</v>
      </c>
      <c r="I40" s="1">
        <v>4034.99</v>
      </c>
      <c r="J40" s="1">
        <v>976.36</v>
      </c>
      <c r="K40" s="1">
        <v>8789.5499999999993</v>
      </c>
      <c r="L40" s="1">
        <v>0</v>
      </c>
      <c r="M40" s="1">
        <v>0</v>
      </c>
      <c r="N40" s="1">
        <v>12.26</v>
      </c>
      <c r="O40" s="1">
        <v>0</v>
      </c>
      <c r="P40" s="1">
        <v>3684.02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1835</v>
      </c>
      <c r="X40" s="1">
        <v>0</v>
      </c>
      <c r="Y40" s="1">
        <v>0</v>
      </c>
      <c r="Z40" s="1">
        <v>0</v>
      </c>
      <c r="AA40" s="1">
        <v>0</v>
      </c>
      <c r="AB40" s="1">
        <v>10960</v>
      </c>
      <c r="AC40" s="1">
        <v>2238.04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2524.62</v>
      </c>
      <c r="AJ40" s="1">
        <v>199.09</v>
      </c>
      <c r="AK40" s="1">
        <v>0</v>
      </c>
      <c r="AL40" s="1">
        <v>219.96</v>
      </c>
      <c r="AM40" s="1">
        <v>0</v>
      </c>
      <c r="AN40" s="1">
        <v>362.9</v>
      </c>
      <c r="AO40" s="1">
        <v>0</v>
      </c>
      <c r="AP40" s="1">
        <v>45</v>
      </c>
      <c r="AQ40" s="1">
        <v>688.36</v>
      </c>
      <c r="AR40" s="1">
        <v>2811</v>
      </c>
      <c r="AS40" s="1">
        <v>213.21</v>
      </c>
      <c r="AT40" s="1">
        <v>0</v>
      </c>
      <c r="AU40" s="1">
        <v>45.28</v>
      </c>
      <c r="AV40" s="1">
        <v>0</v>
      </c>
      <c r="AW40" s="1">
        <v>391.06</v>
      </c>
      <c r="AX40" s="1">
        <v>0</v>
      </c>
      <c r="AY40" s="1">
        <v>1807.43</v>
      </c>
      <c r="AZ40" s="1">
        <v>0</v>
      </c>
      <c r="BA40" s="1">
        <v>41138.5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60.11</v>
      </c>
      <c r="BH40" s="1">
        <v>198.36</v>
      </c>
      <c r="BI40" s="1">
        <v>564.21</v>
      </c>
      <c r="BJ40" s="1">
        <v>7622.29</v>
      </c>
      <c r="BK40" s="1">
        <v>58.2</v>
      </c>
      <c r="BL40" s="1">
        <v>0</v>
      </c>
      <c r="BM40" s="1">
        <v>103.84</v>
      </c>
      <c r="BN40" s="1">
        <v>0</v>
      </c>
      <c r="BO40" s="1">
        <v>0</v>
      </c>
      <c r="BP40" s="1">
        <v>107.93</v>
      </c>
      <c r="BQ40" s="1">
        <v>0</v>
      </c>
      <c r="BR40" s="1">
        <v>0</v>
      </c>
      <c r="BS40" s="1">
        <v>0</v>
      </c>
      <c r="BT40" s="1">
        <v>2248.11</v>
      </c>
      <c r="BU40" s="1">
        <v>49.88</v>
      </c>
      <c r="BV40" s="1">
        <v>1150.8599999999999</v>
      </c>
      <c r="BW40" s="1">
        <v>660</v>
      </c>
      <c r="BX40" s="1">
        <v>201</v>
      </c>
      <c r="BY40" s="1">
        <v>0</v>
      </c>
      <c r="BZ40" s="1">
        <v>674.91</v>
      </c>
      <c r="CA40" s="1">
        <v>822.35</v>
      </c>
      <c r="CB40" s="1">
        <v>0</v>
      </c>
      <c r="CC40" s="1">
        <v>455.06</v>
      </c>
      <c r="CD40" s="1">
        <v>400.96</v>
      </c>
      <c r="CE40" s="1">
        <v>0</v>
      </c>
      <c r="CF40" s="1">
        <v>0</v>
      </c>
      <c r="CG40" s="1">
        <v>1388.27</v>
      </c>
      <c r="CH40" s="1">
        <v>1880.08</v>
      </c>
      <c r="CI40" s="1">
        <v>2794</v>
      </c>
      <c r="CJ40" s="1">
        <v>231.04</v>
      </c>
      <c r="CK40" s="1">
        <v>20211.72</v>
      </c>
      <c r="CL40" s="1">
        <v>418</v>
      </c>
      <c r="CM40" s="1">
        <v>2503.02</v>
      </c>
      <c r="CN40" s="1">
        <v>1122.06</v>
      </c>
      <c r="CO40" s="1">
        <v>0</v>
      </c>
      <c r="CP40" s="1">
        <v>0</v>
      </c>
      <c r="CQ40" s="1">
        <v>0</v>
      </c>
      <c r="CR40" s="1">
        <v>0</v>
      </c>
      <c r="CS40" s="1">
        <v>280.2</v>
      </c>
      <c r="CT40" s="1">
        <v>0</v>
      </c>
      <c r="CU40" s="1">
        <v>928.4</v>
      </c>
      <c r="CV40" s="1">
        <v>0</v>
      </c>
      <c r="CW40" s="1">
        <v>0</v>
      </c>
      <c r="CX40" s="1">
        <v>0</v>
      </c>
      <c r="CY40" s="1">
        <v>7700</v>
      </c>
      <c r="CZ40" s="1">
        <v>0</v>
      </c>
      <c r="DA40" s="1">
        <v>0</v>
      </c>
      <c r="DB40" s="1">
        <v>-1376.09</v>
      </c>
      <c r="DC40" s="1">
        <v>10152.5</v>
      </c>
      <c r="DD40" s="1">
        <v>5020.6499999999996</v>
      </c>
      <c r="DE40" s="1">
        <v>14569.36</v>
      </c>
      <c r="DF40" s="1">
        <v>5632.74</v>
      </c>
      <c r="DG40" s="1">
        <v>1839.92</v>
      </c>
      <c r="DH40" s="1">
        <v>822.22</v>
      </c>
      <c r="DI40" s="1">
        <v>0</v>
      </c>
      <c r="DJ40" s="1">
        <v>0</v>
      </c>
      <c r="DK40" s="1">
        <v>0</v>
      </c>
      <c r="DL40" s="1">
        <v>2046.59</v>
      </c>
      <c r="DM40" s="1">
        <v>3438.02</v>
      </c>
      <c r="DN40" s="1">
        <v>0</v>
      </c>
      <c r="DO40" s="1">
        <v>0</v>
      </c>
      <c r="DP40" s="1">
        <v>0</v>
      </c>
      <c r="DQ40" s="1">
        <v>14391.55</v>
      </c>
      <c r="DR40" s="1">
        <v>1430.53</v>
      </c>
      <c r="DS40" s="1">
        <v>0</v>
      </c>
      <c r="DT40" s="1">
        <v>85.5</v>
      </c>
      <c r="DU40" s="1">
        <v>627.04999999999995</v>
      </c>
      <c r="DV40" s="1">
        <v>0</v>
      </c>
      <c r="DW40" s="1">
        <v>180</v>
      </c>
      <c r="DX40" s="1">
        <v>0</v>
      </c>
      <c r="EA40" s="9">
        <v>44197</v>
      </c>
      <c r="EB40" s="5">
        <v>193543.31999999995</v>
      </c>
      <c r="EC40" s="5">
        <v>-13198.04</v>
      </c>
      <c r="ED40" s="5">
        <f>SUM(Table2[[#This Row],[Income]:[Cost Of Sales]])</f>
        <v>180345.27999999994</v>
      </c>
      <c r="EE40" s="5">
        <v>-164141.80999999997</v>
      </c>
      <c r="EF40" s="5">
        <f>Table2[[#This Row],[Gross Profit]]+Table2[[#This Row],[Expenses]]</f>
        <v>16203.469999999972</v>
      </c>
      <c r="EG40" s="5">
        <v>0</v>
      </c>
      <c r="EH40" s="12">
        <f>SUM(Table2[[#This Row],[Operating Profit]:[Expenses - Tax]])</f>
        <v>16203.469999999972</v>
      </c>
      <c r="EI40" s="18">
        <f>Table2[[#This Row],[Gross Profit]]/Table2[[#This Row],[Income]]</f>
        <v>0.93180834140904467</v>
      </c>
      <c r="EJ40" s="18">
        <f>Table2[[#This Row],[Net Profit/(Loss)]]/Table2[[#This Row],[Income]]</f>
        <v>8.3720120126078115E-2</v>
      </c>
      <c r="EK40" s="20">
        <f>Table2[[#This Row],[Income]]/EB41</f>
        <v>0.38509260737346368</v>
      </c>
      <c r="EM40" s="9">
        <v>44197</v>
      </c>
      <c r="EN40" s="4">
        <v>30050.600000000002</v>
      </c>
      <c r="EO40" s="4">
        <v>144160.53999999998</v>
      </c>
      <c r="EP40" s="4">
        <v>13800.899999999998</v>
      </c>
      <c r="EQ40" s="4">
        <v>12.26</v>
      </c>
      <c r="ER40" s="4">
        <v>5519.02</v>
      </c>
      <c r="ES40" s="4">
        <v>-13198.04</v>
      </c>
      <c r="ET40" s="4">
        <v>0</v>
      </c>
      <c r="EU40" s="4">
        <v>-65824.479999999996</v>
      </c>
      <c r="EV40" s="4">
        <v>-30548.190000000002</v>
      </c>
      <c r="EW40" s="4">
        <v>-8908.6</v>
      </c>
      <c r="EX40" s="4">
        <v>-58860.539999999994</v>
      </c>
      <c r="EY40" s="14">
        <v>0</v>
      </c>
      <c r="EZ40" s="5">
        <f>SUM(Table3[[#This Row],[Sales]:[ITE]])</f>
        <v>16203.469999999972</v>
      </c>
    </row>
    <row r="41" spans="1:156" x14ac:dyDescent="0.25">
      <c r="A41" s="3">
        <v>44166</v>
      </c>
      <c r="B41" s="1">
        <v>43002.21</v>
      </c>
      <c r="C41" s="1">
        <v>-305.45999999999998</v>
      </c>
      <c r="D41" s="1">
        <v>651.28</v>
      </c>
      <c r="E41" s="1">
        <v>125758.64</v>
      </c>
      <c r="F41" s="1">
        <v>1431.67</v>
      </c>
      <c r="G41" s="1">
        <v>-1045.02</v>
      </c>
      <c r="H41" s="1">
        <v>4315.55</v>
      </c>
      <c r="I41" s="1">
        <v>-3108.09</v>
      </c>
      <c r="J41" s="1">
        <v>1431.83</v>
      </c>
      <c r="K41" s="1">
        <v>20488.2</v>
      </c>
      <c r="L41" s="1">
        <v>0</v>
      </c>
      <c r="M41" s="1">
        <v>954</v>
      </c>
      <c r="N41" s="1">
        <v>11.73</v>
      </c>
      <c r="O41" s="1">
        <v>0</v>
      </c>
      <c r="P41" s="1">
        <v>2654.96</v>
      </c>
      <c r="Q41" s="1">
        <v>0</v>
      </c>
      <c r="R41" s="1">
        <v>-38.18</v>
      </c>
      <c r="S41" s="1">
        <v>-811.83</v>
      </c>
      <c r="T41" s="1">
        <v>250000</v>
      </c>
      <c r="U41" s="1">
        <v>29500</v>
      </c>
      <c r="V41" s="1">
        <v>0</v>
      </c>
      <c r="W41" s="1">
        <v>315</v>
      </c>
      <c r="X41" s="1">
        <v>27382.54</v>
      </c>
      <c r="Y41" s="1">
        <v>0</v>
      </c>
      <c r="Z41" s="1">
        <v>0</v>
      </c>
      <c r="AA41" s="1">
        <v>0</v>
      </c>
      <c r="AB41" s="1">
        <v>19658.68</v>
      </c>
      <c r="AC41" s="1">
        <v>-2140.63</v>
      </c>
      <c r="AD41" s="1">
        <v>0</v>
      </c>
      <c r="AE41" s="1">
        <v>107.8</v>
      </c>
      <c r="AF41" s="1">
        <v>376.35</v>
      </c>
      <c r="AG41" s="1">
        <v>0</v>
      </c>
      <c r="AH41" s="1">
        <v>7600</v>
      </c>
      <c r="AI41" s="1">
        <v>3229.98</v>
      </c>
      <c r="AJ41" s="1">
        <v>4110.66</v>
      </c>
      <c r="AK41" s="1">
        <v>9000</v>
      </c>
      <c r="AL41" s="1">
        <v>109.68</v>
      </c>
      <c r="AM41" s="1">
        <v>0</v>
      </c>
      <c r="AN41" s="1">
        <v>1158.03</v>
      </c>
      <c r="AO41" s="1">
        <v>0</v>
      </c>
      <c r="AP41" s="1">
        <v>85.5</v>
      </c>
      <c r="AQ41" s="1">
        <v>389.27</v>
      </c>
      <c r="AR41" s="1">
        <v>2811</v>
      </c>
      <c r="AS41" s="1">
        <v>444.94</v>
      </c>
      <c r="AT41" s="1">
        <v>77.5</v>
      </c>
      <c r="AU41" s="1">
        <v>223.09</v>
      </c>
      <c r="AV41" s="1">
        <v>0</v>
      </c>
      <c r="AW41" s="1">
        <v>539.01</v>
      </c>
      <c r="AX41" s="1">
        <v>183.44</v>
      </c>
      <c r="AY41" s="1">
        <v>1861.93</v>
      </c>
      <c r="AZ41" s="1">
        <v>0</v>
      </c>
      <c r="BA41" s="1">
        <v>40760.449999999997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60.11</v>
      </c>
      <c r="BH41" s="1">
        <v>0</v>
      </c>
      <c r="BI41" s="1">
        <v>4726.17</v>
      </c>
      <c r="BJ41" s="1">
        <v>7622.29</v>
      </c>
      <c r="BK41" s="1">
        <v>59.79</v>
      </c>
      <c r="BL41" s="1">
        <v>0</v>
      </c>
      <c r="BM41" s="1">
        <v>1091.22</v>
      </c>
      <c r="BN41" s="1">
        <v>0</v>
      </c>
      <c r="BO41" s="1">
        <v>0</v>
      </c>
      <c r="BP41" s="1">
        <v>521.75</v>
      </c>
      <c r="BQ41" s="1">
        <v>0</v>
      </c>
      <c r="BR41" s="1">
        <v>0</v>
      </c>
      <c r="BS41" s="1">
        <v>0</v>
      </c>
      <c r="BT41" s="1">
        <v>4776.87</v>
      </c>
      <c r="BU41" s="1">
        <v>79.099999999999994</v>
      </c>
      <c r="BV41" s="1">
        <v>3432.35</v>
      </c>
      <c r="BW41" s="1">
        <v>102.57</v>
      </c>
      <c r="BX41" s="1">
        <v>0</v>
      </c>
      <c r="BY41" s="1">
        <v>0</v>
      </c>
      <c r="BZ41" s="1">
        <v>-5821.04</v>
      </c>
      <c r="CA41" s="1">
        <v>1309.21</v>
      </c>
      <c r="CB41" s="1">
        <v>0</v>
      </c>
      <c r="CC41" s="1">
        <v>15519.72</v>
      </c>
      <c r="CD41" s="1">
        <v>1100.7</v>
      </c>
      <c r="CE41" s="1">
        <v>-222.18</v>
      </c>
      <c r="CF41" s="1">
        <v>0</v>
      </c>
      <c r="CG41" s="1">
        <v>1340.29</v>
      </c>
      <c r="CH41" s="1">
        <v>1736.31</v>
      </c>
      <c r="CI41" s="1">
        <v>1161.72</v>
      </c>
      <c r="CJ41" s="1">
        <v>-969.89</v>
      </c>
      <c r="CK41" s="1">
        <v>19743.59</v>
      </c>
      <c r="CL41" s="1">
        <v>469.4</v>
      </c>
      <c r="CM41" s="1">
        <v>2592.9</v>
      </c>
      <c r="CN41" s="1">
        <v>1262.04</v>
      </c>
      <c r="CO41" s="1">
        <v>0</v>
      </c>
      <c r="CP41" s="1">
        <v>0</v>
      </c>
      <c r="CQ41" s="1">
        <v>1542.45</v>
      </c>
      <c r="CR41" s="1">
        <v>0</v>
      </c>
      <c r="CS41" s="1">
        <v>799.5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15011.47</v>
      </c>
      <c r="CZ41" s="1">
        <v>0</v>
      </c>
      <c r="DA41" s="1">
        <v>0</v>
      </c>
      <c r="DB41" s="1">
        <v>1376.09</v>
      </c>
      <c r="DC41" s="1">
        <v>22022.14</v>
      </c>
      <c r="DD41" s="1">
        <v>6301.58</v>
      </c>
      <c r="DE41" s="1">
        <v>28237.35</v>
      </c>
      <c r="DF41" s="1">
        <v>6031</v>
      </c>
      <c r="DG41" s="1">
        <v>2948.62</v>
      </c>
      <c r="DH41" s="1">
        <v>2572.4</v>
      </c>
      <c r="DI41" s="1">
        <v>0</v>
      </c>
      <c r="DJ41" s="1">
        <v>0</v>
      </c>
      <c r="DK41" s="1">
        <v>0</v>
      </c>
      <c r="DL41" s="1">
        <v>2059.46</v>
      </c>
      <c r="DM41" s="1">
        <v>8876.48</v>
      </c>
      <c r="DN41" s="1">
        <v>0</v>
      </c>
      <c r="DO41" s="1">
        <v>0</v>
      </c>
      <c r="DP41" s="1">
        <v>0</v>
      </c>
      <c r="DQ41" s="1">
        <v>4855.1499999999996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1136.6199999999999</v>
      </c>
      <c r="DX41" s="1">
        <v>89533.67</v>
      </c>
      <c r="EA41" s="10">
        <v>44166</v>
      </c>
      <c r="EB41" s="5">
        <v>502589.02999999997</v>
      </c>
      <c r="EC41" s="5">
        <v>-18002.199999999997</v>
      </c>
      <c r="ED41" s="5">
        <f>SUM(Table2[[#This Row],[Income]:[Cost Of Sales]])</f>
        <v>484586.82999999996</v>
      </c>
      <c r="EE41" s="5">
        <v>-238049.77999999997</v>
      </c>
      <c r="EF41" s="5">
        <f>Table2[[#This Row],[Gross Profit]]+Table2[[#This Row],[Expenses]]</f>
        <v>246537.05</v>
      </c>
      <c r="EG41" s="5">
        <v>-89533.67</v>
      </c>
      <c r="EH41" s="12">
        <f>SUM(Table2[[#This Row],[Operating Profit]:[Expenses - Tax]])</f>
        <v>157003.38</v>
      </c>
      <c r="EI41" s="18">
        <f>Table2[[#This Row],[Gross Profit]]/Table2[[#This Row],[Income]]</f>
        <v>0.9641810725554435</v>
      </c>
      <c r="EJ41" s="18">
        <f>Table2[[#This Row],[Net Profit/(Loss)]]/Table2[[#This Row],[Income]]</f>
        <v>0.31238919003066984</v>
      </c>
      <c r="EK41" s="20">
        <f>Table2[[#This Row],[Income]]/EB42</f>
        <v>2.3970423971939203</v>
      </c>
      <c r="EM41" s="10">
        <v>44166</v>
      </c>
      <c r="EN41" s="4">
        <v>43348.03</v>
      </c>
      <c r="EO41" s="4">
        <v>130460.84</v>
      </c>
      <c r="EP41" s="4">
        <v>19765.940000000002</v>
      </c>
      <c r="EQ41" s="4">
        <v>11.73</v>
      </c>
      <c r="ER41" s="4">
        <v>309002.49</v>
      </c>
      <c r="ES41" s="4">
        <v>-17518.05</v>
      </c>
      <c r="ET41" s="4">
        <v>-484.15000000000003</v>
      </c>
      <c r="EU41" s="4">
        <v>-106943.11000000002</v>
      </c>
      <c r="EV41" s="4">
        <v>-27336.360000000004</v>
      </c>
      <c r="EW41" s="4">
        <v>-17353.419999999998</v>
      </c>
      <c r="EX41" s="4">
        <v>-86416.889999999985</v>
      </c>
      <c r="EY41" s="14">
        <v>-89533.67</v>
      </c>
      <c r="EZ41" s="5">
        <f>SUM(Table3[[#This Row],[Sales]:[ITE]])</f>
        <v>157003.38</v>
      </c>
    </row>
    <row r="42" spans="1:156" x14ac:dyDescent="0.25">
      <c r="A42" s="3">
        <v>44136</v>
      </c>
      <c r="B42" s="1">
        <v>34838.46</v>
      </c>
      <c r="C42" s="1">
        <v>0</v>
      </c>
      <c r="D42" s="1">
        <v>646.09</v>
      </c>
      <c r="E42" s="1">
        <v>149408.84</v>
      </c>
      <c r="F42" s="1">
        <v>1431.67</v>
      </c>
      <c r="G42" s="1">
        <v>1911.67</v>
      </c>
      <c r="H42" s="1">
        <v>1042.3699999999999</v>
      </c>
      <c r="I42" s="1">
        <v>3108.09</v>
      </c>
      <c r="J42" s="1">
        <v>2109.09</v>
      </c>
      <c r="K42" s="1">
        <v>11055.93</v>
      </c>
      <c r="L42" s="1">
        <v>0</v>
      </c>
      <c r="M42" s="1">
        <v>710</v>
      </c>
      <c r="N42" s="1">
        <v>11.9</v>
      </c>
      <c r="O42" s="1">
        <v>0</v>
      </c>
      <c r="P42" s="1">
        <v>3323.64</v>
      </c>
      <c r="Q42" s="1">
        <v>0</v>
      </c>
      <c r="R42" s="1">
        <v>72.73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12791.09</v>
      </c>
      <c r="AC42" s="1">
        <v>2148.7199999999998</v>
      </c>
      <c r="AD42" s="1">
        <v>0</v>
      </c>
      <c r="AE42" s="1">
        <v>0</v>
      </c>
      <c r="AF42" s="1">
        <v>263</v>
      </c>
      <c r="AG42" s="1">
        <v>0</v>
      </c>
      <c r="AH42" s="1">
        <v>1800</v>
      </c>
      <c r="AI42" s="1">
        <v>5796.8</v>
      </c>
      <c r="AJ42" s="1">
        <v>0</v>
      </c>
      <c r="AK42" s="1">
        <v>0</v>
      </c>
      <c r="AL42" s="1">
        <v>100.52</v>
      </c>
      <c r="AM42" s="1">
        <v>0</v>
      </c>
      <c r="AN42" s="1">
        <v>229.2</v>
      </c>
      <c r="AO42" s="1">
        <v>0</v>
      </c>
      <c r="AP42" s="1">
        <v>45.46</v>
      </c>
      <c r="AQ42" s="1">
        <v>656.61</v>
      </c>
      <c r="AR42" s="1">
        <v>2811</v>
      </c>
      <c r="AS42" s="1">
        <v>201.14</v>
      </c>
      <c r="AT42" s="1">
        <v>0</v>
      </c>
      <c r="AU42" s="1">
        <v>0</v>
      </c>
      <c r="AV42" s="1">
        <v>0</v>
      </c>
      <c r="AW42" s="1">
        <v>417.21</v>
      </c>
      <c r="AX42" s="1">
        <v>616.36</v>
      </c>
      <c r="AY42" s="1">
        <v>1861.93</v>
      </c>
      <c r="AZ42" s="1">
        <v>0</v>
      </c>
      <c r="BA42" s="1">
        <v>38061.160000000003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58.17</v>
      </c>
      <c r="BH42" s="1">
        <v>0</v>
      </c>
      <c r="BI42" s="1">
        <v>546.04</v>
      </c>
      <c r="BJ42" s="1">
        <v>7376.41</v>
      </c>
      <c r="BK42" s="1">
        <v>61.38</v>
      </c>
      <c r="BL42" s="1">
        <v>1071</v>
      </c>
      <c r="BM42" s="1">
        <v>75.73</v>
      </c>
      <c r="BN42" s="1">
        <v>0</v>
      </c>
      <c r="BO42" s="1">
        <v>1744.98</v>
      </c>
      <c r="BP42" s="1">
        <v>1885.98</v>
      </c>
      <c r="BQ42" s="1">
        <v>18.8</v>
      </c>
      <c r="BR42" s="1">
        <v>158.9</v>
      </c>
      <c r="BS42" s="1">
        <v>0</v>
      </c>
      <c r="BT42" s="1">
        <v>2175.59</v>
      </c>
      <c r="BU42" s="1">
        <v>1090.74</v>
      </c>
      <c r="BV42" s="1">
        <v>1005.17</v>
      </c>
      <c r="BW42" s="1">
        <v>1206.3900000000001</v>
      </c>
      <c r="BX42" s="1">
        <v>0</v>
      </c>
      <c r="BY42" s="1">
        <v>0</v>
      </c>
      <c r="BZ42" s="1">
        <v>212.5</v>
      </c>
      <c r="CA42" s="1">
        <v>1123.47</v>
      </c>
      <c r="CB42" s="1">
        <v>0</v>
      </c>
      <c r="CC42" s="1">
        <v>5339.7</v>
      </c>
      <c r="CD42" s="1">
        <v>493.59</v>
      </c>
      <c r="CE42" s="1">
        <v>542.98</v>
      </c>
      <c r="CF42" s="1">
        <v>0</v>
      </c>
      <c r="CG42" s="1">
        <v>3548.75</v>
      </c>
      <c r="CH42" s="1">
        <v>1680.48</v>
      </c>
      <c r="CI42" s="1">
        <v>456</v>
      </c>
      <c r="CJ42" s="1">
        <v>98.28</v>
      </c>
      <c r="CK42" s="1">
        <v>21777.4</v>
      </c>
      <c r="CL42" s="1">
        <v>555.26</v>
      </c>
      <c r="CM42" s="1">
        <v>2592.9</v>
      </c>
      <c r="CN42" s="1">
        <v>1262.04</v>
      </c>
      <c r="CO42" s="1">
        <v>0</v>
      </c>
      <c r="CP42" s="1">
        <v>0</v>
      </c>
      <c r="CQ42" s="1">
        <v>2417.64</v>
      </c>
      <c r="CR42" s="1">
        <v>0</v>
      </c>
      <c r="CS42" s="1">
        <v>342.42</v>
      </c>
      <c r="CT42" s="1">
        <v>0</v>
      </c>
      <c r="CU42" s="1">
        <v>1069.3499999999999</v>
      </c>
      <c r="CV42" s="1">
        <v>0</v>
      </c>
      <c r="CW42" s="1">
        <v>3500</v>
      </c>
      <c r="CX42" s="1">
        <v>0</v>
      </c>
      <c r="CY42" s="1">
        <v>9087.27</v>
      </c>
      <c r="CZ42" s="1">
        <v>0</v>
      </c>
      <c r="DA42" s="1">
        <v>0</v>
      </c>
      <c r="DB42" s="1">
        <v>0</v>
      </c>
      <c r="DC42" s="1">
        <v>12575.48</v>
      </c>
      <c r="DD42" s="1">
        <v>4852.04</v>
      </c>
      <c r="DE42" s="1">
        <v>14595.36</v>
      </c>
      <c r="DF42" s="1">
        <v>4792.58</v>
      </c>
      <c r="DG42" s="1">
        <v>2626.22</v>
      </c>
      <c r="DH42" s="1">
        <v>1560.12</v>
      </c>
      <c r="DI42" s="1">
        <v>0</v>
      </c>
      <c r="DJ42" s="1">
        <v>0</v>
      </c>
      <c r="DK42" s="1">
        <v>0</v>
      </c>
      <c r="DL42" s="1">
        <v>0</v>
      </c>
      <c r="DM42" s="1">
        <v>3657.47</v>
      </c>
      <c r="DN42" s="1">
        <v>0</v>
      </c>
      <c r="DO42" s="1">
        <v>0</v>
      </c>
      <c r="DP42" s="1">
        <v>0</v>
      </c>
      <c r="DQ42" s="1">
        <v>-732.75</v>
      </c>
      <c r="DR42" s="1">
        <v>2861.06</v>
      </c>
      <c r="DS42" s="1">
        <v>0</v>
      </c>
      <c r="DT42" s="1">
        <v>772.5</v>
      </c>
      <c r="DU42" s="1">
        <v>0</v>
      </c>
      <c r="DV42" s="1">
        <v>0</v>
      </c>
      <c r="DW42" s="1">
        <v>200</v>
      </c>
      <c r="DX42" s="1">
        <v>0</v>
      </c>
      <c r="EA42" s="9">
        <v>44136</v>
      </c>
      <c r="EB42" s="5">
        <v>209670.48</v>
      </c>
      <c r="EC42" s="5">
        <v>-15202.81</v>
      </c>
      <c r="ED42" s="5">
        <f>SUM(Table2[[#This Row],[Income]:[Cost Of Sales]])</f>
        <v>194467.67</v>
      </c>
      <c r="EE42" s="5">
        <v>-174932.77999999994</v>
      </c>
      <c r="EF42" s="5">
        <f>Table2[[#This Row],[Gross Profit]]+Table2[[#This Row],[Expenses]]</f>
        <v>19534.890000000072</v>
      </c>
      <c r="EG42" s="5">
        <v>0</v>
      </c>
      <c r="EH42" s="12">
        <f>SUM(Table2[[#This Row],[Operating Profit]:[Expenses - Tax]])</f>
        <v>19534.890000000072</v>
      </c>
      <c r="EI42" s="18">
        <f>Table2[[#This Row],[Gross Profit]]/Table2[[#This Row],[Income]]</f>
        <v>0.92749189108547847</v>
      </c>
      <c r="EJ42" s="18">
        <f>Table2[[#This Row],[Net Profit/(Loss)]]/Table2[[#This Row],[Income]]</f>
        <v>9.3169481941378071E-2</v>
      </c>
      <c r="EK42" s="20">
        <f>Table2[[#This Row],[Income]]/EB43</f>
        <v>0.79895107379929287</v>
      </c>
      <c r="EM42" s="9">
        <v>44136</v>
      </c>
      <c r="EN42" s="4">
        <v>35484.549999999996</v>
      </c>
      <c r="EO42" s="4">
        <v>153794.55000000002</v>
      </c>
      <c r="EP42" s="4">
        <v>16983.11</v>
      </c>
      <c r="EQ42" s="4">
        <v>11.9</v>
      </c>
      <c r="ER42" s="4">
        <v>3396.37</v>
      </c>
      <c r="ES42" s="4">
        <v>-14939.81</v>
      </c>
      <c r="ET42" s="4">
        <v>-263</v>
      </c>
      <c r="EU42" s="4">
        <v>-78784.909999999989</v>
      </c>
      <c r="EV42" s="4">
        <v>-31971.11</v>
      </c>
      <c r="EW42" s="4">
        <v>-16416.68</v>
      </c>
      <c r="EX42" s="4">
        <v>-47760.08</v>
      </c>
      <c r="EY42" s="14">
        <v>0</v>
      </c>
      <c r="EZ42" s="5">
        <f>SUM(Table3[[#This Row],[Sales]:[ITE]])</f>
        <v>19534.890000000029</v>
      </c>
    </row>
    <row r="43" spans="1:156" x14ac:dyDescent="0.25">
      <c r="A43" s="3">
        <v>44105</v>
      </c>
      <c r="B43" s="1">
        <v>35396.97</v>
      </c>
      <c r="C43" s="1">
        <v>0</v>
      </c>
      <c r="D43" s="1">
        <v>709.5</v>
      </c>
      <c r="E43" s="1">
        <v>158122.44</v>
      </c>
      <c r="F43" s="1">
        <v>7158.35</v>
      </c>
      <c r="G43" s="1">
        <v>2375.9899999999998</v>
      </c>
      <c r="H43" s="1">
        <v>994.11</v>
      </c>
      <c r="I43" s="1">
        <v>539.53</v>
      </c>
      <c r="J43" s="1">
        <v>3114.2</v>
      </c>
      <c r="K43" s="1">
        <v>9497.2900000000009</v>
      </c>
      <c r="L43" s="1">
        <v>0</v>
      </c>
      <c r="M43" s="1">
        <v>376.36</v>
      </c>
      <c r="N43" s="1">
        <v>11.36</v>
      </c>
      <c r="O43" s="1">
        <v>0</v>
      </c>
      <c r="P43" s="1">
        <v>2669.72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11466.37</v>
      </c>
      <c r="Y43" s="1">
        <v>0</v>
      </c>
      <c r="Z43" s="1">
        <v>0</v>
      </c>
      <c r="AA43" s="1">
        <v>30000</v>
      </c>
      <c r="AB43" s="1">
        <v>17599.849999999999</v>
      </c>
      <c r="AC43" s="1">
        <v>-1046.27</v>
      </c>
      <c r="AD43" s="1">
        <v>0</v>
      </c>
      <c r="AE43" s="1">
        <v>0</v>
      </c>
      <c r="AF43" s="1">
        <v>0</v>
      </c>
      <c r="AG43" s="1">
        <v>0</v>
      </c>
      <c r="AH43" s="1">
        <v>2100</v>
      </c>
      <c r="AI43" s="1">
        <v>2900.92</v>
      </c>
      <c r="AJ43" s="1">
        <v>0</v>
      </c>
      <c r="AK43" s="1">
        <v>0</v>
      </c>
      <c r="AL43" s="1">
        <v>93.27</v>
      </c>
      <c r="AM43" s="1">
        <v>0</v>
      </c>
      <c r="AN43" s="1">
        <v>266.10000000000002</v>
      </c>
      <c r="AO43" s="1">
        <v>0</v>
      </c>
      <c r="AP43" s="1">
        <v>40</v>
      </c>
      <c r="AQ43" s="1">
        <v>542.28</v>
      </c>
      <c r="AR43" s="1">
        <v>2811</v>
      </c>
      <c r="AS43" s="1">
        <v>0</v>
      </c>
      <c r="AT43" s="1">
        <v>0</v>
      </c>
      <c r="AU43" s="1">
        <v>0</v>
      </c>
      <c r="AV43" s="1">
        <v>0</v>
      </c>
      <c r="AW43" s="1">
        <v>458.8</v>
      </c>
      <c r="AX43" s="1">
        <v>63.64</v>
      </c>
      <c r="AY43" s="1">
        <v>1861.93</v>
      </c>
      <c r="AZ43" s="1">
        <v>0</v>
      </c>
      <c r="BA43" s="1">
        <v>39186.1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556.11</v>
      </c>
      <c r="BH43" s="1">
        <v>0</v>
      </c>
      <c r="BI43" s="1">
        <v>2238.77</v>
      </c>
      <c r="BJ43" s="1">
        <v>7622.29</v>
      </c>
      <c r="BK43" s="1">
        <v>62.97</v>
      </c>
      <c r="BL43" s="1">
        <v>0</v>
      </c>
      <c r="BM43" s="1">
        <v>120.32</v>
      </c>
      <c r="BN43" s="1">
        <v>0</v>
      </c>
      <c r="BO43" s="1">
        <v>0</v>
      </c>
      <c r="BP43" s="1">
        <v>390.34</v>
      </c>
      <c r="BQ43" s="1">
        <v>0</v>
      </c>
      <c r="BR43" s="1">
        <v>0</v>
      </c>
      <c r="BS43" s="1">
        <v>0</v>
      </c>
      <c r="BT43" s="1">
        <v>2248.11</v>
      </c>
      <c r="BU43" s="1">
        <v>68.09</v>
      </c>
      <c r="BV43" s="1">
        <v>7244.91</v>
      </c>
      <c r="BW43" s="1">
        <v>0</v>
      </c>
      <c r="BX43" s="1">
        <v>201</v>
      </c>
      <c r="BY43" s="1">
        <v>0</v>
      </c>
      <c r="BZ43" s="1">
        <v>1726.58</v>
      </c>
      <c r="CA43" s="1">
        <v>833.69</v>
      </c>
      <c r="CB43" s="1">
        <v>0</v>
      </c>
      <c r="CC43" s="1">
        <v>4900.7299999999996</v>
      </c>
      <c r="CD43" s="1">
        <v>1809.02</v>
      </c>
      <c r="CE43" s="1">
        <v>287.32</v>
      </c>
      <c r="CF43" s="1">
        <v>0</v>
      </c>
      <c r="CG43" s="1">
        <v>1719.21</v>
      </c>
      <c r="CH43" s="1">
        <v>2240.64</v>
      </c>
      <c r="CI43" s="1">
        <v>456</v>
      </c>
      <c r="CJ43" s="1">
        <v>163.80000000000001</v>
      </c>
      <c r="CK43" s="1">
        <v>23440.62</v>
      </c>
      <c r="CL43" s="1">
        <v>424.6</v>
      </c>
      <c r="CM43" s="1">
        <v>2592.9</v>
      </c>
      <c r="CN43" s="1">
        <v>1039.81</v>
      </c>
      <c r="CO43" s="1">
        <v>0</v>
      </c>
      <c r="CP43" s="1">
        <v>0</v>
      </c>
      <c r="CQ43" s="1">
        <v>2021.45</v>
      </c>
      <c r="CR43" s="1">
        <v>176</v>
      </c>
      <c r="CS43" s="1">
        <v>650.76</v>
      </c>
      <c r="CT43" s="1">
        <v>0</v>
      </c>
      <c r="CU43" s="1">
        <v>1121.82</v>
      </c>
      <c r="CV43" s="1">
        <v>0</v>
      </c>
      <c r="CW43" s="1">
        <v>0</v>
      </c>
      <c r="CX43" s="1">
        <v>0</v>
      </c>
      <c r="CY43" s="1">
        <v>10380</v>
      </c>
      <c r="CZ43" s="1">
        <v>0</v>
      </c>
      <c r="DA43" s="1">
        <v>0</v>
      </c>
      <c r="DB43" s="1">
        <v>0</v>
      </c>
      <c r="DC43" s="1">
        <v>16007.63</v>
      </c>
      <c r="DD43" s="1">
        <v>6022.8</v>
      </c>
      <c r="DE43" s="1">
        <v>18133.61</v>
      </c>
      <c r="DF43" s="1">
        <v>6746.86</v>
      </c>
      <c r="DG43" s="1">
        <v>3493.99</v>
      </c>
      <c r="DH43" s="1">
        <v>1688.04</v>
      </c>
      <c r="DI43" s="1">
        <v>0</v>
      </c>
      <c r="DJ43" s="1">
        <v>0</v>
      </c>
      <c r="DK43" s="1">
        <v>0</v>
      </c>
      <c r="DL43" s="1">
        <v>0</v>
      </c>
      <c r="DM43" s="1">
        <v>4612.0600000000004</v>
      </c>
      <c r="DN43" s="1">
        <v>0</v>
      </c>
      <c r="DO43" s="1">
        <v>0</v>
      </c>
      <c r="DP43" s="1">
        <v>0</v>
      </c>
      <c r="DQ43" s="1">
        <v>4962.6499999999996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180</v>
      </c>
      <c r="DX43" s="1">
        <v>0</v>
      </c>
      <c r="EA43" s="10">
        <v>44105</v>
      </c>
      <c r="EB43" s="5">
        <v>262432.18999999994</v>
      </c>
      <c r="EC43" s="5">
        <v>-16553.579999999998</v>
      </c>
      <c r="ED43" s="5">
        <f>SUM(Table2[[#This Row],[Income]:[Cost Of Sales]])</f>
        <v>245878.60999999996</v>
      </c>
      <c r="EE43" s="5">
        <v>-188909.53999999998</v>
      </c>
      <c r="EF43" s="5">
        <f>Table2[[#This Row],[Gross Profit]]+Table2[[#This Row],[Expenses]]</f>
        <v>56969.069999999978</v>
      </c>
      <c r="EG43" s="5">
        <v>0</v>
      </c>
      <c r="EH43" s="12">
        <f>SUM(Table2[[#This Row],[Operating Profit]:[Expenses - Tax]])</f>
        <v>56969.069999999978</v>
      </c>
      <c r="EI43" s="18">
        <f>Table2[[#This Row],[Gross Profit]]/Table2[[#This Row],[Income]]</f>
        <v>0.9369224484237243</v>
      </c>
      <c r="EJ43" s="18">
        <f>Table2[[#This Row],[Net Profit/(Loss)]]/Table2[[#This Row],[Income]]</f>
        <v>0.21708110578965176</v>
      </c>
      <c r="EK43" s="20">
        <f>Table2[[#This Row],[Income]]/EB44</f>
        <v>0.89111611540317481</v>
      </c>
      <c r="EM43" s="10">
        <v>44105</v>
      </c>
      <c r="EN43" s="4">
        <v>36106.47</v>
      </c>
      <c r="EO43" s="4">
        <v>168650.88999999998</v>
      </c>
      <c r="EP43" s="4">
        <v>13527.380000000001</v>
      </c>
      <c r="EQ43" s="4">
        <v>11.36</v>
      </c>
      <c r="ER43" s="4">
        <v>44136.09</v>
      </c>
      <c r="ES43" s="4">
        <v>-16553.579999999998</v>
      </c>
      <c r="ET43" s="4">
        <v>0</v>
      </c>
      <c r="EU43" s="4">
        <v>-80634.289999999994</v>
      </c>
      <c r="EV43" s="4">
        <v>-32077.58</v>
      </c>
      <c r="EW43" s="4">
        <v>-14350.029999999999</v>
      </c>
      <c r="EX43" s="4">
        <v>-61847.64</v>
      </c>
      <c r="EY43" s="14">
        <v>0</v>
      </c>
      <c r="EZ43" s="5">
        <f>SUM(Table3[[#This Row],[Sales]:[ITE]])</f>
        <v>56969.069999999934</v>
      </c>
    </row>
    <row r="44" spans="1:156" x14ac:dyDescent="0.25">
      <c r="A44" s="3">
        <v>44075</v>
      </c>
      <c r="B44" s="1">
        <v>33045.29</v>
      </c>
      <c r="C44" s="1">
        <v>0</v>
      </c>
      <c r="D44" s="1">
        <v>696</v>
      </c>
      <c r="E44" s="1">
        <v>172635.79</v>
      </c>
      <c r="F44" s="1">
        <v>0</v>
      </c>
      <c r="G44" s="1">
        <v>1984.84</v>
      </c>
      <c r="H44" s="1">
        <v>1165.2</v>
      </c>
      <c r="I44" s="1">
        <v>698.18</v>
      </c>
      <c r="J44" s="1">
        <v>2220.37</v>
      </c>
      <c r="K44" s="1">
        <v>7427.27</v>
      </c>
      <c r="L44" s="1">
        <v>0</v>
      </c>
      <c r="M44" s="1">
        <v>1270</v>
      </c>
      <c r="N44" s="1">
        <v>11.58</v>
      </c>
      <c r="O44" s="1">
        <v>800</v>
      </c>
      <c r="P44" s="1">
        <v>2899.78</v>
      </c>
      <c r="Q44" s="1">
        <v>0</v>
      </c>
      <c r="R44" s="1">
        <v>2100</v>
      </c>
      <c r="S44" s="1">
        <v>1453.15</v>
      </c>
      <c r="T44" s="1">
        <v>0</v>
      </c>
      <c r="U44" s="1">
        <v>0</v>
      </c>
      <c r="V44" s="1">
        <v>0</v>
      </c>
      <c r="W44" s="1">
        <v>0</v>
      </c>
      <c r="X44" s="1">
        <v>21090.86</v>
      </c>
      <c r="Y44" s="1">
        <v>0</v>
      </c>
      <c r="Z44" s="1">
        <v>0</v>
      </c>
      <c r="AA44" s="1">
        <v>45000</v>
      </c>
      <c r="AB44" s="1">
        <v>12451.26</v>
      </c>
      <c r="AC44" s="1">
        <v>-3182.14</v>
      </c>
      <c r="AD44" s="1">
        <v>0</v>
      </c>
      <c r="AE44" s="1">
        <v>0</v>
      </c>
      <c r="AF44" s="1">
        <v>501.62</v>
      </c>
      <c r="AG44" s="1">
        <v>0</v>
      </c>
      <c r="AH44" s="1">
        <v>2100</v>
      </c>
      <c r="AI44" s="1">
        <v>4582.25</v>
      </c>
      <c r="AJ44" s="1">
        <v>903.64</v>
      </c>
      <c r="AK44" s="1">
        <v>0</v>
      </c>
      <c r="AL44" s="1">
        <v>92.28</v>
      </c>
      <c r="AM44" s="1">
        <v>0</v>
      </c>
      <c r="AN44" s="1">
        <v>188.5</v>
      </c>
      <c r="AO44" s="1">
        <v>0</v>
      </c>
      <c r="AP44" s="1">
        <v>30</v>
      </c>
      <c r="AQ44" s="1">
        <v>442.09</v>
      </c>
      <c r="AR44" s="1">
        <v>2811</v>
      </c>
      <c r="AS44" s="1">
        <v>737.5</v>
      </c>
      <c r="AT44" s="1">
        <v>0</v>
      </c>
      <c r="AU44" s="1">
        <v>68.78</v>
      </c>
      <c r="AV44" s="1">
        <v>0</v>
      </c>
      <c r="AW44" s="1">
        <v>585.24</v>
      </c>
      <c r="AX44" s="1">
        <v>79.8</v>
      </c>
      <c r="AY44" s="1">
        <v>1782.13</v>
      </c>
      <c r="AZ44" s="1">
        <v>0</v>
      </c>
      <c r="BA44" s="1">
        <v>41309.279999999999</v>
      </c>
      <c r="BB44" s="1">
        <v>0</v>
      </c>
      <c r="BC44" s="1">
        <v>0</v>
      </c>
      <c r="BD44" s="1">
        <v>0</v>
      </c>
      <c r="BE44" s="1">
        <v>0</v>
      </c>
      <c r="BF44" s="1">
        <v>1000</v>
      </c>
      <c r="BG44" s="1">
        <v>58.17</v>
      </c>
      <c r="BH44" s="1">
        <v>0</v>
      </c>
      <c r="BI44" s="1">
        <v>0</v>
      </c>
      <c r="BJ44" s="1">
        <v>7376.41</v>
      </c>
      <c r="BK44" s="1">
        <v>64.56</v>
      </c>
      <c r="BL44" s="1">
        <v>0</v>
      </c>
      <c r="BM44" s="1">
        <v>1665.97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4268.72</v>
      </c>
      <c r="BU44" s="1">
        <v>272.82</v>
      </c>
      <c r="BV44" s="1">
        <v>2503.2399999999998</v>
      </c>
      <c r="BW44" s="1">
        <v>16.329999999999998</v>
      </c>
      <c r="BX44" s="1">
        <v>0</v>
      </c>
      <c r="BY44" s="1">
        <v>0</v>
      </c>
      <c r="BZ44" s="1">
        <v>-1999.91</v>
      </c>
      <c r="CA44" s="1">
        <v>831.33</v>
      </c>
      <c r="CB44" s="1">
        <v>0</v>
      </c>
      <c r="CC44" s="1">
        <v>4698.49</v>
      </c>
      <c r="CD44" s="1">
        <v>1321.05</v>
      </c>
      <c r="CE44" s="1">
        <v>371.47</v>
      </c>
      <c r="CF44" s="1">
        <v>0</v>
      </c>
      <c r="CG44" s="1">
        <v>2058.83</v>
      </c>
      <c r="CH44" s="1">
        <v>1633.8</v>
      </c>
      <c r="CI44" s="1">
        <v>710.66</v>
      </c>
      <c r="CJ44" s="1">
        <v>98.28</v>
      </c>
      <c r="CK44" s="1">
        <v>26754.12</v>
      </c>
      <c r="CL44" s="1">
        <v>957.5</v>
      </c>
      <c r="CM44" s="1">
        <v>193.5</v>
      </c>
      <c r="CN44" s="1">
        <v>1484.26</v>
      </c>
      <c r="CO44" s="1">
        <v>0</v>
      </c>
      <c r="CP44" s="1">
        <v>0</v>
      </c>
      <c r="CQ44" s="1">
        <v>2433.9</v>
      </c>
      <c r="CR44" s="1">
        <v>0</v>
      </c>
      <c r="CS44" s="1">
        <v>639.36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7100</v>
      </c>
      <c r="CZ44" s="1">
        <v>0</v>
      </c>
      <c r="DA44" s="1">
        <v>0</v>
      </c>
      <c r="DB44" s="1">
        <v>0.02</v>
      </c>
      <c r="DC44" s="1">
        <v>13571.12</v>
      </c>
      <c r="DD44" s="1">
        <v>3937.39</v>
      </c>
      <c r="DE44" s="1">
        <v>13975.18</v>
      </c>
      <c r="DF44" s="1">
        <v>7157.26</v>
      </c>
      <c r="DG44" s="1">
        <v>4175</v>
      </c>
      <c r="DH44" s="1">
        <v>2174.66</v>
      </c>
      <c r="DI44" s="1">
        <v>0</v>
      </c>
      <c r="DJ44" s="1">
        <v>0</v>
      </c>
      <c r="DK44" s="1">
        <v>0</v>
      </c>
      <c r="DL44" s="1">
        <v>0</v>
      </c>
      <c r="DM44" s="1">
        <v>3569.3</v>
      </c>
      <c r="DN44" s="1">
        <v>0</v>
      </c>
      <c r="DO44" s="1">
        <v>0</v>
      </c>
      <c r="DP44" s="1">
        <v>0</v>
      </c>
      <c r="DQ44" s="1">
        <v>-8121.65</v>
      </c>
      <c r="DR44" s="1">
        <v>1430.53</v>
      </c>
      <c r="DS44" s="1">
        <v>52.61</v>
      </c>
      <c r="DT44" s="1">
        <v>71.819999999999993</v>
      </c>
      <c r="DU44" s="1">
        <v>0</v>
      </c>
      <c r="DV44" s="1">
        <v>0</v>
      </c>
      <c r="DW44" s="1">
        <v>180</v>
      </c>
      <c r="DX44" s="1">
        <v>0</v>
      </c>
      <c r="EA44" s="9">
        <v>44075</v>
      </c>
      <c r="EB44" s="5">
        <v>294498.31</v>
      </c>
      <c r="EC44" s="5">
        <v>-9770.7400000000016</v>
      </c>
      <c r="ED44" s="5">
        <f>SUM(Table2[[#This Row],[Income]:[Cost Of Sales]])</f>
        <v>284727.57</v>
      </c>
      <c r="EE44" s="5">
        <v>-164398.59000000003</v>
      </c>
      <c r="EF44" s="5">
        <f>Table2[[#This Row],[Gross Profit]]+Table2[[#This Row],[Expenses]]</f>
        <v>120328.97999999998</v>
      </c>
      <c r="EG44" s="5">
        <v>0</v>
      </c>
      <c r="EH44" s="12">
        <f>SUM(Table2[[#This Row],[Operating Profit]:[Expenses - Tax]])</f>
        <v>120328.97999999998</v>
      </c>
      <c r="EI44" s="18">
        <f>Table2[[#This Row],[Gross Profit]]/Table2[[#This Row],[Income]]</f>
        <v>0.96682242421017628</v>
      </c>
      <c r="EJ44" s="18">
        <f>Table2[[#This Row],[Net Profit/(Loss)]]/Table2[[#This Row],[Income]]</f>
        <v>0.40858971312942333</v>
      </c>
      <c r="EK44" s="20">
        <f>Table2[[#This Row],[Income]]/EB45</f>
        <v>0.99526803938742647</v>
      </c>
      <c r="EM44" s="9">
        <v>44075</v>
      </c>
      <c r="EN44" s="4">
        <v>33741.29</v>
      </c>
      <c r="EO44" s="4">
        <v>175785.83000000002</v>
      </c>
      <c r="EP44" s="4">
        <v>11615.82</v>
      </c>
      <c r="EQ44" s="4">
        <v>811.58</v>
      </c>
      <c r="ER44" s="4">
        <v>72543.790000000008</v>
      </c>
      <c r="ES44" s="4">
        <v>-9269.1200000000008</v>
      </c>
      <c r="ET44" s="4">
        <v>-501.62</v>
      </c>
      <c r="EU44" s="4">
        <v>-78161.140000000014</v>
      </c>
      <c r="EV44" s="4">
        <v>-33890.949999999997</v>
      </c>
      <c r="EW44" s="4">
        <v>-10173.26</v>
      </c>
      <c r="EX44" s="4">
        <v>-42173.240000000005</v>
      </c>
      <c r="EY44" s="14">
        <v>0</v>
      </c>
      <c r="EZ44" s="5">
        <f>SUM(Table3[[#This Row],[Sales]:[ITE]])</f>
        <v>120328.98000000003</v>
      </c>
    </row>
    <row r="45" spans="1:156" x14ac:dyDescent="0.25">
      <c r="A45" s="3">
        <v>44044</v>
      </c>
      <c r="B45" s="1">
        <v>34945.360000000001</v>
      </c>
      <c r="C45" s="1">
        <v>0</v>
      </c>
      <c r="D45" s="1">
        <v>788.05</v>
      </c>
      <c r="E45" s="1">
        <v>185119.3</v>
      </c>
      <c r="F45" s="1">
        <v>0</v>
      </c>
      <c r="G45" s="1">
        <v>2375.1</v>
      </c>
      <c r="H45" s="1">
        <v>222.61</v>
      </c>
      <c r="I45" s="1">
        <v>585.01</v>
      </c>
      <c r="J45" s="1">
        <v>1267.27</v>
      </c>
      <c r="K45" s="1">
        <v>5741.81</v>
      </c>
      <c r="L45" s="1">
        <v>0</v>
      </c>
      <c r="M45" s="1">
        <v>0</v>
      </c>
      <c r="N45" s="1">
        <v>11.42</v>
      </c>
      <c r="O45" s="1">
        <v>0</v>
      </c>
      <c r="P45" s="1">
        <v>2994.51</v>
      </c>
      <c r="Q45" s="1">
        <v>1000</v>
      </c>
      <c r="R45" s="1">
        <v>0</v>
      </c>
      <c r="S45" s="1">
        <v>1015.05</v>
      </c>
      <c r="T45" s="1">
        <v>0</v>
      </c>
      <c r="U45" s="1">
        <v>0</v>
      </c>
      <c r="V45" s="1">
        <v>0</v>
      </c>
      <c r="W45" s="1">
        <v>0</v>
      </c>
      <c r="X45" s="1">
        <v>26833</v>
      </c>
      <c r="Y45" s="1">
        <v>0</v>
      </c>
      <c r="Z45" s="1">
        <v>0</v>
      </c>
      <c r="AA45" s="1">
        <v>33000</v>
      </c>
      <c r="AB45" s="1">
        <v>13071.01</v>
      </c>
      <c r="AC45" s="1">
        <v>2325.87</v>
      </c>
      <c r="AD45" s="1">
        <v>0</v>
      </c>
      <c r="AE45" s="1">
        <v>0</v>
      </c>
      <c r="AF45" s="1">
        <v>325.89999999999998</v>
      </c>
      <c r="AG45" s="1">
        <v>0</v>
      </c>
      <c r="AH45" s="1">
        <v>1800</v>
      </c>
      <c r="AI45" s="1">
        <v>1636.8</v>
      </c>
      <c r="AJ45" s="1">
        <v>0</v>
      </c>
      <c r="AK45" s="1">
        <v>609</v>
      </c>
      <c r="AL45" s="1">
        <v>96.91</v>
      </c>
      <c r="AM45" s="1">
        <v>0</v>
      </c>
      <c r="AN45" s="1">
        <v>551.32000000000005</v>
      </c>
      <c r="AO45" s="1">
        <v>0</v>
      </c>
      <c r="AP45" s="1">
        <v>60</v>
      </c>
      <c r="AQ45" s="1">
        <v>266.37</v>
      </c>
      <c r="AR45" s="1">
        <v>2811</v>
      </c>
      <c r="AS45" s="1">
        <v>0</v>
      </c>
      <c r="AT45" s="1">
        <v>0</v>
      </c>
      <c r="AU45" s="1">
        <v>78.19</v>
      </c>
      <c r="AV45" s="1">
        <v>0</v>
      </c>
      <c r="AW45" s="1">
        <v>433.27</v>
      </c>
      <c r="AX45" s="1">
        <v>175.25</v>
      </c>
      <c r="AY45" s="1">
        <v>1782.13</v>
      </c>
      <c r="AZ45" s="1">
        <v>0</v>
      </c>
      <c r="BA45" s="1">
        <v>34727.83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60.11</v>
      </c>
      <c r="BH45" s="1">
        <v>160.27000000000001</v>
      </c>
      <c r="BI45" s="1">
        <v>657.27</v>
      </c>
      <c r="BJ45" s="1">
        <v>7622.29</v>
      </c>
      <c r="BK45" s="1">
        <v>79.73</v>
      </c>
      <c r="BL45" s="1">
        <v>0</v>
      </c>
      <c r="BM45" s="1">
        <v>0</v>
      </c>
      <c r="BN45" s="1">
        <v>0</v>
      </c>
      <c r="BO45" s="1">
        <v>0</v>
      </c>
      <c r="BP45" s="1">
        <v>76.03</v>
      </c>
      <c r="BQ45" s="1">
        <v>0</v>
      </c>
      <c r="BR45" s="1">
        <v>0</v>
      </c>
      <c r="BS45" s="1">
        <v>0</v>
      </c>
      <c r="BT45" s="1">
        <v>2248.11</v>
      </c>
      <c r="BU45" s="1">
        <v>343.08</v>
      </c>
      <c r="BV45" s="1">
        <v>689.13</v>
      </c>
      <c r="BW45" s="1">
        <v>275</v>
      </c>
      <c r="BX45" s="1">
        <v>118</v>
      </c>
      <c r="BY45" s="1">
        <v>0</v>
      </c>
      <c r="BZ45" s="1">
        <v>0</v>
      </c>
      <c r="CA45" s="1">
        <v>828.67</v>
      </c>
      <c r="CB45" s="1">
        <v>0</v>
      </c>
      <c r="CC45" s="1">
        <v>5222.3500000000004</v>
      </c>
      <c r="CD45" s="1">
        <v>922.77</v>
      </c>
      <c r="CE45" s="1">
        <v>54.11</v>
      </c>
      <c r="CF45" s="1">
        <v>0</v>
      </c>
      <c r="CG45" s="1">
        <v>2270.33</v>
      </c>
      <c r="CH45" s="1">
        <v>1633.8</v>
      </c>
      <c r="CI45" s="1">
        <v>456</v>
      </c>
      <c r="CJ45" s="1">
        <v>503.58</v>
      </c>
      <c r="CK45" s="1">
        <v>28817.439999999999</v>
      </c>
      <c r="CL45" s="1">
        <v>182.87</v>
      </c>
      <c r="CM45" s="1">
        <v>2702.71</v>
      </c>
      <c r="CN45" s="1">
        <v>680.96</v>
      </c>
      <c r="CO45" s="1">
        <v>0</v>
      </c>
      <c r="CP45" s="1">
        <v>0</v>
      </c>
      <c r="CQ45" s="1">
        <v>1819.95</v>
      </c>
      <c r="CR45" s="1">
        <v>0</v>
      </c>
      <c r="CS45" s="1">
        <v>1730.75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10800</v>
      </c>
      <c r="CZ45" s="1">
        <v>0</v>
      </c>
      <c r="DA45" s="1">
        <v>0</v>
      </c>
      <c r="DB45" s="1">
        <v>0</v>
      </c>
      <c r="DC45" s="1">
        <v>13097.21</v>
      </c>
      <c r="DD45" s="1">
        <v>3103.59</v>
      </c>
      <c r="DE45" s="1">
        <v>13306.84</v>
      </c>
      <c r="DF45" s="1">
        <v>6890.2</v>
      </c>
      <c r="DG45" s="1">
        <v>3600</v>
      </c>
      <c r="DH45" s="1">
        <v>800.09</v>
      </c>
      <c r="DI45" s="1">
        <v>0</v>
      </c>
      <c r="DJ45" s="1">
        <v>0</v>
      </c>
      <c r="DK45" s="1">
        <v>0</v>
      </c>
      <c r="DL45" s="1">
        <v>0</v>
      </c>
      <c r="DM45" s="1">
        <v>3296.18</v>
      </c>
      <c r="DN45" s="1">
        <v>0</v>
      </c>
      <c r="DO45" s="1">
        <v>0</v>
      </c>
      <c r="DP45" s="1">
        <v>0</v>
      </c>
      <c r="DQ45" s="1">
        <v>3140.05</v>
      </c>
      <c r="DR45" s="1">
        <v>1430.53</v>
      </c>
      <c r="DS45" s="1">
        <v>0</v>
      </c>
      <c r="DT45" s="1">
        <v>0</v>
      </c>
      <c r="DU45" s="1">
        <v>0</v>
      </c>
      <c r="DV45" s="1">
        <v>0</v>
      </c>
      <c r="DW45" s="1">
        <v>279.64</v>
      </c>
      <c r="DX45" s="1">
        <v>0</v>
      </c>
      <c r="EA45" s="10">
        <v>44044</v>
      </c>
      <c r="EB45" s="5">
        <v>295898.49</v>
      </c>
      <c r="EC45" s="5">
        <v>-15722.78</v>
      </c>
      <c r="ED45" s="5">
        <f>SUM(Table2[[#This Row],[Income]:[Cost Of Sales]])</f>
        <v>280175.70999999996</v>
      </c>
      <c r="EE45" s="5">
        <v>-164927.71</v>
      </c>
      <c r="EF45" s="5">
        <f>Table2[[#This Row],[Gross Profit]]+Table2[[#This Row],[Expenses]]</f>
        <v>115247.99999999997</v>
      </c>
      <c r="EG45" s="5">
        <v>0</v>
      </c>
      <c r="EH45" s="12">
        <f>SUM(Table2[[#This Row],[Operating Profit]:[Expenses - Tax]])</f>
        <v>115247.99999999997</v>
      </c>
      <c r="EI45" s="18">
        <f>Table2[[#This Row],[Gross Profit]]/Table2[[#This Row],[Income]]</f>
        <v>0.94686427767846992</v>
      </c>
      <c r="EJ45" s="18">
        <f>Table2[[#This Row],[Net Profit/(Loss)]]/Table2[[#This Row],[Income]]</f>
        <v>0.3894849209943585</v>
      </c>
      <c r="EK45" s="20">
        <f>Table2[[#This Row],[Income]]/EB46</f>
        <v>0.85769368787558686</v>
      </c>
      <c r="EM45" s="10">
        <v>44044</v>
      </c>
      <c r="EN45" s="4">
        <v>35733.410000000003</v>
      </c>
      <c r="EO45" s="4">
        <v>187717.00999999998</v>
      </c>
      <c r="EP45" s="4">
        <v>7594.09</v>
      </c>
      <c r="EQ45" s="4">
        <v>11.42</v>
      </c>
      <c r="ER45" s="4">
        <v>64842.559999999998</v>
      </c>
      <c r="ES45" s="4">
        <v>-15396.880000000001</v>
      </c>
      <c r="ET45" s="4">
        <v>-325.89999999999998</v>
      </c>
      <c r="EU45" s="4">
        <v>-64384.989999999991</v>
      </c>
      <c r="EV45" s="4">
        <v>-37247.69</v>
      </c>
      <c r="EW45" s="4">
        <v>-14350.7</v>
      </c>
      <c r="EX45" s="4">
        <v>-48944.329999999994</v>
      </c>
      <c r="EY45" s="14">
        <v>0</v>
      </c>
      <c r="EZ45" s="5">
        <f>SUM(Table3[[#This Row],[Sales]:[ITE]])</f>
        <v>115247.99999999997</v>
      </c>
    </row>
    <row r="46" spans="1:156" x14ac:dyDescent="0.25">
      <c r="A46" s="3">
        <v>44013</v>
      </c>
      <c r="B46" s="1">
        <v>35775.39</v>
      </c>
      <c r="C46" s="1">
        <v>0</v>
      </c>
      <c r="D46" s="1">
        <v>133.19</v>
      </c>
      <c r="E46" s="1">
        <v>263579.39</v>
      </c>
      <c r="F46" s="1">
        <v>0</v>
      </c>
      <c r="G46" s="1">
        <v>1708.81</v>
      </c>
      <c r="H46" s="1">
        <v>472.28</v>
      </c>
      <c r="I46" s="1">
        <v>1053.6400000000001</v>
      </c>
      <c r="J46" s="1">
        <v>0</v>
      </c>
      <c r="K46" s="1">
        <v>0</v>
      </c>
      <c r="L46" s="1">
        <v>0</v>
      </c>
      <c r="M46" s="1">
        <v>692</v>
      </c>
      <c r="N46" s="1">
        <v>10.89</v>
      </c>
      <c r="O46" s="1">
        <v>0</v>
      </c>
      <c r="P46" s="1">
        <v>3049.06</v>
      </c>
      <c r="Q46" s="1">
        <v>1400</v>
      </c>
      <c r="R46" s="1">
        <v>0</v>
      </c>
      <c r="S46" s="1">
        <v>1118.55</v>
      </c>
      <c r="T46" s="1">
        <v>0</v>
      </c>
      <c r="U46" s="1">
        <v>0</v>
      </c>
      <c r="V46" s="1">
        <v>0</v>
      </c>
      <c r="W46" s="1">
        <v>0</v>
      </c>
      <c r="X46" s="1">
        <v>3000</v>
      </c>
      <c r="Y46" s="1">
        <v>0</v>
      </c>
      <c r="Z46" s="1">
        <v>0</v>
      </c>
      <c r="AA46" s="1">
        <v>33000</v>
      </c>
      <c r="AB46" s="1">
        <v>23122.75</v>
      </c>
      <c r="AC46" s="1">
        <v>-1346.14</v>
      </c>
      <c r="AD46" s="1">
        <v>0</v>
      </c>
      <c r="AE46" s="1">
        <v>0</v>
      </c>
      <c r="AF46" s="1">
        <v>38.25</v>
      </c>
      <c r="AG46" s="1">
        <v>0</v>
      </c>
      <c r="AH46" s="1">
        <v>750</v>
      </c>
      <c r="AI46" s="1">
        <v>1390.24</v>
      </c>
      <c r="AJ46" s="1">
        <v>475.6</v>
      </c>
      <c r="AK46" s="1">
        <v>900</v>
      </c>
      <c r="AL46" s="1">
        <v>80.930000000000007</v>
      </c>
      <c r="AM46" s="1">
        <v>0</v>
      </c>
      <c r="AN46" s="1">
        <v>88.4</v>
      </c>
      <c r="AO46" s="1">
        <v>500</v>
      </c>
      <c r="AP46" s="1">
        <v>35</v>
      </c>
      <c r="AQ46" s="1">
        <v>205.76</v>
      </c>
      <c r="AR46" s="1">
        <v>2811</v>
      </c>
      <c r="AS46" s="1">
        <v>0</v>
      </c>
      <c r="AT46" s="1">
        <v>0</v>
      </c>
      <c r="AU46" s="1">
        <v>0</v>
      </c>
      <c r="AV46" s="1">
        <v>0</v>
      </c>
      <c r="AW46" s="1">
        <v>295.97000000000003</v>
      </c>
      <c r="AX46" s="1">
        <v>544.26</v>
      </c>
      <c r="AY46" s="1">
        <v>2839.52</v>
      </c>
      <c r="AZ46" s="1">
        <v>0</v>
      </c>
      <c r="BA46" s="1">
        <v>37345.21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60.11</v>
      </c>
      <c r="BH46" s="1">
        <v>0</v>
      </c>
      <c r="BI46" s="1">
        <v>0</v>
      </c>
      <c r="BJ46" s="1">
        <v>7622.29</v>
      </c>
      <c r="BK46" s="1">
        <v>74.92</v>
      </c>
      <c r="BL46" s="1">
        <v>0</v>
      </c>
      <c r="BM46" s="1">
        <v>0</v>
      </c>
      <c r="BN46" s="1">
        <v>0</v>
      </c>
      <c r="BO46" s="1">
        <v>0</v>
      </c>
      <c r="BP46" s="1">
        <v>999.03</v>
      </c>
      <c r="BQ46" s="1">
        <v>0</v>
      </c>
      <c r="BR46" s="1">
        <v>0</v>
      </c>
      <c r="BS46" s="1">
        <v>0</v>
      </c>
      <c r="BT46" s="1">
        <v>0</v>
      </c>
      <c r="BU46" s="1">
        <v>499.36</v>
      </c>
      <c r="BV46" s="1">
        <v>775.12</v>
      </c>
      <c r="BW46" s="1">
        <v>252.55</v>
      </c>
      <c r="BX46" s="1">
        <v>201</v>
      </c>
      <c r="BY46" s="1">
        <v>0</v>
      </c>
      <c r="BZ46" s="1">
        <v>0</v>
      </c>
      <c r="CA46" s="1">
        <v>830.12</v>
      </c>
      <c r="CB46" s="1">
        <v>118.18</v>
      </c>
      <c r="CC46" s="1">
        <v>4616.32</v>
      </c>
      <c r="CD46" s="1">
        <v>1835.44</v>
      </c>
      <c r="CE46" s="1">
        <v>195.89</v>
      </c>
      <c r="CF46" s="1">
        <v>0</v>
      </c>
      <c r="CG46" s="1">
        <v>2933.43</v>
      </c>
      <c r="CH46" s="1">
        <v>1830.4</v>
      </c>
      <c r="CI46" s="1">
        <v>456</v>
      </c>
      <c r="CJ46" s="1">
        <v>102.3</v>
      </c>
      <c r="CK46" s="1">
        <v>35287.42</v>
      </c>
      <c r="CL46" s="1">
        <v>34.04</v>
      </c>
      <c r="CM46" s="1">
        <v>4451.05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628.54999999999995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15844.86</v>
      </c>
      <c r="DD46" s="1">
        <v>4108.1499999999996</v>
      </c>
      <c r="DE46" s="1">
        <v>26033.49</v>
      </c>
      <c r="DF46" s="1">
        <v>8659.09</v>
      </c>
      <c r="DG46" s="1">
        <v>4500</v>
      </c>
      <c r="DH46" s="1">
        <v>951.8</v>
      </c>
      <c r="DI46" s="1">
        <v>0</v>
      </c>
      <c r="DJ46" s="1">
        <v>0</v>
      </c>
      <c r="DK46" s="1">
        <v>2951.52</v>
      </c>
      <c r="DL46" s="1">
        <v>0</v>
      </c>
      <c r="DM46" s="1">
        <v>4082.58</v>
      </c>
      <c r="DN46" s="1">
        <v>0</v>
      </c>
      <c r="DO46" s="1">
        <v>0</v>
      </c>
      <c r="DP46" s="1">
        <v>0</v>
      </c>
      <c r="DQ46" s="1">
        <v>-13820.2</v>
      </c>
      <c r="DR46" s="1">
        <v>1430.52</v>
      </c>
      <c r="DS46" s="1">
        <v>0</v>
      </c>
      <c r="DT46" s="1">
        <v>0</v>
      </c>
      <c r="DU46" s="1">
        <v>0</v>
      </c>
      <c r="DV46" s="1">
        <v>0</v>
      </c>
      <c r="DW46" s="1">
        <v>152</v>
      </c>
      <c r="DX46" s="1">
        <v>0</v>
      </c>
      <c r="EA46" s="9">
        <v>44013</v>
      </c>
      <c r="EB46" s="5">
        <v>344993.20000000007</v>
      </c>
      <c r="EC46" s="5">
        <v>-21814.86</v>
      </c>
      <c r="ED46" s="5">
        <f>SUM(Table2[[#This Row],[Income]:[Cost Of Sales]])</f>
        <v>323178.34000000008</v>
      </c>
      <c r="EE46" s="5">
        <v>-166959.21999999991</v>
      </c>
      <c r="EF46" s="5">
        <f>Table2[[#This Row],[Gross Profit]]+Table2[[#This Row],[Expenses]]</f>
        <v>156219.12000000017</v>
      </c>
      <c r="EG46" s="5">
        <v>0</v>
      </c>
      <c r="EH46" s="12">
        <f>SUM(Table2[[#This Row],[Operating Profit]:[Expenses - Tax]])</f>
        <v>156219.12000000017</v>
      </c>
      <c r="EI46" s="18">
        <f>Table2[[#This Row],[Gross Profit]]/Table2[[#This Row],[Income]]</f>
        <v>0.93676727541296467</v>
      </c>
      <c r="EJ46" s="18">
        <f>Table2[[#This Row],[Net Profit/(Loss)]]/Table2[[#This Row],[Income]]</f>
        <v>0.45281796858604789</v>
      </c>
      <c r="EK46" s="20">
        <f>Table2[[#This Row],[Income]]/EB47</f>
        <v>1.7755698289022044</v>
      </c>
      <c r="EM46" s="9">
        <v>44013</v>
      </c>
      <c r="EN46" s="4">
        <v>35908.58</v>
      </c>
      <c r="EO46" s="4">
        <v>265760.48000000004</v>
      </c>
      <c r="EP46" s="4">
        <v>1745.64</v>
      </c>
      <c r="EQ46" s="4">
        <v>10.89</v>
      </c>
      <c r="ER46" s="4">
        <v>41567.61</v>
      </c>
      <c r="ES46" s="4">
        <v>-21776.61</v>
      </c>
      <c r="ET46" s="4">
        <v>-38.25</v>
      </c>
      <c r="EU46" s="4">
        <v>-66342.22</v>
      </c>
      <c r="EV46" s="4">
        <v>-45094.64</v>
      </c>
      <c r="EW46" s="4">
        <v>-628.54999999999995</v>
      </c>
      <c r="EX46" s="4">
        <v>-54893.80999999999</v>
      </c>
      <c r="EY46" s="14">
        <v>0</v>
      </c>
      <c r="EZ46" s="5">
        <f>SUM(Table3[[#This Row],[Sales]:[ITE]])</f>
        <v>156219.12000000011</v>
      </c>
    </row>
    <row r="47" spans="1:156" x14ac:dyDescent="0.25">
      <c r="A47" s="3">
        <v>43983</v>
      </c>
      <c r="B47" s="1">
        <v>19625.38</v>
      </c>
      <c r="C47" s="1">
        <v>0</v>
      </c>
      <c r="D47" s="1">
        <v>318.54000000000002</v>
      </c>
      <c r="E47" s="1">
        <v>126550.8</v>
      </c>
      <c r="F47" s="1">
        <v>0</v>
      </c>
      <c r="G47" s="1">
        <v>1290.31</v>
      </c>
      <c r="H47" s="1">
        <v>384.6</v>
      </c>
      <c r="I47" s="1">
        <v>1023.65</v>
      </c>
      <c r="J47" s="1">
        <v>0</v>
      </c>
      <c r="K47" s="1">
        <v>0</v>
      </c>
      <c r="L47" s="1">
        <v>0</v>
      </c>
      <c r="M47" s="1">
        <v>0</v>
      </c>
      <c r="N47" s="1">
        <v>11.2</v>
      </c>
      <c r="O47" s="1">
        <v>0</v>
      </c>
      <c r="P47" s="1">
        <v>237.42</v>
      </c>
      <c r="Q47" s="1">
        <v>909.09</v>
      </c>
      <c r="R47" s="1">
        <v>0</v>
      </c>
      <c r="S47" s="1">
        <v>1490</v>
      </c>
      <c r="T47" s="1">
        <v>0</v>
      </c>
      <c r="U47" s="1">
        <v>0</v>
      </c>
      <c r="V47" s="1">
        <v>0</v>
      </c>
      <c r="W47" s="1">
        <v>0</v>
      </c>
      <c r="X47" s="1">
        <v>9459</v>
      </c>
      <c r="Y47" s="1">
        <v>0</v>
      </c>
      <c r="Z47" s="1">
        <v>0</v>
      </c>
      <c r="AA47" s="1">
        <v>33000</v>
      </c>
      <c r="AB47" s="1">
        <v>5571.83</v>
      </c>
      <c r="AC47" s="1">
        <v>-1714.42</v>
      </c>
      <c r="AD47" s="1">
        <v>0</v>
      </c>
      <c r="AE47" s="1">
        <v>0</v>
      </c>
      <c r="AF47" s="1">
        <v>182.71</v>
      </c>
      <c r="AG47" s="1">
        <v>0</v>
      </c>
      <c r="AH47" s="1">
        <v>500</v>
      </c>
      <c r="AI47" s="1">
        <v>365.53</v>
      </c>
      <c r="AJ47" s="1">
        <v>1548.25</v>
      </c>
      <c r="AK47" s="1">
        <v>0</v>
      </c>
      <c r="AL47" s="1">
        <v>58</v>
      </c>
      <c r="AM47" s="1">
        <v>0</v>
      </c>
      <c r="AN47" s="1">
        <v>168.18</v>
      </c>
      <c r="AO47" s="1">
        <v>10500</v>
      </c>
      <c r="AP47" s="1">
        <v>31.82</v>
      </c>
      <c r="AQ47" s="1">
        <v>638.23</v>
      </c>
      <c r="AR47" s="1">
        <v>0</v>
      </c>
      <c r="AS47" s="1">
        <v>0</v>
      </c>
      <c r="AT47" s="1">
        <v>48.1</v>
      </c>
      <c r="AU47" s="1">
        <v>0</v>
      </c>
      <c r="AV47" s="1">
        <v>0</v>
      </c>
      <c r="AW47" s="1">
        <v>602.4</v>
      </c>
      <c r="AX47" s="1">
        <v>479.75</v>
      </c>
      <c r="AY47" s="1">
        <v>611.32000000000005</v>
      </c>
      <c r="AZ47" s="1">
        <v>0</v>
      </c>
      <c r="BA47" s="1">
        <v>35439.68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58.17</v>
      </c>
      <c r="BH47" s="1">
        <v>0</v>
      </c>
      <c r="BI47" s="1">
        <v>562.78</v>
      </c>
      <c r="BJ47" s="1">
        <v>7376.41</v>
      </c>
      <c r="BK47" s="1">
        <v>13.14</v>
      </c>
      <c r="BL47" s="1">
        <v>0</v>
      </c>
      <c r="BM47" s="1">
        <v>0</v>
      </c>
      <c r="BN47" s="1">
        <v>0</v>
      </c>
      <c r="BO47" s="1">
        <v>2130.7800000000002</v>
      </c>
      <c r="BP47" s="1">
        <v>339.6</v>
      </c>
      <c r="BQ47" s="1">
        <v>0</v>
      </c>
      <c r="BR47" s="1">
        <v>0</v>
      </c>
      <c r="BS47" s="1">
        <v>0</v>
      </c>
      <c r="BT47" s="1">
        <v>2035.11</v>
      </c>
      <c r="BU47" s="1">
        <v>266.93</v>
      </c>
      <c r="BV47" s="1">
        <v>1184.6400000000001</v>
      </c>
      <c r="BW47" s="1">
        <v>0</v>
      </c>
      <c r="BX47" s="1">
        <v>0</v>
      </c>
      <c r="BY47" s="1">
        <v>0</v>
      </c>
      <c r="BZ47" s="1">
        <v>136.36000000000001</v>
      </c>
      <c r="CA47" s="1">
        <v>868.18</v>
      </c>
      <c r="CB47" s="1">
        <v>0</v>
      </c>
      <c r="CC47" s="1">
        <v>2091.12</v>
      </c>
      <c r="CD47" s="1">
        <v>0</v>
      </c>
      <c r="CE47" s="1">
        <v>85.18</v>
      </c>
      <c r="CF47" s="1">
        <v>0</v>
      </c>
      <c r="CG47" s="1">
        <v>1213.02</v>
      </c>
      <c r="CH47" s="1">
        <v>0</v>
      </c>
      <c r="CI47" s="1">
        <v>0</v>
      </c>
      <c r="CJ47" s="1">
        <v>0</v>
      </c>
      <c r="CK47" s="1">
        <v>18391.93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878.18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12549.26</v>
      </c>
      <c r="DD47" s="1">
        <v>3994.38</v>
      </c>
      <c r="DE47" s="1">
        <v>12629.8</v>
      </c>
      <c r="DF47" s="1">
        <v>6336.28</v>
      </c>
      <c r="DG47" s="1">
        <v>3600</v>
      </c>
      <c r="DH47" s="1">
        <v>1106.42</v>
      </c>
      <c r="DI47" s="1">
        <v>0</v>
      </c>
      <c r="DJ47" s="1">
        <v>0</v>
      </c>
      <c r="DK47" s="1">
        <v>3000</v>
      </c>
      <c r="DL47" s="1">
        <v>0</v>
      </c>
      <c r="DM47" s="1">
        <v>3250.16</v>
      </c>
      <c r="DN47" s="1">
        <v>0</v>
      </c>
      <c r="DO47" s="1">
        <v>2538.6</v>
      </c>
      <c r="DP47" s="1">
        <v>0</v>
      </c>
      <c r="DQ47" s="1">
        <v>-3782.03</v>
      </c>
      <c r="DR47" s="1">
        <v>2861.06</v>
      </c>
      <c r="DS47" s="1">
        <v>0</v>
      </c>
      <c r="DT47" s="1">
        <v>0</v>
      </c>
      <c r="DU47" s="1">
        <v>0</v>
      </c>
      <c r="DV47" s="1">
        <v>0</v>
      </c>
      <c r="DW47" s="1">
        <v>181.82</v>
      </c>
      <c r="DX47" s="1">
        <v>0</v>
      </c>
      <c r="EA47" s="10">
        <v>43983</v>
      </c>
      <c r="EB47" s="5">
        <v>194299.99000000002</v>
      </c>
      <c r="EC47" s="5">
        <v>-4040.12</v>
      </c>
      <c r="ED47" s="5">
        <f>SUM(Table2[[#This Row],[Income]:[Cost Of Sales]])</f>
        <v>190259.87000000002</v>
      </c>
      <c r="EE47" s="5">
        <v>-136888.54</v>
      </c>
      <c r="EF47" s="5">
        <f>Table2[[#This Row],[Gross Profit]]+Table2[[#This Row],[Expenses]]</f>
        <v>53371.330000000016</v>
      </c>
      <c r="EG47" s="5">
        <v>0</v>
      </c>
      <c r="EH47" s="12">
        <f>SUM(Table2[[#This Row],[Operating Profit]:[Expenses - Tax]])</f>
        <v>53371.330000000016</v>
      </c>
      <c r="EI47" s="18">
        <f>Table2[[#This Row],[Gross Profit]]/Table2[[#This Row],[Income]]</f>
        <v>0.9792067925479564</v>
      </c>
      <c r="EJ47" s="18">
        <f>Table2[[#This Row],[Net Profit/(Loss)]]/Table2[[#This Row],[Income]]</f>
        <v>0.27468519169764244</v>
      </c>
      <c r="EK47" s="20">
        <f>Table2[[#This Row],[Income]]/EB48</f>
        <v>3.9374552527337761</v>
      </c>
      <c r="EM47" s="10">
        <v>43983</v>
      </c>
      <c r="EN47" s="4">
        <v>19943.920000000002</v>
      </c>
      <c r="EO47" s="4">
        <v>128225.71</v>
      </c>
      <c r="EP47" s="4">
        <v>1023.65</v>
      </c>
      <c r="EQ47" s="4">
        <v>11.2</v>
      </c>
      <c r="ER47" s="4">
        <v>45095.51</v>
      </c>
      <c r="ES47" s="4">
        <v>-3857.41</v>
      </c>
      <c r="ET47" s="4">
        <v>-182.71</v>
      </c>
      <c r="EU47" s="4">
        <v>-68139.659999999974</v>
      </c>
      <c r="EV47" s="4">
        <v>-19604.95</v>
      </c>
      <c r="EW47" s="4">
        <v>-878.18</v>
      </c>
      <c r="EX47" s="4">
        <v>-48265.75</v>
      </c>
      <c r="EY47" s="14">
        <v>0</v>
      </c>
      <c r="EZ47" s="5">
        <f>SUM(Table3[[#This Row],[Sales]:[ITE]])</f>
        <v>53371.33000000006</v>
      </c>
    </row>
    <row r="48" spans="1:156" x14ac:dyDescent="0.25">
      <c r="A48" s="3">
        <v>43952</v>
      </c>
      <c r="B48" s="1">
        <v>0</v>
      </c>
      <c r="C48" s="1">
        <v>0</v>
      </c>
      <c r="D48" s="1">
        <v>0</v>
      </c>
      <c r="E48" s="1">
        <v>0</v>
      </c>
      <c r="F48" s="1">
        <v>1431.67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10.83</v>
      </c>
      <c r="O48" s="1">
        <v>0</v>
      </c>
      <c r="P48" s="1">
        <v>1544.09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13360</v>
      </c>
      <c r="Y48" s="1">
        <v>0</v>
      </c>
      <c r="Z48" s="1">
        <v>0</v>
      </c>
      <c r="AA48" s="1">
        <v>33000</v>
      </c>
      <c r="AB48" s="1">
        <v>420.73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1000</v>
      </c>
      <c r="AI48" s="1">
        <v>56.8</v>
      </c>
      <c r="AJ48" s="1">
        <v>0</v>
      </c>
      <c r="AK48" s="1">
        <v>0</v>
      </c>
      <c r="AL48" s="1">
        <v>58</v>
      </c>
      <c r="AM48" s="1">
        <v>0</v>
      </c>
      <c r="AN48" s="1">
        <v>0</v>
      </c>
      <c r="AO48" s="1">
        <v>0</v>
      </c>
      <c r="AP48" s="1">
        <v>0</v>
      </c>
      <c r="AQ48" s="1">
        <v>201.25</v>
      </c>
      <c r="AR48" s="1">
        <v>0</v>
      </c>
      <c r="AS48" s="1">
        <v>0</v>
      </c>
      <c r="AT48" s="1">
        <v>0</v>
      </c>
      <c r="AU48" s="1">
        <v>38.380000000000003</v>
      </c>
      <c r="AV48" s="1">
        <v>0</v>
      </c>
      <c r="AW48" s="1">
        <v>114.54</v>
      </c>
      <c r="AX48" s="1">
        <v>511.03</v>
      </c>
      <c r="AY48" s="1">
        <v>226.32</v>
      </c>
      <c r="AZ48" s="1">
        <v>0</v>
      </c>
      <c r="BA48" s="1">
        <v>35558.49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60.11</v>
      </c>
      <c r="BH48" s="1">
        <v>0</v>
      </c>
      <c r="BI48" s="1">
        <v>581.54</v>
      </c>
      <c r="BJ48" s="1">
        <v>7622.29</v>
      </c>
      <c r="BK48" s="1">
        <v>17.48</v>
      </c>
      <c r="BL48" s="1">
        <v>0</v>
      </c>
      <c r="BM48" s="1">
        <v>226.36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2102.94</v>
      </c>
      <c r="BU48" s="1">
        <v>0</v>
      </c>
      <c r="BV48" s="1">
        <v>199.84</v>
      </c>
      <c r="BW48" s="1">
        <v>0</v>
      </c>
      <c r="BX48" s="1">
        <v>0</v>
      </c>
      <c r="BY48" s="1">
        <v>80</v>
      </c>
      <c r="BZ48" s="1">
        <v>0</v>
      </c>
      <c r="CA48" s="1">
        <v>472.15</v>
      </c>
      <c r="CB48" s="1">
        <v>0</v>
      </c>
      <c r="CC48" s="1">
        <v>2554.06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12000</v>
      </c>
      <c r="DD48" s="1">
        <v>3000</v>
      </c>
      <c r="DE48" s="1">
        <v>11364.56</v>
      </c>
      <c r="DF48" s="1">
        <v>6000</v>
      </c>
      <c r="DG48" s="1">
        <v>3602</v>
      </c>
      <c r="DH48" s="1">
        <v>0</v>
      </c>
      <c r="DI48" s="1">
        <v>0</v>
      </c>
      <c r="DJ48" s="1">
        <v>0</v>
      </c>
      <c r="DK48" s="1">
        <v>3068.52</v>
      </c>
      <c r="DL48" s="1">
        <v>0</v>
      </c>
      <c r="DM48" s="1">
        <v>1604.88</v>
      </c>
      <c r="DN48" s="1">
        <v>0</v>
      </c>
      <c r="DO48" s="1">
        <v>0</v>
      </c>
      <c r="DP48" s="1">
        <v>0</v>
      </c>
      <c r="DQ48" s="1">
        <v>-3341.29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EA48" s="9">
        <v>43952</v>
      </c>
      <c r="EB48" s="5">
        <v>49346.59</v>
      </c>
      <c r="EC48" s="5">
        <v>-420.73</v>
      </c>
      <c r="ED48" s="5">
        <f>SUM(Table2[[#This Row],[Income]:[Cost Of Sales]])</f>
        <v>48925.859999999993</v>
      </c>
      <c r="EE48" s="5">
        <v>-88980.250000000015</v>
      </c>
      <c r="EF48" s="5">
        <f>Table2[[#This Row],[Gross Profit]]+Table2[[#This Row],[Expenses]]</f>
        <v>-40054.390000000021</v>
      </c>
      <c r="EG48" s="5">
        <v>0</v>
      </c>
      <c r="EH48" s="12">
        <f>SUM(Table2[[#This Row],[Operating Profit]:[Expenses - Tax]])</f>
        <v>-40054.390000000021</v>
      </c>
      <c r="EI48" s="18">
        <f>Table2[[#This Row],[Gross Profit]]/Table2[[#This Row],[Income]]</f>
        <v>0.99147398026895062</v>
      </c>
      <c r="EJ48" s="18">
        <f>Table2[[#This Row],[Net Profit/(Loss)]]/Table2[[#This Row],[Income]]</f>
        <v>-0.81169519514924993</v>
      </c>
      <c r="EK48" s="20">
        <f>Table2[[#This Row],[Income]]/EB49</f>
        <v>3.4856745475903383</v>
      </c>
      <c r="EM48" s="9">
        <v>43952</v>
      </c>
      <c r="EN48" s="4">
        <v>0</v>
      </c>
      <c r="EO48" s="4">
        <v>1431.67</v>
      </c>
      <c r="EP48" s="4">
        <v>0</v>
      </c>
      <c r="EQ48" s="4">
        <v>10.83</v>
      </c>
      <c r="ER48" s="4">
        <v>47904.09</v>
      </c>
      <c r="ES48" s="4">
        <v>-420.73</v>
      </c>
      <c r="ET48" s="4">
        <v>0</v>
      </c>
      <c r="EU48" s="4">
        <v>-51681.58</v>
      </c>
      <c r="EV48" s="4">
        <v>0</v>
      </c>
      <c r="EW48" s="4">
        <v>0</v>
      </c>
      <c r="EX48" s="4">
        <v>-37298.669999999991</v>
      </c>
      <c r="EY48" s="14">
        <v>0</v>
      </c>
      <c r="EZ48" s="5">
        <f>SUM(Table3[[#This Row],[Sales]:[ITE]])</f>
        <v>-40054.39</v>
      </c>
    </row>
    <row r="49" spans="1:156" x14ac:dyDescent="0.25">
      <c r="A49" s="3">
        <v>43922</v>
      </c>
      <c r="B49" s="1">
        <v>0</v>
      </c>
      <c r="C49" s="1">
        <v>0</v>
      </c>
      <c r="D49" s="1">
        <v>0</v>
      </c>
      <c r="E49" s="1">
        <v>0</v>
      </c>
      <c r="F49" s="1">
        <v>1431.67</v>
      </c>
      <c r="G49" s="1">
        <v>4.25</v>
      </c>
      <c r="H49" s="1">
        <v>42.07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23.27</v>
      </c>
      <c r="O49" s="1">
        <v>0</v>
      </c>
      <c r="P49" s="1">
        <v>2417.5300000000002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10238.18</v>
      </c>
      <c r="Y49" s="1">
        <v>0</v>
      </c>
      <c r="Z49" s="1">
        <v>0</v>
      </c>
      <c r="AA49" s="1">
        <v>0</v>
      </c>
      <c r="AB49" s="1">
        <v>-4839.6899999999996</v>
      </c>
      <c r="AC49" s="1">
        <v>2914.16</v>
      </c>
      <c r="AD49" s="1">
        <v>0</v>
      </c>
      <c r="AE49" s="1">
        <v>0</v>
      </c>
      <c r="AF49" s="1">
        <v>0</v>
      </c>
      <c r="AG49" s="1">
        <v>0</v>
      </c>
      <c r="AH49" s="1">
        <v>1200</v>
      </c>
      <c r="AI49" s="1">
        <v>56.8</v>
      </c>
      <c r="AJ49" s="1">
        <v>0</v>
      </c>
      <c r="AK49" s="1">
        <v>0</v>
      </c>
      <c r="AL49" s="1">
        <v>99.83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89.4</v>
      </c>
      <c r="AX49" s="1">
        <v>375.25</v>
      </c>
      <c r="AY49" s="1">
        <v>426.32</v>
      </c>
      <c r="AZ49" s="1">
        <v>0</v>
      </c>
      <c r="BA49" s="1">
        <v>34518.15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58.17</v>
      </c>
      <c r="BH49" s="1">
        <v>0</v>
      </c>
      <c r="BI49" s="1">
        <v>544.02</v>
      </c>
      <c r="BJ49" s="1">
        <v>6428.39</v>
      </c>
      <c r="BK49" s="1">
        <v>27.61</v>
      </c>
      <c r="BL49" s="1">
        <v>0</v>
      </c>
      <c r="BM49" s="1">
        <v>0</v>
      </c>
      <c r="BN49" s="1">
        <v>0</v>
      </c>
      <c r="BO49" s="1">
        <v>0</v>
      </c>
      <c r="BP49" s="1">
        <v>12.72</v>
      </c>
      <c r="BQ49" s="1">
        <v>0</v>
      </c>
      <c r="BR49" s="1">
        <v>0</v>
      </c>
      <c r="BS49" s="1">
        <v>0</v>
      </c>
      <c r="BT49" s="1">
        <v>7907.4</v>
      </c>
      <c r="BU49" s="1">
        <v>0</v>
      </c>
      <c r="BV49" s="1">
        <v>2150.98</v>
      </c>
      <c r="BW49" s="1">
        <v>96.13</v>
      </c>
      <c r="BX49" s="1">
        <v>201</v>
      </c>
      <c r="BY49" s="1">
        <v>0</v>
      </c>
      <c r="BZ49" s="1">
        <v>0</v>
      </c>
      <c r="CA49" s="1">
        <v>875.44</v>
      </c>
      <c r="CB49" s="1">
        <v>0</v>
      </c>
      <c r="CC49" s="1">
        <v>9091.9500000000007</v>
      </c>
      <c r="CD49" s="1">
        <v>0</v>
      </c>
      <c r="CE49" s="1">
        <v>41.89</v>
      </c>
      <c r="CF49" s="1">
        <v>0</v>
      </c>
      <c r="CG49" s="1">
        <v>0</v>
      </c>
      <c r="CH49" s="1">
        <v>2121</v>
      </c>
      <c r="CI49" s="1">
        <v>-2624.06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344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15747.94</v>
      </c>
      <c r="DD49" s="1">
        <v>5319.79</v>
      </c>
      <c r="DE49" s="1">
        <v>16158.62</v>
      </c>
      <c r="DF49" s="1">
        <v>6640.14</v>
      </c>
      <c r="DG49" s="1">
        <v>4194.0200000000004</v>
      </c>
      <c r="DH49" s="1">
        <v>0</v>
      </c>
      <c r="DI49" s="1">
        <v>0</v>
      </c>
      <c r="DJ49" s="1">
        <v>0</v>
      </c>
      <c r="DK49" s="1">
        <v>3000</v>
      </c>
      <c r="DL49" s="1">
        <v>0</v>
      </c>
      <c r="DM49" s="1">
        <v>2460.4</v>
      </c>
      <c r="DN49" s="1">
        <v>0</v>
      </c>
      <c r="DO49" s="1">
        <v>0</v>
      </c>
      <c r="DP49" s="1">
        <v>0</v>
      </c>
      <c r="DQ49" s="1">
        <v>-16023.75</v>
      </c>
      <c r="DR49" s="1">
        <v>1430.53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EA49" s="10">
        <v>43922</v>
      </c>
      <c r="EB49" s="5">
        <v>14156.970000000001</v>
      </c>
      <c r="EC49" s="5">
        <v>1925.5299999999997</v>
      </c>
      <c r="ED49" s="5">
        <f>SUM(Table2[[#This Row],[Income]:[Cost Of Sales]])</f>
        <v>16082.5</v>
      </c>
      <c r="EE49" s="5">
        <v>-102970.07999999999</v>
      </c>
      <c r="EF49" s="5">
        <f>Table2[[#This Row],[Gross Profit]]+Table2[[#This Row],[Expenses]]</f>
        <v>-86887.579999999987</v>
      </c>
      <c r="EG49" s="5">
        <v>0</v>
      </c>
      <c r="EH49" s="12">
        <f>SUM(Table2[[#This Row],[Operating Profit]:[Expenses - Tax]])</f>
        <v>-86887.579999999987</v>
      </c>
      <c r="EI49" s="18">
        <f>Table2[[#This Row],[Gross Profit]]/Table2[[#This Row],[Income]]</f>
        <v>1.1360128615092071</v>
      </c>
      <c r="EJ49" s="18">
        <f>Table2[[#This Row],[Net Profit/(Loss)]]/Table2[[#This Row],[Income]]</f>
        <v>-6.1374418396026815</v>
      </c>
      <c r="EK49" s="20">
        <f>Table2[[#This Row],[Income]]/EB50</f>
        <v>8.1986748661696834E-2</v>
      </c>
      <c r="EM49" s="10">
        <v>43922</v>
      </c>
      <c r="EN49" s="4">
        <v>0</v>
      </c>
      <c r="EO49" s="4">
        <v>1477.99</v>
      </c>
      <c r="EP49" s="4">
        <v>0</v>
      </c>
      <c r="EQ49" s="4">
        <v>23.27</v>
      </c>
      <c r="ER49" s="4">
        <v>12655.710000000001</v>
      </c>
      <c r="ES49" s="4">
        <v>1925.5299999999997</v>
      </c>
      <c r="ET49" s="4">
        <v>0</v>
      </c>
      <c r="EU49" s="4">
        <v>-64201.45</v>
      </c>
      <c r="EV49" s="4">
        <v>503.05999999999995</v>
      </c>
      <c r="EW49" s="4">
        <v>-344</v>
      </c>
      <c r="EX49" s="4">
        <v>-38927.689999999995</v>
      </c>
      <c r="EY49" s="14">
        <v>0</v>
      </c>
      <c r="EZ49" s="5">
        <f>SUM(Table3[[#This Row],[Sales]:[ITE]])</f>
        <v>-86887.579999999987</v>
      </c>
    </row>
    <row r="50" spans="1:156" x14ac:dyDescent="0.25">
      <c r="A50" s="3">
        <v>43891</v>
      </c>
      <c r="B50" s="1">
        <v>33907.24</v>
      </c>
      <c r="C50" s="1">
        <v>65.91</v>
      </c>
      <c r="D50" s="1">
        <v>2346.64</v>
      </c>
      <c r="E50" s="1">
        <v>111786.85</v>
      </c>
      <c r="F50" s="1">
        <v>1431.67</v>
      </c>
      <c r="G50" s="1">
        <v>2167.9</v>
      </c>
      <c r="H50" s="1">
        <v>1641.09</v>
      </c>
      <c r="I50" s="1">
        <v>1179.3599999999999</v>
      </c>
      <c r="J50" s="1">
        <v>3401.82</v>
      </c>
      <c r="K50" s="1">
        <v>10504.55</v>
      </c>
      <c r="L50" s="1">
        <v>0</v>
      </c>
      <c r="M50" s="1">
        <v>0</v>
      </c>
      <c r="N50" s="1">
        <v>28.09</v>
      </c>
      <c r="O50" s="1">
        <v>0</v>
      </c>
      <c r="P50" s="1">
        <v>222.76</v>
      </c>
      <c r="Q50" s="1">
        <v>2000</v>
      </c>
      <c r="R50" s="1">
        <v>620</v>
      </c>
      <c r="S50" s="1">
        <v>1370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17547.97</v>
      </c>
      <c r="AC50" s="1">
        <v>1688.48</v>
      </c>
      <c r="AD50" s="1">
        <v>0</v>
      </c>
      <c r="AE50" s="1">
        <v>0</v>
      </c>
      <c r="AF50" s="1">
        <v>806.27</v>
      </c>
      <c r="AG50" s="1">
        <v>0</v>
      </c>
      <c r="AH50" s="1">
        <v>1500</v>
      </c>
      <c r="AI50" s="1">
        <v>2579.8000000000002</v>
      </c>
      <c r="AJ50" s="1">
        <v>0</v>
      </c>
      <c r="AK50" s="1">
        <v>500</v>
      </c>
      <c r="AL50" s="1">
        <v>117.54</v>
      </c>
      <c r="AM50" s="1">
        <v>0</v>
      </c>
      <c r="AN50" s="1">
        <v>502.5</v>
      </c>
      <c r="AO50" s="1">
        <v>0</v>
      </c>
      <c r="AP50" s="1">
        <v>25.5</v>
      </c>
      <c r="AQ50" s="1">
        <v>0</v>
      </c>
      <c r="AR50" s="1">
        <v>2811</v>
      </c>
      <c r="AS50" s="1">
        <v>444.94</v>
      </c>
      <c r="AT50" s="1">
        <v>27.9</v>
      </c>
      <c r="AU50" s="1">
        <v>168.82</v>
      </c>
      <c r="AV50" s="1">
        <v>0</v>
      </c>
      <c r="AW50" s="1">
        <v>1036.0899999999999</v>
      </c>
      <c r="AX50" s="1">
        <v>787.94</v>
      </c>
      <c r="AY50" s="1">
        <v>586.32000000000005</v>
      </c>
      <c r="AZ50" s="1">
        <v>0</v>
      </c>
      <c r="BA50" s="1">
        <v>36727.25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60.12</v>
      </c>
      <c r="BH50" s="1">
        <v>0</v>
      </c>
      <c r="BI50" s="1">
        <v>876.09</v>
      </c>
      <c r="BJ50" s="1">
        <v>6871.72</v>
      </c>
      <c r="BK50" s="1">
        <v>32.020000000000003</v>
      </c>
      <c r="BL50" s="1">
        <v>0</v>
      </c>
      <c r="BM50" s="1">
        <v>249.28</v>
      </c>
      <c r="BN50" s="1">
        <v>0</v>
      </c>
      <c r="BO50" s="1">
        <v>0</v>
      </c>
      <c r="BP50" s="1">
        <v>322.3</v>
      </c>
      <c r="BQ50" s="1">
        <v>66.37</v>
      </c>
      <c r="BR50" s="1">
        <v>0</v>
      </c>
      <c r="BS50" s="1">
        <v>121.8</v>
      </c>
      <c r="BT50" s="1">
        <v>2102.94</v>
      </c>
      <c r="BU50" s="1">
        <v>1329.8</v>
      </c>
      <c r="BV50" s="1">
        <v>3488.03</v>
      </c>
      <c r="BW50" s="1">
        <v>1357.64</v>
      </c>
      <c r="BX50" s="1">
        <v>0</v>
      </c>
      <c r="BY50" s="1">
        <v>0</v>
      </c>
      <c r="BZ50" s="1">
        <v>250</v>
      </c>
      <c r="CA50" s="1">
        <v>830.89</v>
      </c>
      <c r="CB50" s="1">
        <v>0</v>
      </c>
      <c r="CC50" s="1">
        <v>9602.9599999999991</v>
      </c>
      <c r="CD50" s="1">
        <v>796.53</v>
      </c>
      <c r="CE50" s="1">
        <v>43.29</v>
      </c>
      <c r="CF50" s="1">
        <v>0</v>
      </c>
      <c r="CG50" s="1">
        <v>959.62</v>
      </c>
      <c r="CH50" s="1">
        <v>2942.12</v>
      </c>
      <c r="CI50" s="1">
        <v>456</v>
      </c>
      <c r="CJ50" s="1">
        <v>244.9</v>
      </c>
      <c r="CK50" s="1">
        <v>14549.95</v>
      </c>
      <c r="CL50" s="1">
        <v>313.5</v>
      </c>
      <c r="CM50" s="1">
        <v>0</v>
      </c>
      <c r="CN50" s="1">
        <v>1484.26</v>
      </c>
      <c r="CO50" s="1">
        <v>0</v>
      </c>
      <c r="CP50" s="1">
        <v>2700</v>
      </c>
      <c r="CQ50" s="1">
        <v>3665</v>
      </c>
      <c r="CR50" s="1">
        <v>0</v>
      </c>
      <c r="CS50" s="1">
        <v>5539.19</v>
      </c>
      <c r="CT50" s="1">
        <v>0</v>
      </c>
      <c r="CU50" s="1">
        <v>18636.36</v>
      </c>
      <c r="CV50" s="1">
        <v>0</v>
      </c>
      <c r="CW50" s="1">
        <v>0</v>
      </c>
      <c r="CX50" s="1">
        <v>0</v>
      </c>
      <c r="CY50" s="1">
        <v>9660</v>
      </c>
      <c r="CZ50" s="1">
        <v>0</v>
      </c>
      <c r="DA50" s="1">
        <v>0</v>
      </c>
      <c r="DB50" s="1">
        <v>0</v>
      </c>
      <c r="DC50" s="1">
        <v>18778.97</v>
      </c>
      <c r="DD50" s="1">
        <v>4891.04</v>
      </c>
      <c r="DE50" s="1">
        <v>15910.27</v>
      </c>
      <c r="DF50" s="1">
        <v>5415.52</v>
      </c>
      <c r="DG50" s="1">
        <v>2772.05</v>
      </c>
      <c r="DH50" s="1">
        <v>2027.46</v>
      </c>
      <c r="DI50" s="1">
        <v>0</v>
      </c>
      <c r="DJ50" s="1">
        <v>0</v>
      </c>
      <c r="DK50" s="1">
        <v>569.42999999999995</v>
      </c>
      <c r="DL50" s="1">
        <v>1809.96</v>
      </c>
      <c r="DM50" s="1">
        <v>4641.8900000000003</v>
      </c>
      <c r="DN50" s="1">
        <v>0</v>
      </c>
      <c r="DO50" s="1">
        <v>0</v>
      </c>
      <c r="DP50" s="1">
        <v>0</v>
      </c>
      <c r="DQ50" s="1">
        <v>-1706.21</v>
      </c>
      <c r="DR50" s="1">
        <v>2861.06</v>
      </c>
      <c r="DS50" s="1">
        <v>0</v>
      </c>
      <c r="DT50" s="1">
        <v>0</v>
      </c>
      <c r="DU50" s="1">
        <v>0</v>
      </c>
      <c r="DV50" s="1">
        <v>0</v>
      </c>
      <c r="DW50" s="1">
        <v>1190</v>
      </c>
      <c r="DX50" s="1">
        <v>0</v>
      </c>
      <c r="EA50" s="9">
        <v>43891</v>
      </c>
      <c r="EB50" s="5">
        <v>172673.88</v>
      </c>
      <c r="EC50" s="5">
        <v>-20042.72</v>
      </c>
      <c r="ED50" s="5">
        <f>SUM(Table2[[#This Row],[Income]:[Cost Of Sales]])</f>
        <v>152631.16</v>
      </c>
      <c r="EE50" s="5">
        <v>-196529.71999999994</v>
      </c>
      <c r="EF50" s="5">
        <f>Table2[[#This Row],[Gross Profit]]+Table2[[#This Row],[Expenses]]</f>
        <v>-43898.559999999939</v>
      </c>
      <c r="EG50" s="5">
        <v>0</v>
      </c>
      <c r="EH50" s="12">
        <f>SUM(Table2[[#This Row],[Operating Profit]:[Expenses - Tax]])</f>
        <v>-43898.559999999939</v>
      </c>
      <c r="EI50" s="18">
        <f>Table2[[#This Row],[Gross Profit]]/Table2[[#This Row],[Income]]</f>
        <v>0.88392732010191699</v>
      </c>
      <c r="EJ50" s="18">
        <f>Table2[[#This Row],[Net Profit/(Loss)]]/Table2[[#This Row],[Income]]</f>
        <v>-0.25422814382812237</v>
      </c>
      <c r="EK50" s="20">
        <f>Table2[[#This Row],[Income]]/EB51</f>
        <v>0.62813747473019355</v>
      </c>
      <c r="EM50" s="9">
        <v>43891</v>
      </c>
      <c r="EN50" s="4">
        <v>36319.79</v>
      </c>
      <c r="EO50" s="4">
        <v>117027.51</v>
      </c>
      <c r="EP50" s="4">
        <v>15085.73</v>
      </c>
      <c r="EQ50" s="4">
        <v>28.09</v>
      </c>
      <c r="ER50" s="4">
        <v>4212.76</v>
      </c>
      <c r="ES50" s="4">
        <v>-19236.45</v>
      </c>
      <c r="ET50" s="4">
        <v>-806.27</v>
      </c>
      <c r="EU50" s="4">
        <v>-76217.37999999999</v>
      </c>
      <c r="EV50" s="4">
        <v>-20950.349999999999</v>
      </c>
      <c r="EW50" s="4">
        <v>-40200.550000000003</v>
      </c>
      <c r="EX50" s="4">
        <v>-59161.440000000002</v>
      </c>
      <c r="EY50" s="14">
        <v>0</v>
      </c>
      <c r="EZ50" s="5">
        <f>SUM(Table3[[#This Row],[Sales]:[ITE]])</f>
        <v>-43898.55999999999</v>
      </c>
    </row>
    <row r="51" spans="1:156" x14ac:dyDescent="0.25">
      <c r="A51" s="3">
        <v>43862</v>
      </c>
      <c r="B51" s="1">
        <v>50219.79</v>
      </c>
      <c r="C51" s="1">
        <v>0</v>
      </c>
      <c r="D51" s="1">
        <v>3549.35</v>
      </c>
      <c r="E51" s="1">
        <v>184493.9</v>
      </c>
      <c r="F51" s="1">
        <v>1431.67</v>
      </c>
      <c r="G51" s="1">
        <v>2121.1999999999998</v>
      </c>
      <c r="H51" s="1">
        <v>1068.67</v>
      </c>
      <c r="I51" s="1">
        <v>2732.73</v>
      </c>
      <c r="J51" s="1">
        <v>5473.62</v>
      </c>
      <c r="K51" s="1">
        <v>17003.66</v>
      </c>
      <c r="L51" s="1">
        <v>0</v>
      </c>
      <c r="M51" s="1">
        <v>0</v>
      </c>
      <c r="N51" s="1">
        <v>29.33</v>
      </c>
      <c r="O51" s="1">
        <v>0</v>
      </c>
      <c r="P51" s="1">
        <v>2644.77</v>
      </c>
      <c r="Q51" s="1">
        <v>2000</v>
      </c>
      <c r="R51" s="1">
        <v>363.64</v>
      </c>
      <c r="S51" s="1">
        <v>1742.9</v>
      </c>
      <c r="T51" s="1">
        <v>0</v>
      </c>
      <c r="U51" s="1">
        <v>0</v>
      </c>
      <c r="V51" s="1">
        <v>0</v>
      </c>
      <c r="W51" s="1">
        <v>0</v>
      </c>
      <c r="X51" s="1">
        <v>23</v>
      </c>
      <c r="Y51" s="1">
        <v>0</v>
      </c>
      <c r="Z51" s="1">
        <v>0</v>
      </c>
      <c r="AA51" s="1">
        <v>0</v>
      </c>
      <c r="AB51" s="1">
        <v>22173.02</v>
      </c>
      <c r="AC51" s="1">
        <v>-2425.92</v>
      </c>
      <c r="AD51" s="1">
        <v>0</v>
      </c>
      <c r="AE51" s="1">
        <v>0</v>
      </c>
      <c r="AF51" s="1">
        <v>1423.41</v>
      </c>
      <c r="AG51" s="1">
        <v>0</v>
      </c>
      <c r="AH51" s="1">
        <v>2000</v>
      </c>
      <c r="AI51" s="1">
        <v>3285.53</v>
      </c>
      <c r="AJ51" s="1">
        <v>2657.95</v>
      </c>
      <c r="AK51" s="1">
        <v>0</v>
      </c>
      <c r="AL51" s="1">
        <v>121.86</v>
      </c>
      <c r="AM51" s="1">
        <v>0</v>
      </c>
      <c r="AN51" s="1">
        <v>557.4</v>
      </c>
      <c r="AO51" s="1">
        <v>0</v>
      </c>
      <c r="AP51" s="1">
        <v>32.299999999999997</v>
      </c>
      <c r="AQ51" s="1">
        <v>583.75</v>
      </c>
      <c r="AR51" s="1">
        <v>2729</v>
      </c>
      <c r="AS51" s="1">
        <v>201.14</v>
      </c>
      <c r="AT51" s="1">
        <v>25.3</v>
      </c>
      <c r="AU51" s="1">
        <v>364.46</v>
      </c>
      <c r="AV51" s="1">
        <v>0</v>
      </c>
      <c r="AW51" s="1">
        <v>962.4</v>
      </c>
      <c r="AX51" s="1">
        <v>356.17</v>
      </c>
      <c r="AY51" s="1">
        <v>1857.13</v>
      </c>
      <c r="AZ51" s="1">
        <v>0</v>
      </c>
      <c r="BA51" s="1">
        <v>33657.53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52.97</v>
      </c>
      <c r="BH51" s="1">
        <v>0</v>
      </c>
      <c r="BI51" s="1">
        <v>544.02</v>
      </c>
      <c r="BJ51" s="1">
        <v>6428.39</v>
      </c>
      <c r="BK51" s="1">
        <v>108.53</v>
      </c>
      <c r="BL51" s="1">
        <v>0</v>
      </c>
      <c r="BM51" s="1">
        <v>824.64</v>
      </c>
      <c r="BN51" s="1">
        <v>0</v>
      </c>
      <c r="BO51" s="1">
        <v>4.91</v>
      </c>
      <c r="BP51" s="1">
        <v>80.61</v>
      </c>
      <c r="BQ51" s="1">
        <v>0</v>
      </c>
      <c r="BR51" s="1">
        <v>293.55</v>
      </c>
      <c r="BS51" s="1">
        <v>120.9</v>
      </c>
      <c r="BT51" s="1">
        <v>1967.27</v>
      </c>
      <c r="BU51" s="1">
        <v>599.20000000000005</v>
      </c>
      <c r="BV51" s="1">
        <v>1016.21</v>
      </c>
      <c r="BW51" s="1">
        <v>732.2</v>
      </c>
      <c r="BX51" s="1">
        <v>181.82</v>
      </c>
      <c r="BY51" s="1">
        <v>0</v>
      </c>
      <c r="BZ51" s="1">
        <v>209.24</v>
      </c>
      <c r="CA51" s="1">
        <v>824.89</v>
      </c>
      <c r="CB51" s="1">
        <v>0</v>
      </c>
      <c r="CC51" s="1">
        <v>11027.11</v>
      </c>
      <c r="CD51" s="1">
        <v>2226.15</v>
      </c>
      <c r="CE51" s="1">
        <v>333.84</v>
      </c>
      <c r="CF51" s="1">
        <v>0</v>
      </c>
      <c r="CG51" s="1">
        <v>2800.74</v>
      </c>
      <c r="CH51" s="1">
        <v>2928.64</v>
      </c>
      <c r="CI51" s="1">
        <v>2375.1799999999998</v>
      </c>
      <c r="CJ51" s="1">
        <v>162.28</v>
      </c>
      <c r="CK51" s="1">
        <v>29114.43</v>
      </c>
      <c r="CL51" s="1">
        <v>553.6</v>
      </c>
      <c r="CM51" s="1">
        <v>2592.9</v>
      </c>
      <c r="CN51" s="1">
        <v>1484.26</v>
      </c>
      <c r="CO51" s="1">
        <v>0</v>
      </c>
      <c r="CP51" s="1">
        <v>6125</v>
      </c>
      <c r="CQ51" s="1">
        <v>5594.4</v>
      </c>
      <c r="CR51" s="1">
        <v>0</v>
      </c>
      <c r="CS51" s="1">
        <v>6624.65</v>
      </c>
      <c r="CT51" s="1">
        <v>696</v>
      </c>
      <c r="CU51" s="1">
        <v>0</v>
      </c>
      <c r="CV51" s="1">
        <v>0</v>
      </c>
      <c r="CW51" s="1">
        <v>0</v>
      </c>
      <c r="CX51" s="1">
        <v>4227.2700000000004</v>
      </c>
      <c r="CY51" s="1">
        <v>18720</v>
      </c>
      <c r="CZ51" s="1">
        <v>0</v>
      </c>
      <c r="DA51" s="1">
        <v>0</v>
      </c>
      <c r="DB51" s="1">
        <v>0</v>
      </c>
      <c r="DC51" s="1">
        <v>20978.85</v>
      </c>
      <c r="DD51" s="1">
        <v>4891.04</v>
      </c>
      <c r="DE51" s="1">
        <v>14287.28</v>
      </c>
      <c r="DF51" s="1">
        <v>7179.22</v>
      </c>
      <c r="DG51" s="1">
        <v>2158.94</v>
      </c>
      <c r="DH51" s="1">
        <v>1995.92</v>
      </c>
      <c r="DI51" s="1">
        <v>0</v>
      </c>
      <c r="DJ51" s="1">
        <v>0</v>
      </c>
      <c r="DK51" s="1">
        <v>650.20000000000005</v>
      </c>
      <c r="DL51" s="1">
        <v>2576.4899999999998</v>
      </c>
      <c r="DM51" s="1">
        <v>4859.03</v>
      </c>
      <c r="DN51" s="1">
        <v>0</v>
      </c>
      <c r="DO51" s="1">
        <v>0</v>
      </c>
      <c r="DP51" s="1">
        <v>0</v>
      </c>
      <c r="DQ51" s="1">
        <v>3762.15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200</v>
      </c>
      <c r="DX51" s="1">
        <v>0</v>
      </c>
      <c r="EA51" s="10">
        <v>43862</v>
      </c>
      <c r="EB51" s="5">
        <v>274898.2300000001</v>
      </c>
      <c r="EC51" s="5">
        <v>-21170.51</v>
      </c>
      <c r="ED51" s="5">
        <f>SUM(Table2[[#This Row],[Income]:[Cost Of Sales]])</f>
        <v>253727.72000000009</v>
      </c>
      <c r="EE51" s="5">
        <v>-224506.84</v>
      </c>
      <c r="EF51" s="5">
        <f>Table2[[#This Row],[Gross Profit]]+Table2[[#This Row],[Expenses]]</f>
        <v>29220.880000000092</v>
      </c>
      <c r="EG51" s="5">
        <v>0</v>
      </c>
      <c r="EH51" s="12">
        <f>SUM(Table2[[#This Row],[Operating Profit]:[Expenses - Tax]])</f>
        <v>29220.880000000092</v>
      </c>
      <c r="EI51" s="18">
        <f>Table2[[#This Row],[Gross Profit]]/Table2[[#This Row],[Income]]</f>
        <v>0.92298782716789407</v>
      </c>
      <c r="EJ51" s="18">
        <f>Table2[[#This Row],[Net Profit/(Loss)]]/Table2[[#This Row],[Income]]</f>
        <v>0.10629708310599192</v>
      </c>
      <c r="EK51" s="20">
        <f>Table2[[#This Row],[Income]]/EB52</f>
        <v>1.0185770531453506</v>
      </c>
      <c r="EM51" s="10">
        <v>43862</v>
      </c>
      <c r="EN51" s="4">
        <v>53769.14</v>
      </c>
      <c r="EO51" s="4">
        <v>189115.44000000003</v>
      </c>
      <c r="EP51" s="4">
        <v>25210.010000000002</v>
      </c>
      <c r="EQ51" s="4">
        <v>29.33</v>
      </c>
      <c r="ER51" s="4">
        <v>6774.3100000000013</v>
      </c>
      <c r="ES51" s="4">
        <v>-19747.099999999999</v>
      </c>
      <c r="ET51" s="4">
        <v>-1423.41</v>
      </c>
      <c r="EU51" s="4">
        <v>-76968.369999999981</v>
      </c>
      <c r="EV51" s="4">
        <v>-42012.030000000006</v>
      </c>
      <c r="EW51" s="4">
        <v>-41987.32</v>
      </c>
      <c r="EX51" s="4">
        <v>-63539.119999999995</v>
      </c>
      <c r="EY51" s="14">
        <v>0</v>
      </c>
      <c r="EZ51" s="5">
        <f>SUM(Table3[[#This Row],[Sales]:[ITE]])</f>
        <v>29220.880000000034</v>
      </c>
    </row>
    <row r="52" spans="1:156" x14ac:dyDescent="0.25">
      <c r="A52" s="3">
        <v>43831</v>
      </c>
      <c r="B52" s="1">
        <v>45703.31</v>
      </c>
      <c r="C52" s="1">
        <v>307.36</v>
      </c>
      <c r="D52" s="1">
        <v>2285.89</v>
      </c>
      <c r="E52" s="1">
        <v>166390.44</v>
      </c>
      <c r="F52" s="1">
        <v>0</v>
      </c>
      <c r="G52" s="1">
        <v>3862.23</v>
      </c>
      <c r="H52" s="1">
        <v>844.71</v>
      </c>
      <c r="I52" s="1">
        <v>20068.150000000001</v>
      </c>
      <c r="J52" s="1">
        <v>3917.27</v>
      </c>
      <c r="K52" s="1">
        <v>17592.919999999998</v>
      </c>
      <c r="L52" s="1">
        <v>0</v>
      </c>
      <c r="M52" s="1">
        <v>0</v>
      </c>
      <c r="N52" s="1">
        <v>32.33</v>
      </c>
      <c r="O52" s="1">
        <v>0</v>
      </c>
      <c r="P52" s="1">
        <v>5231.46</v>
      </c>
      <c r="Q52" s="1">
        <v>2000</v>
      </c>
      <c r="R52" s="1">
        <v>245.46</v>
      </c>
      <c r="S52" s="1">
        <v>1468.95</v>
      </c>
      <c r="T52" s="1">
        <v>0</v>
      </c>
      <c r="U52" s="1">
        <v>-200</v>
      </c>
      <c r="V52" s="1">
        <v>0</v>
      </c>
      <c r="W52" s="1">
        <v>0</v>
      </c>
      <c r="X52" s="1">
        <v>134.09</v>
      </c>
      <c r="Y52" s="1">
        <v>0</v>
      </c>
      <c r="Z52" s="1">
        <v>0</v>
      </c>
      <c r="AA52" s="1">
        <v>0</v>
      </c>
      <c r="AB52" s="1">
        <v>19892.349999999999</v>
      </c>
      <c r="AC52" s="1">
        <v>660.9</v>
      </c>
      <c r="AD52" s="1">
        <v>0</v>
      </c>
      <c r="AE52" s="1">
        <v>0</v>
      </c>
      <c r="AF52" s="1">
        <v>1284.57</v>
      </c>
      <c r="AG52" s="1">
        <v>0</v>
      </c>
      <c r="AH52" s="1">
        <v>0</v>
      </c>
      <c r="AI52" s="1">
        <v>3001.8</v>
      </c>
      <c r="AJ52" s="1">
        <v>0</v>
      </c>
      <c r="AK52" s="1">
        <v>0</v>
      </c>
      <c r="AL52" s="1">
        <v>167.69</v>
      </c>
      <c r="AM52" s="1">
        <v>0</v>
      </c>
      <c r="AN52" s="1">
        <v>540.20000000000005</v>
      </c>
      <c r="AO52" s="1">
        <v>0</v>
      </c>
      <c r="AP52" s="1">
        <v>42</v>
      </c>
      <c r="AQ52" s="1">
        <v>0</v>
      </c>
      <c r="AR52" s="1">
        <v>2729</v>
      </c>
      <c r="AS52" s="1">
        <v>639.72</v>
      </c>
      <c r="AT52" s="1">
        <v>32.5</v>
      </c>
      <c r="AU52" s="1">
        <v>94.41</v>
      </c>
      <c r="AV52" s="1">
        <v>0</v>
      </c>
      <c r="AW52" s="1">
        <v>1241.67</v>
      </c>
      <c r="AX52" s="1">
        <v>111.62</v>
      </c>
      <c r="AY52" s="1">
        <v>1829.77</v>
      </c>
      <c r="AZ52" s="1">
        <v>0</v>
      </c>
      <c r="BA52" s="1">
        <v>36416.65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58.64</v>
      </c>
      <c r="BH52" s="1">
        <v>509.15</v>
      </c>
      <c r="BI52" s="1">
        <v>581.54</v>
      </c>
      <c r="BJ52" s="1">
        <v>6871.72</v>
      </c>
      <c r="BK52" s="1">
        <v>121.95</v>
      </c>
      <c r="BL52" s="1">
        <v>0</v>
      </c>
      <c r="BM52" s="1">
        <v>322.8</v>
      </c>
      <c r="BN52" s="1">
        <v>0</v>
      </c>
      <c r="BO52" s="1">
        <v>100</v>
      </c>
      <c r="BP52" s="1">
        <v>251.1</v>
      </c>
      <c r="BQ52" s="1">
        <v>63.93</v>
      </c>
      <c r="BR52" s="1">
        <v>19.55</v>
      </c>
      <c r="BS52" s="1">
        <v>108.54</v>
      </c>
      <c r="BT52" s="1">
        <v>2102.94</v>
      </c>
      <c r="BU52" s="1">
        <v>603.87</v>
      </c>
      <c r="BV52" s="1">
        <v>11627.66</v>
      </c>
      <c r="BW52" s="1">
        <v>824.23</v>
      </c>
      <c r="BX52" s="1">
        <v>201</v>
      </c>
      <c r="BY52" s="1">
        <v>0</v>
      </c>
      <c r="BZ52" s="1">
        <v>0</v>
      </c>
      <c r="CA52" s="1">
        <v>1296.99</v>
      </c>
      <c r="CB52" s="1">
        <v>68.19</v>
      </c>
      <c r="CC52" s="1">
        <v>12090.67</v>
      </c>
      <c r="CD52" s="1">
        <v>0</v>
      </c>
      <c r="CE52" s="1">
        <v>189.96</v>
      </c>
      <c r="CF52" s="1">
        <v>0</v>
      </c>
      <c r="CG52" s="1">
        <v>2091.6999999999998</v>
      </c>
      <c r="CH52" s="1">
        <v>2928.64</v>
      </c>
      <c r="CI52" s="1">
        <v>7077.95</v>
      </c>
      <c r="CJ52" s="1">
        <v>131.04</v>
      </c>
      <c r="CK52" s="1">
        <v>27074.91</v>
      </c>
      <c r="CL52" s="1">
        <v>418</v>
      </c>
      <c r="CM52" s="1">
        <v>2626.61</v>
      </c>
      <c r="CN52" s="1">
        <v>1484.26</v>
      </c>
      <c r="CO52" s="1">
        <v>0</v>
      </c>
      <c r="CP52" s="1">
        <v>3525</v>
      </c>
      <c r="CQ52" s="1">
        <v>3340</v>
      </c>
      <c r="CR52" s="1">
        <v>0</v>
      </c>
      <c r="CS52" s="1">
        <v>5947.45</v>
      </c>
      <c r="CT52" s="1">
        <v>0</v>
      </c>
      <c r="CU52" s="1">
        <v>500</v>
      </c>
      <c r="CV52" s="1">
        <v>0</v>
      </c>
      <c r="CW52" s="1">
        <v>0</v>
      </c>
      <c r="CX52" s="1">
        <v>6477.28</v>
      </c>
      <c r="CY52" s="1">
        <v>19025.45</v>
      </c>
      <c r="CZ52" s="1">
        <v>0</v>
      </c>
      <c r="DA52" s="1">
        <v>0</v>
      </c>
      <c r="DB52" s="1">
        <v>-9510.5499999999993</v>
      </c>
      <c r="DC52" s="1">
        <v>23420.67</v>
      </c>
      <c r="DD52" s="1">
        <v>6142.18</v>
      </c>
      <c r="DE52" s="1">
        <v>18326.07</v>
      </c>
      <c r="DF52" s="1">
        <v>8298.48</v>
      </c>
      <c r="DG52" s="1">
        <v>2242.9</v>
      </c>
      <c r="DH52" s="1">
        <v>3403.26</v>
      </c>
      <c r="DI52" s="1">
        <v>0</v>
      </c>
      <c r="DJ52" s="1">
        <v>0</v>
      </c>
      <c r="DK52" s="1">
        <v>812.75</v>
      </c>
      <c r="DL52" s="1">
        <v>1880.85</v>
      </c>
      <c r="DM52" s="1">
        <v>5067.57</v>
      </c>
      <c r="DN52" s="1">
        <v>0</v>
      </c>
      <c r="DO52" s="1">
        <v>0</v>
      </c>
      <c r="DP52" s="1">
        <v>0</v>
      </c>
      <c r="DQ52" s="1">
        <v>7242.83</v>
      </c>
      <c r="DR52" s="1">
        <v>1430.53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EA52" s="9">
        <v>43831</v>
      </c>
      <c r="EB52" s="5">
        <v>269884.57</v>
      </c>
      <c r="EC52" s="5">
        <v>-21837.82</v>
      </c>
      <c r="ED52" s="5">
        <f>SUM(Table2[[#This Row],[Income]:[Cost Of Sales]])</f>
        <v>248046.75</v>
      </c>
      <c r="EE52" s="5">
        <v>-236267.29000000007</v>
      </c>
      <c r="EF52" s="5">
        <f>Table2[[#This Row],[Gross Profit]]+Table2[[#This Row],[Expenses]]</f>
        <v>11779.459999999934</v>
      </c>
      <c r="EG52" s="5">
        <v>0</v>
      </c>
      <c r="EH52" s="12">
        <f>SUM(Table2[[#This Row],[Operating Profit]:[Expenses - Tax]])</f>
        <v>11779.459999999934</v>
      </c>
      <c r="EI52" s="18">
        <f>Table2[[#This Row],[Gross Profit]]/Table2[[#This Row],[Income]]</f>
        <v>0.9190845923499813</v>
      </c>
      <c r="EJ52" s="18">
        <f>Table2[[#This Row],[Net Profit/(Loss)]]/Table2[[#This Row],[Income]]</f>
        <v>4.3646289226538341E-2</v>
      </c>
      <c r="EK52" s="20">
        <f>Table2[[#This Row],[Income]]/EB53</f>
        <v>0.44178639560591382</v>
      </c>
      <c r="EM52" s="9">
        <v>43831</v>
      </c>
      <c r="EN52" s="4">
        <v>48296.56</v>
      </c>
      <c r="EO52" s="4">
        <v>171097.38</v>
      </c>
      <c r="EP52" s="4">
        <v>41578.339999999997</v>
      </c>
      <c r="EQ52" s="4">
        <v>32.33</v>
      </c>
      <c r="ER52" s="4">
        <v>8879.9600000000009</v>
      </c>
      <c r="ES52" s="4">
        <v>-20553.25</v>
      </c>
      <c r="ET52" s="4">
        <v>-1284.57</v>
      </c>
      <c r="EU52" s="4">
        <v>-84861.460000000021</v>
      </c>
      <c r="EV52" s="4">
        <v>-43833.110000000008</v>
      </c>
      <c r="EW52" s="4">
        <v>-38815.18</v>
      </c>
      <c r="EX52" s="4">
        <v>-68757.539999999994</v>
      </c>
      <c r="EY52" s="14">
        <v>0</v>
      </c>
      <c r="EZ52" s="5">
        <f>SUM(Table3[[#This Row],[Sales]:[ITE]])</f>
        <v>11779.459999999977</v>
      </c>
    </row>
    <row r="53" spans="1:156" x14ac:dyDescent="0.25">
      <c r="A53" s="3">
        <v>43800</v>
      </c>
      <c r="B53" s="1">
        <v>85371.62</v>
      </c>
      <c r="C53" s="1">
        <v>-1731.73</v>
      </c>
      <c r="D53" s="1">
        <v>3193.27</v>
      </c>
      <c r="E53" s="1">
        <v>189531.32</v>
      </c>
      <c r="F53" s="1">
        <v>1431.67</v>
      </c>
      <c r="G53" s="1">
        <v>3030.79</v>
      </c>
      <c r="H53" s="1">
        <v>5823.34</v>
      </c>
      <c r="I53" s="1">
        <v>-9392.27</v>
      </c>
      <c r="J53" s="1">
        <v>57881.8</v>
      </c>
      <c r="K53" s="1">
        <v>30134.560000000001</v>
      </c>
      <c r="L53" s="1">
        <v>0</v>
      </c>
      <c r="M53" s="1">
        <v>977.27</v>
      </c>
      <c r="N53" s="1">
        <v>29.5</v>
      </c>
      <c r="O53" s="1">
        <v>0</v>
      </c>
      <c r="P53" s="1">
        <v>3689.53</v>
      </c>
      <c r="Q53" s="1">
        <v>2000</v>
      </c>
      <c r="R53" s="1">
        <v>1327.27</v>
      </c>
      <c r="S53" s="1">
        <v>2195.25</v>
      </c>
      <c r="T53" s="1">
        <v>169570.2</v>
      </c>
      <c r="U53" s="1">
        <v>2687.42</v>
      </c>
      <c r="V53" s="1">
        <v>0</v>
      </c>
      <c r="W53" s="1">
        <v>0</v>
      </c>
      <c r="X53" s="1">
        <v>13631.32</v>
      </c>
      <c r="Y53" s="1">
        <v>49511.67</v>
      </c>
      <c r="Z53" s="1">
        <v>0</v>
      </c>
      <c r="AA53" s="1">
        <v>0</v>
      </c>
      <c r="AB53" s="1">
        <v>22545.35</v>
      </c>
      <c r="AC53" s="1">
        <v>-2129.21</v>
      </c>
      <c r="AD53" s="1">
        <v>0</v>
      </c>
      <c r="AE53" s="1">
        <v>329.98</v>
      </c>
      <c r="AF53" s="1">
        <v>646.55999999999995</v>
      </c>
      <c r="AG53" s="1">
        <v>0</v>
      </c>
      <c r="AH53" s="1">
        <v>9600</v>
      </c>
      <c r="AI53" s="1">
        <v>6372.17</v>
      </c>
      <c r="AJ53" s="1">
        <v>400</v>
      </c>
      <c r="AK53" s="1">
        <v>8000</v>
      </c>
      <c r="AL53" s="1">
        <v>78.84</v>
      </c>
      <c r="AM53" s="1">
        <v>0</v>
      </c>
      <c r="AN53" s="1">
        <v>1065.06</v>
      </c>
      <c r="AO53" s="1">
        <v>0</v>
      </c>
      <c r="AP53" s="1">
        <v>98.5</v>
      </c>
      <c r="AQ53" s="1">
        <v>183.16</v>
      </c>
      <c r="AR53" s="1">
        <v>2729</v>
      </c>
      <c r="AS53" s="1">
        <v>0</v>
      </c>
      <c r="AT53" s="1">
        <v>58.5</v>
      </c>
      <c r="AU53" s="1">
        <v>161.28</v>
      </c>
      <c r="AV53" s="1">
        <v>110.35</v>
      </c>
      <c r="AW53" s="1">
        <v>1036.0899999999999</v>
      </c>
      <c r="AX53" s="1">
        <v>79.8</v>
      </c>
      <c r="AY53" s="1">
        <v>2029.77</v>
      </c>
      <c r="AZ53" s="1">
        <v>0</v>
      </c>
      <c r="BA53" s="1">
        <v>35695.279999999999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58.64</v>
      </c>
      <c r="BH53" s="1">
        <v>604.75</v>
      </c>
      <c r="BI53" s="1">
        <v>581.54</v>
      </c>
      <c r="BJ53" s="1">
        <v>6871.72</v>
      </c>
      <c r="BK53" s="1">
        <v>126.01</v>
      </c>
      <c r="BL53" s="1">
        <v>0</v>
      </c>
      <c r="BM53" s="1">
        <v>571.24</v>
      </c>
      <c r="BN53" s="1">
        <v>0</v>
      </c>
      <c r="BO53" s="1">
        <v>0</v>
      </c>
      <c r="BP53" s="1">
        <v>1012.49</v>
      </c>
      <c r="BQ53" s="1">
        <v>63.93</v>
      </c>
      <c r="BR53" s="1">
        <v>0</v>
      </c>
      <c r="BS53" s="1">
        <v>144.86000000000001</v>
      </c>
      <c r="BT53" s="1">
        <v>5981.94</v>
      </c>
      <c r="BU53" s="1">
        <v>804.28</v>
      </c>
      <c r="BV53" s="1">
        <v>117689.12</v>
      </c>
      <c r="BW53" s="1">
        <v>511.18</v>
      </c>
      <c r="BX53" s="1">
        <v>0</v>
      </c>
      <c r="BY53" s="1">
        <v>0</v>
      </c>
      <c r="BZ53" s="1">
        <v>16210.67</v>
      </c>
      <c r="CA53" s="1">
        <v>1183.8699999999999</v>
      </c>
      <c r="CB53" s="1">
        <v>0</v>
      </c>
      <c r="CC53" s="1">
        <v>8723.67</v>
      </c>
      <c r="CD53" s="1">
        <v>1061.9100000000001</v>
      </c>
      <c r="CE53" s="1">
        <v>125.63</v>
      </c>
      <c r="CF53" s="1">
        <v>0</v>
      </c>
      <c r="CG53" s="1">
        <v>2209.59</v>
      </c>
      <c r="CH53" s="1">
        <v>2873.12</v>
      </c>
      <c r="CI53" s="1">
        <v>2741.03</v>
      </c>
      <c r="CJ53" s="1">
        <v>130.94</v>
      </c>
      <c r="CK53" s="1">
        <v>30176.47</v>
      </c>
      <c r="CL53" s="1">
        <v>522.5</v>
      </c>
      <c r="CM53" s="1">
        <v>2481.9699999999998</v>
      </c>
      <c r="CN53" s="1">
        <v>1484.27</v>
      </c>
      <c r="CO53" s="1">
        <v>0</v>
      </c>
      <c r="CP53" s="1">
        <v>7465.91</v>
      </c>
      <c r="CQ53" s="1">
        <v>77093.179999999993</v>
      </c>
      <c r="CR53" s="1">
        <v>0</v>
      </c>
      <c r="CS53" s="1">
        <v>5895.59</v>
      </c>
      <c r="CT53" s="1">
        <v>520</v>
      </c>
      <c r="CU53" s="1">
        <v>440</v>
      </c>
      <c r="CV53" s="1">
        <v>0</v>
      </c>
      <c r="CW53" s="1">
        <v>15000</v>
      </c>
      <c r="CX53" s="1">
        <v>4227.28</v>
      </c>
      <c r="CY53" s="1">
        <v>25055.5</v>
      </c>
      <c r="CZ53" s="1">
        <v>0</v>
      </c>
      <c r="DA53" s="1">
        <v>0</v>
      </c>
      <c r="DB53" s="1">
        <v>10874.37</v>
      </c>
      <c r="DC53" s="1">
        <v>17511.28</v>
      </c>
      <c r="DD53" s="1">
        <v>4756.16</v>
      </c>
      <c r="DE53" s="1">
        <v>14118.68</v>
      </c>
      <c r="DF53" s="1">
        <v>5945.47</v>
      </c>
      <c r="DG53" s="1">
        <v>2176.8000000000002</v>
      </c>
      <c r="DH53" s="1">
        <v>4636.6400000000003</v>
      </c>
      <c r="DI53" s="1">
        <v>294.94</v>
      </c>
      <c r="DJ53" s="1">
        <v>0</v>
      </c>
      <c r="DK53" s="1">
        <v>617.89</v>
      </c>
      <c r="DL53" s="1">
        <v>2715.62</v>
      </c>
      <c r="DM53" s="1">
        <v>5587.54</v>
      </c>
      <c r="DN53" s="1">
        <v>0</v>
      </c>
      <c r="DO53" s="1">
        <v>0</v>
      </c>
      <c r="DP53" s="1">
        <v>0</v>
      </c>
      <c r="DQ53" s="1">
        <v>5061.72</v>
      </c>
      <c r="DR53" s="1">
        <v>2861.06</v>
      </c>
      <c r="DS53" s="1">
        <v>0</v>
      </c>
      <c r="DT53" s="1">
        <v>0</v>
      </c>
      <c r="DU53" s="1">
        <v>619</v>
      </c>
      <c r="DV53" s="1">
        <v>0</v>
      </c>
      <c r="DW53" s="1">
        <v>1211.57</v>
      </c>
      <c r="DX53" s="1">
        <v>0</v>
      </c>
      <c r="EA53" s="10">
        <v>43800</v>
      </c>
      <c r="EB53" s="5">
        <v>610893.80000000005</v>
      </c>
      <c r="EC53" s="5">
        <v>-21392.68</v>
      </c>
      <c r="ED53" s="5">
        <f>SUM(Table2[[#This Row],[Income]:[Cost Of Sales]])</f>
        <v>589501.12</v>
      </c>
      <c r="EE53" s="5">
        <v>-487331.33999999991</v>
      </c>
      <c r="EF53" s="5">
        <f>Table2[[#This Row],[Gross Profit]]+Table2[[#This Row],[Expenses]]</f>
        <v>102169.78000000009</v>
      </c>
      <c r="EG53" s="5">
        <v>0</v>
      </c>
      <c r="EH53" s="12">
        <f>SUM(Table2[[#This Row],[Operating Profit]:[Expenses - Tax]])</f>
        <v>102169.78000000009</v>
      </c>
      <c r="EI53" s="18">
        <f>Table2[[#This Row],[Gross Profit]]/Table2[[#This Row],[Income]]</f>
        <v>0.96498134372946653</v>
      </c>
      <c r="EJ53" s="18">
        <f>Table2[[#This Row],[Net Profit/(Loss)]]/Table2[[#This Row],[Income]]</f>
        <v>0.16724638554197158</v>
      </c>
      <c r="EK53" s="20">
        <f>Table2[[#This Row],[Income]]/EB54</f>
        <v>1.1344544384991504</v>
      </c>
      <c r="EM53" s="10">
        <v>43800</v>
      </c>
      <c r="EN53" s="4">
        <v>86833.16</v>
      </c>
      <c r="EO53" s="4">
        <v>199817.12000000002</v>
      </c>
      <c r="EP53" s="4">
        <v>79601.36</v>
      </c>
      <c r="EQ53" s="4">
        <v>29.5</v>
      </c>
      <c r="ER53" s="4">
        <v>244612.66000000003</v>
      </c>
      <c r="ES53" s="4">
        <v>-20416.14</v>
      </c>
      <c r="ET53" s="4">
        <v>-976.54</v>
      </c>
      <c r="EU53" s="4">
        <v>-230025.25</v>
      </c>
      <c r="EV53" s="4">
        <v>-42619.89</v>
      </c>
      <c r="EW53" s="4">
        <v>-135697.46</v>
      </c>
      <c r="EX53" s="4">
        <v>-78988.740000000005</v>
      </c>
      <c r="EY53" s="14">
        <v>0</v>
      </c>
      <c r="EZ53" s="5">
        <f>SUM(Table3[[#This Row],[Sales]:[ITE]])</f>
        <v>102169.77999999998</v>
      </c>
    </row>
    <row r="54" spans="1:156" x14ac:dyDescent="0.25">
      <c r="A54" s="3">
        <v>43770</v>
      </c>
      <c r="B54" s="1">
        <v>60180.43</v>
      </c>
      <c r="C54" s="1">
        <v>-1976.42</v>
      </c>
      <c r="D54" s="1">
        <v>3290.54</v>
      </c>
      <c r="E54" s="1">
        <v>217287.21</v>
      </c>
      <c r="F54" s="1">
        <v>1431.67</v>
      </c>
      <c r="G54" s="1">
        <v>3104.37</v>
      </c>
      <c r="H54" s="1">
        <v>994.15</v>
      </c>
      <c r="I54" s="1">
        <v>9392.27</v>
      </c>
      <c r="J54" s="1">
        <v>4636.9399999999996</v>
      </c>
      <c r="K54" s="1">
        <v>21024.55</v>
      </c>
      <c r="L54" s="1">
        <v>0</v>
      </c>
      <c r="M54" s="1">
        <v>1002</v>
      </c>
      <c r="N54" s="1">
        <v>29.31</v>
      </c>
      <c r="O54" s="1">
        <v>0</v>
      </c>
      <c r="P54" s="1">
        <v>3373.81</v>
      </c>
      <c r="Q54" s="1">
        <v>1818.18</v>
      </c>
      <c r="R54" s="1">
        <v>2134.54</v>
      </c>
      <c r="S54" s="1">
        <v>2245.4499999999998</v>
      </c>
      <c r="T54" s="1">
        <v>208475</v>
      </c>
      <c r="U54" s="1">
        <v>0</v>
      </c>
      <c r="V54" s="1">
        <v>0</v>
      </c>
      <c r="W54" s="1">
        <v>0</v>
      </c>
      <c r="X54" s="1">
        <v>47.26</v>
      </c>
      <c r="Y54" s="1">
        <v>0</v>
      </c>
      <c r="Z54" s="1">
        <v>0</v>
      </c>
      <c r="AA54" s="1">
        <v>0</v>
      </c>
      <c r="AB54" s="1">
        <v>29333.599999999999</v>
      </c>
      <c r="AC54" s="1">
        <v>0</v>
      </c>
      <c r="AD54" s="1">
        <v>0</v>
      </c>
      <c r="AE54" s="1">
        <v>0</v>
      </c>
      <c r="AF54" s="1">
        <v>902.75</v>
      </c>
      <c r="AG54" s="1">
        <v>0</v>
      </c>
      <c r="AH54" s="1">
        <v>2200</v>
      </c>
      <c r="AI54" s="1">
        <v>3898.8</v>
      </c>
      <c r="AJ54" s="1">
        <v>405.45</v>
      </c>
      <c r="AK54" s="1">
        <v>0</v>
      </c>
      <c r="AL54" s="1">
        <v>43.01</v>
      </c>
      <c r="AM54" s="1">
        <v>0</v>
      </c>
      <c r="AN54" s="1">
        <v>553</v>
      </c>
      <c r="AO54" s="1">
        <v>0</v>
      </c>
      <c r="AP54" s="1">
        <v>34.299999999999997</v>
      </c>
      <c r="AQ54" s="1">
        <v>606.02</v>
      </c>
      <c r="AR54" s="1">
        <v>2729</v>
      </c>
      <c r="AS54" s="1">
        <v>390.89</v>
      </c>
      <c r="AT54" s="1">
        <v>38.9</v>
      </c>
      <c r="AU54" s="1">
        <v>277.43</v>
      </c>
      <c r="AV54" s="1">
        <v>0</v>
      </c>
      <c r="AW54" s="1">
        <v>1153.4000000000001</v>
      </c>
      <c r="AX54" s="1">
        <v>1780.05</v>
      </c>
      <c r="AY54" s="1">
        <v>1766.13</v>
      </c>
      <c r="AZ54" s="1">
        <v>0</v>
      </c>
      <c r="BA54" s="1">
        <v>31985.599999999999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56.75</v>
      </c>
      <c r="BH54" s="1">
        <v>382.91</v>
      </c>
      <c r="BI54" s="1">
        <v>562.78</v>
      </c>
      <c r="BJ54" s="1">
        <v>6650.06</v>
      </c>
      <c r="BK54" s="1">
        <v>140.12</v>
      </c>
      <c r="BL54" s="1">
        <v>0</v>
      </c>
      <c r="BM54" s="1">
        <v>392.34</v>
      </c>
      <c r="BN54" s="1">
        <v>0</v>
      </c>
      <c r="BO54" s="1">
        <v>2300.4699999999998</v>
      </c>
      <c r="BP54" s="1">
        <v>1093.97</v>
      </c>
      <c r="BQ54" s="1">
        <v>82.43</v>
      </c>
      <c r="BR54" s="1">
        <v>63.93</v>
      </c>
      <c r="BS54" s="1">
        <v>107.09</v>
      </c>
      <c r="BT54" s="1">
        <v>2035.11</v>
      </c>
      <c r="BU54" s="1">
        <v>0</v>
      </c>
      <c r="BV54" s="1">
        <v>796.14</v>
      </c>
      <c r="BW54" s="1">
        <v>0</v>
      </c>
      <c r="BX54" s="1">
        <v>0</v>
      </c>
      <c r="BY54" s="1">
        <v>0</v>
      </c>
      <c r="BZ54" s="1">
        <v>854.75</v>
      </c>
      <c r="CA54" s="1">
        <v>836.29</v>
      </c>
      <c r="CB54" s="1">
        <v>0</v>
      </c>
      <c r="CC54" s="1">
        <v>7384.1</v>
      </c>
      <c r="CD54" s="1">
        <v>3130.43</v>
      </c>
      <c r="CE54" s="1">
        <v>220</v>
      </c>
      <c r="CF54" s="1">
        <v>50</v>
      </c>
      <c r="CG54" s="1">
        <v>4425</v>
      </c>
      <c r="CH54" s="1">
        <v>2837.12</v>
      </c>
      <c r="CI54" s="1">
        <v>3338.18</v>
      </c>
      <c r="CJ54" s="1">
        <v>163.80000000000001</v>
      </c>
      <c r="CK54" s="1">
        <v>35205.17</v>
      </c>
      <c r="CL54" s="1">
        <v>313.5</v>
      </c>
      <c r="CM54" s="1">
        <v>3291.8</v>
      </c>
      <c r="CN54" s="1">
        <v>1577.34</v>
      </c>
      <c r="CO54" s="1">
        <v>0</v>
      </c>
      <c r="CP54" s="1">
        <v>6465.2</v>
      </c>
      <c r="CQ54" s="1">
        <v>4800</v>
      </c>
      <c r="CR54" s="1">
        <v>43.2</v>
      </c>
      <c r="CS54" s="1">
        <v>11027.79</v>
      </c>
      <c r="CT54" s="1">
        <v>1920</v>
      </c>
      <c r="CU54" s="1">
        <v>293.91000000000003</v>
      </c>
      <c r="CV54" s="1">
        <v>0</v>
      </c>
      <c r="CW54" s="1">
        <v>0</v>
      </c>
      <c r="CX54" s="1">
        <v>9500</v>
      </c>
      <c r="CY54" s="1">
        <v>19800</v>
      </c>
      <c r="CZ54" s="1">
        <v>0</v>
      </c>
      <c r="DA54" s="1">
        <v>0</v>
      </c>
      <c r="DB54" s="1">
        <v>0</v>
      </c>
      <c r="DC54" s="1">
        <v>16891.830000000002</v>
      </c>
      <c r="DD54" s="1">
        <v>4756.16</v>
      </c>
      <c r="DE54" s="1">
        <v>14242.77</v>
      </c>
      <c r="DF54" s="1">
        <v>6572.23</v>
      </c>
      <c r="DG54" s="1">
        <v>1703.63</v>
      </c>
      <c r="DH54" s="1">
        <v>5329.6</v>
      </c>
      <c r="DI54" s="1">
        <v>334</v>
      </c>
      <c r="DJ54" s="1">
        <v>0</v>
      </c>
      <c r="DK54" s="1">
        <v>625.97</v>
      </c>
      <c r="DL54" s="1">
        <v>1748.75</v>
      </c>
      <c r="DM54" s="1">
        <v>4613.0200000000004</v>
      </c>
      <c r="DN54" s="1">
        <v>0</v>
      </c>
      <c r="DO54" s="1">
        <v>-3452.27</v>
      </c>
      <c r="DP54" s="1">
        <v>0</v>
      </c>
      <c r="DQ54" s="1">
        <v>3672.12</v>
      </c>
      <c r="DR54" s="1">
        <v>0</v>
      </c>
      <c r="DS54" s="1">
        <v>0</v>
      </c>
      <c r="DT54" s="1">
        <v>601.73</v>
      </c>
      <c r="DU54" s="1">
        <v>0</v>
      </c>
      <c r="DV54" s="1">
        <v>0</v>
      </c>
      <c r="DW54" s="1">
        <v>389.98</v>
      </c>
      <c r="DX54" s="1">
        <v>0</v>
      </c>
      <c r="EA54" s="9">
        <v>43770</v>
      </c>
      <c r="EB54" s="5">
        <v>538491.26</v>
      </c>
      <c r="EC54" s="5">
        <v>-30236.35</v>
      </c>
      <c r="ED54" s="5">
        <f>SUM(Table2[[#This Row],[Income]:[Cost Of Sales]])</f>
        <v>508254.91000000003</v>
      </c>
      <c r="EE54" s="5">
        <v>-238033.18000000002</v>
      </c>
      <c r="EF54" s="5">
        <f>Table2[[#This Row],[Gross Profit]]+Table2[[#This Row],[Expenses]]</f>
        <v>270221.73</v>
      </c>
      <c r="EG54" s="5">
        <v>0</v>
      </c>
      <c r="EH54" s="12">
        <f>SUM(Table2[[#This Row],[Operating Profit]:[Expenses - Tax]])</f>
        <v>270221.73</v>
      </c>
      <c r="EI54" s="18">
        <f>Table2[[#This Row],[Gross Profit]]/Table2[[#This Row],[Income]]</f>
        <v>0.94384987789773978</v>
      </c>
      <c r="EJ54" s="18">
        <f>Table2[[#This Row],[Net Profit/(Loss)]]/Table2[[#This Row],[Income]]</f>
        <v>0.50181265708936473</v>
      </c>
      <c r="EK54" s="20">
        <f>Table2[[#This Row],[Income]]/EB55</f>
        <v>2.2035823997487753</v>
      </c>
      <c r="EM54" s="9">
        <v>43770</v>
      </c>
      <c r="EN54" s="4">
        <v>61494.55</v>
      </c>
      <c r="EO54" s="4">
        <v>222817.4</v>
      </c>
      <c r="EP54" s="4">
        <v>36055.759999999995</v>
      </c>
      <c r="EQ54" s="4">
        <v>29.31</v>
      </c>
      <c r="ER54" s="4">
        <v>218094.24000000002</v>
      </c>
      <c r="ES54" s="4">
        <v>-29333.599999999999</v>
      </c>
      <c r="ET54" s="4">
        <v>-902.75</v>
      </c>
      <c r="EU54" s="4">
        <v>-75001.649999999994</v>
      </c>
      <c r="EV54" s="4">
        <v>-51151.909999999996</v>
      </c>
      <c r="EW54" s="4">
        <v>-53850.100000000006</v>
      </c>
      <c r="EX54" s="4">
        <v>-58029.520000000019</v>
      </c>
      <c r="EY54" s="14">
        <v>0</v>
      </c>
      <c r="EZ54" s="5">
        <f>SUM(Table3[[#This Row],[Sales]:[ITE]])</f>
        <v>270221.73</v>
      </c>
    </row>
    <row r="55" spans="1:156" x14ac:dyDescent="0.25">
      <c r="A55" s="3">
        <v>43739</v>
      </c>
      <c r="B55" s="1">
        <v>54354.66</v>
      </c>
      <c r="C55" s="1">
        <v>0</v>
      </c>
      <c r="D55" s="1">
        <v>3827.18</v>
      </c>
      <c r="E55" s="1">
        <v>147371.03</v>
      </c>
      <c r="F55" s="1">
        <v>1431.67</v>
      </c>
      <c r="G55" s="1">
        <v>6600.2</v>
      </c>
      <c r="H55" s="1">
        <v>1021.27</v>
      </c>
      <c r="I55" s="1">
        <v>246.37</v>
      </c>
      <c r="J55" s="1">
        <v>5347.83</v>
      </c>
      <c r="K55" s="1">
        <v>14987.28</v>
      </c>
      <c r="L55" s="1">
        <v>532.73</v>
      </c>
      <c r="M55" s="1">
        <v>746</v>
      </c>
      <c r="N55" s="1">
        <v>28.31</v>
      </c>
      <c r="O55" s="1">
        <v>0</v>
      </c>
      <c r="P55" s="1">
        <v>3394.32</v>
      </c>
      <c r="Q55" s="1">
        <v>4000</v>
      </c>
      <c r="R55" s="1">
        <v>212.73</v>
      </c>
      <c r="S55" s="1">
        <v>4107.93</v>
      </c>
      <c r="T55" s="1">
        <v>45000</v>
      </c>
      <c r="U55" s="1">
        <v>-48833</v>
      </c>
      <c r="V55" s="1">
        <v>0</v>
      </c>
      <c r="W55" s="1">
        <v>0</v>
      </c>
      <c r="X55" s="1">
        <v>1613.12</v>
      </c>
      <c r="Y55" s="1">
        <v>-1618.8</v>
      </c>
      <c r="Z55" s="1">
        <v>0</v>
      </c>
      <c r="AA55" s="1">
        <v>0</v>
      </c>
      <c r="AB55" s="1">
        <v>25145.88</v>
      </c>
      <c r="AC55" s="1">
        <v>-2038.04</v>
      </c>
      <c r="AD55" s="1">
        <v>0</v>
      </c>
      <c r="AE55" s="1">
        <v>0</v>
      </c>
      <c r="AF55" s="1">
        <v>884.39</v>
      </c>
      <c r="AG55" s="1">
        <v>0</v>
      </c>
      <c r="AH55" s="1">
        <v>2000</v>
      </c>
      <c r="AI55" s="1">
        <v>3583.8</v>
      </c>
      <c r="AJ55" s="1">
        <v>1812.4</v>
      </c>
      <c r="AK55" s="1">
        <v>0</v>
      </c>
      <c r="AL55" s="1">
        <v>60.64</v>
      </c>
      <c r="AM55" s="1">
        <v>0</v>
      </c>
      <c r="AN55" s="1">
        <v>653.58000000000004</v>
      </c>
      <c r="AO55" s="1">
        <v>0</v>
      </c>
      <c r="AP55" s="1">
        <v>43</v>
      </c>
      <c r="AQ55" s="1">
        <v>337.04</v>
      </c>
      <c r="AR55" s="1">
        <v>2729</v>
      </c>
      <c r="AS55" s="1">
        <v>695.75</v>
      </c>
      <c r="AT55" s="1">
        <v>42</v>
      </c>
      <c r="AU55" s="1">
        <v>182.95</v>
      </c>
      <c r="AV55" s="1">
        <v>0</v>
      </c>
      <c r="AW55" s="1">
        <v>1045.8499999999999</v>
      </c>
      <c r="AX55" s="1">
        <v>79.8</v>
      </c>
      <c r="AY55" s="1">
        <v>1829.77</v>
      </c>
      <c r="AZ55" s="1">
        <v>0</v>
      </c>
      <c r="BA55" s="1">
        <v>33832.480000000003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559.64</v>
      </c>
      <c r="BH55" s="1">
        <v>1439.36</v>
      </c>
      <c r="BI55" s="1">
        <v>581.54</v>
      </c>
      <c r="BJ55" s="1">
        <v>6871.72</v>
      </c>
      <c r="BK55" s="1">
        <v>143.32</v>
      </c>
      <c r="BL55" s="1">
        <v>0</v>
      </c>
      <c r="BM55" s="1">
        <v>400.32</v>
      </c>
      <c r="BN55" s="1">
        <v>0</v>
      </c>
      <c r="BO55" s="1">
        <v>16.46</v>
      </c>
      <c r="BP55" s="1">
        <v>976.92</v>
      </c>
      <c r="BQ55" s="1">
        <v>0</v>
      </c>
      <c r="BR55" s="1">
        <v>223.02</v>
      </c>
      <c r="BS55" s="1">
        <v>104.36</v>
      </c>
      <c r="BT55" s="1">
        <v>5266.37</v>
      </c>
      <c r="BU55" s="1">
        <v>901.15</v>
      </c>
      <c r="BV55" s="1">
        <v>11085.71</v>
      </c>
      <c r="BW55" s="1">
        <v>488.32</v>
      </c>
      <c r="BX55" s="1">
        <v>201</v>
      </c>
      <c r="BY55" s="1">
        <v>1515</v>
      </c>
      <c r="BZ55" s="1">
        <v>0</v>
      </c>
      <c r="CA55" s="1">
        <v>820.24</v>
      </c>
      <c r="CB55" s="1">
        <v>0</v>
      </c>
      <c r="CC55" s="1">
        <v>6647.02</v>
      </c>
      <c r="CD55" s="1">
        <v>2395.64</v>
      </c>
      <c r="CE55" s="1">
        <v>0</v>
      </c>
      <c r="CF55" s="1">
        <v>0</v>
      </c>
      <c r="CG55" s="1">
        <v>1256.21</v>
      </c>
      <c r="CH55" s="1">
        <v>2837.12</v>
      </c>
      <c r="CI55" s="1">
        <v>2780.64</v>
      </c>
      <c r="CJ55" s="1">
        <v>646.21</v>
      </c>
      <c r="CK55" s="1">
        <v>19898.89</v>
      </c>
      <c r="CL55" s="1">
        <v>466.97</v>
      </c>
      <c r="CM55" s="1">
        <v>2476.8000000000002</v>
      </c>
      <c r="CN55" s="1">
        <v>1577.34</v>
      </c>
      <c r="CO55" s="1">
        <v>0</v>
      </c>
      <c r="CP55" s="1">
        <v>4990</v>
      </c>
      <c r="CQ55" s="1">
        <v>3614.34</v>
      </c>
      <c r="CR55" s="1">
        <v>0</v>
      </c>
      <c r="CS55" s="1">
        <v>7150</v>
      </c>
      <c r="CT55" s="1">
        <v>0</v>
      </c>
      <c r="CU55" s="1">
        <v>1855.43</v>
      </c>
      <c r="CV55" s="1">
        <v>0</v>
      </c>
      <c r="CW55" s="1">
        <v>0</v>
      </c>
      <c r="CX55" s="1">
        <v>0</v>
      </c>
      <c r="CY55" s="1">
        <v>18120</v>
      </c>
      <c r="CZ55" s="1">
        <v>0</v>
      </c>
      <c r="DA55" s="1">
        <v>0</v>
      </c>
      <c r="DB55" s="1">
        <v>0</v>
      </c>
      <c r="DC55" s="1">
        <v>22880.32</v>
      </c>
      <c r="DD55" s="1">
        <v>5945.2</v>
      </c>
      <c r="DE55" s="1">
        <v>17712.88</v>
      </c>
      <c r="DF55" s="1">
        <v>8105.66</v>
      </c>
      <c r="DG55" s="1">
        <v>2607.6799999999998</v>
      </c>
      <c r="DH55" s="1">
        <v>4473.07</v>
      </c>
      <c r="DI55" s="1">
        <v>0</v>
      </c>
      <c r="DJ55" s="1">
        <v>0</v>
      </c>
      <c r="DK55" s="1">
        <v>812.75</v>
      </c>
      <c r="DL55" s="1">
        <v>2504.54</v>
      </c>
      <c r="DM55" s="1">
        <v>5864.09</v>
      </c>
      <c r="DN55" s="1">
        <v>0</v>
      </c>
      <c r="DO55" s="1">
        <v>0</v>
      </c>
      <c r="DP55" s="1">
        <v>0</v>
      </c>
      <c r="DQ55" s="1">
        <v>21460.93</v>
      </c>
      <c r="DR55" s="1">
        <v>1430.53</v>
      </c>
      <c r="DS55" s="1">
        <v>0</v>
      </c>
      <c r="DT55" s="1">
        <v>398.18</v>
      </c>
      <c r="DU55" s="1">
        <v>0</v>
      </c>
      <c r="DV55" s="1">
        <v>0</v>
      </c>
      <c r="DW55" s="1">
        <v>180</v>
      </c>
      <c r="DX55" s="1">
        <v>0</v>
      </c>
      <c r="EA55" s="10">
        <v>43739</v>
      </c>
      <c r="EB55" s="5">
        <v>244370.83000000002</v>
      </c>
      <c r="EC55" s="5">
        <v>-23992.23</v>
      </c>
      <c r="ED55" s="5">
        <f>SUM(Table2[[#This Row],[Income]:[Cost Of Sales]])</f>
        <v>220378.6</v>
      </c>
      <c r="EE55" s="5">
        <v>-251610.95000000004</v>
      </c>
      <c r="EF55" s="5">
        <f>Table2[[#This Row],[Gross Profit]]+Table2[[#This Row],[Expenses]]</f>
        <v>-31232.350000000035</v>
      </c>
      <c r="EG55" s="5">
        <v>0</v>
      </c>
      <c r="EH55" s="12">
        <f>SUM(Table2[[#This Row],[Operating Profit]:[Expenses - Tax]])</f>
        <v>-31232.350000000035</v>
      </c>
      <c r="EI55" s="18">
        <f>Table2[[#This Row],[Gross Profit]]/Table2[[#This Row],[Income]]</f>
        <v>0.90182040139569841</v>
      </c>
      <c r="EJ55" s="18">
        <f>Table2[[#This Row],[Net Profit/(Loss)]]/Table2[[#This Row],[Income]]</f>
        <v>-0.12780719368183197</v>
      </c>
      <c r="EK55" s="20">
        <f>Table2[[#This Row],[Income]]/EB56</f>
        <v>0.92862674404778545</v>
      </c>
      <c r="EM55" s="10">
        <v>43739</v>
      </c>
      <c r="EN55" s="4">
        <v>58181.840000000004</v>
      </c>
      <c r="EO55" s="4">
        <v>156424.17000000001</v>
      </c>
      <c r="EP55" s="4">
        <v>21860.21</v>
      </c>
      <c r="EQ55" s="4">
        <v>28.31</v>
      </c>
      <c r="ER55" s="4">
        <v>7876.2999999999947</v>
      </c>
      <c r="ES55" s="4">
        <v>-23107.84</v>
      </c>
      <c r="ET55" s="4">
        <v>-884.39</v>
      </c>
      <c r="EU55" s="4">
        <v>-89565.170000000027</v>
      </c>
      <c r="EV55" s="4">
        <v>-31940.18</v>
      </c>
      <c r="EW55" s="4">
        <v>-35729.770000000004</v>
      </c>
      <c r="EX55" s="4">
        <v>-94375.829999999987</v>
      </c>
      <c r="EY55" s="14">
        <v>0</v>
      </c>
      <c r="EZ55" s="5">
        <f>SUM(Table3[[#This Row],[Sales]:[ITE]])</f>
        <v>-31232.350000000049</v>
      </c>
    </row>
    <row r="56" spans="1:156" x14ac:dyDescent="0.25">
      <c r="A56" s="3">
        <v>43709</v>
      </c>
      <c r="B56" s="1">
        <v>53854.37</v>
      </c>
      <c r="C56" s="1">
        <v>0</v>
      </c>
      <c r="D56" s="1">
        <v>3816.14</v>
      </c>
      <c r="E56" s="1">
        <v>164353.76</v>
      </c>
      <c r="F56" s="1">
        <v>7158.35</v>
      </c>
      <c r="G56" s="1">
        <v>2789.9</v>
      </c>
      <c r="H56" s="1">
        <v>978.14</v>
      </c>
      <c r="I56" s="1">
        <v>445.45</v>
      </c>
      <c r="J56" s="1">
        <v>5007.51</v>
      </c>
      <c r="K56" s="1">
        <v>17675.439999999999</v>
      </c>
      <c r="L56" s="1">
        <v>0</v>
      </c>
      <c r="M56" s="1">
        <v>926</v>
      </c>
      <c r="N56" s="1">
        <v>32.14</v>
      </c>
      <c r="O56" s="1">
        <v>800</v>
      </c>
      <c r="P56" s="1">
        <v>3606.14</v>
      </c>
      <c r="Q56" s="1">
        <v>0</v>
      </c>
      <c r="R56" s="1">
        <v>318.19</v>
      </c>
      <c r="S56" s="1">
        <v>1594.65</v>
      </c>
      <c r="T56" s="1">
        <v>0</v>
      </c>
      <c r="U56" s="1">
        <v>0</v>
      </c>
      <c r="V56" s="1">
        <v>0</v>
      </c>
      <c r="W56" s="1">
        <v>0</v>
      </c>
      <c r="X56" s="1">
        <v>-203.27</v>
      </c>
      <c r="Y56" s="1">
        <v>0</v>
      </c>
      <c r="Z56" s="1">
        <v>0</v>
      </c>
      <c r="AA56" s="1">
        <v>0</v>
      </c>
      <c r="AB56" s="1">
        <v>23091.42</v>
      </c>
      <c r="AC56" s="1">
        <v>-318.08</v>
      </c>
      <c r="AD56" s="1">
        <v>0</v>
      </c>
      <c r="AE56" s="1">
        <v>0</v>
      </c>
      <c r="AF56" s="1">
        <v>984.66</v>
      </c>
      <c r="AG56" s="1">
        <v>0</v>
      </c>
      <c r="AH56" s="1">
        <v>2700</v>
      </c>
      <c r="AI56" s="1">
        <v>4739.8</v>
      </c>
      <c r="AJ56" s="1">
        <v>0</v>
      </c>
      <c r="AK56" s="1">
        <v>0</v>
      </c>
      <c r="AL56" s="1">
        <v>78.989999999999995</v>
      </c>
      <c r="AM56" s="1">
        <v>0</v>
      </c>
      <c r="AN56" s="1">
        <v>586.6</v>
      </c>
      <c r="AO56" s="1">
        <v>0</v>
      </c>
      <c r="AP56" s="1">
        <v>30.7</v>
      </c>
      <c r="AQ56" s="1">
        <v>494.2</v>
      </c>
      <c r="AR56" s="1">
        <v>2729</v>
      </c>
      <c r="AS56" s="1">
        <v>189.75</v>
      </c>
      <c r="AT56" s="1">
        <v>32.200000000000003</v>
      </c>
      <c r="AU56" s="1">
        <v>0</v>
      </c>
      <c r="AV56" s="1">
        <v>0</v>
      </c>
      <c r="AW56" s="1">
        <v>2061.48</v>
      </c>
      <c r="AX56" s="1">
        <v>79.8</v>
      </c>
      <c r="AY56" s="1">
        <v>1839.77</v>
      </c>
      <c r="AZ56" s="1">
        <v>0</v>
      </c>
      <c r="BA56" s="1">
        <v>31063.72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56.75</v>
      </c>
      <c r="BH56" s="1">
        <v>1644.17</v>
      </c>
      <c r="BI56" s="1">
        <v>562.78</v>
      </c>
      <c r="BJ56" s="1">
        <v>6650.06</v>
      </c>
      <c r="BK56" s="1">
        <v>144.88</v>
      </c>
      <c r="BL56" s="1">
        <v>0</v>
      </c>
      <c r="BM56" s="1">
        <v>428.03</v>
      </c>
      <c r="BN56" s="1">
        <v>0</v>
      </c>
      <c r="BO56" s="1">
        <v>12.9</v>
      </c>
      <c r="BP56" s="1">
        <v>186.12</v>
      </c>
      <c r="BQ56" s="1">
        <v>143.85</v>
      </c>
      <c r="BR56" s="1">
        <v>0</v>
      </c>
      <c r="BS56" s="1">
        <v>104.36</v>
      </c>
      <c r="BT56" s="1">
        <v>2035.11</v>
      </c>
      <c r="BU56" s="1">
        <v>251.44</v>
      </c>
      <c r="BV56" s="1">
        <v>748.65</v>
      </c>
      <c r="BW56" s="1">
        <v>79</v>
      </c>
      <c r="BX56" s="1">
        <v>116</v>
      </c>
      <c r="BY56" s="1">
        <v>0</v>
      </c>
      <c r="BZ56" s="1">
        <v>168.18</v>
      </c>
      <c r="CA56" s="1">
        <v>826.2</v>
      </c>
      <c r="CB56" s="1">
        <v>0</v>
      </c>
      <c r="CC56" s="1">
        <v>6414.36</v>
      </c>
      <c r="CD56" s="1">
        <v>0</v>
      </c>
      <c r="CE56" s="1">
        <v>114.3</v>
      </c>
      <c r="CF56" s="1">
        <v>0</v>
      </c>
      <c r="CG56" s="1">
        <v>-1624.44</v>
      </c>
      <c r="CH56" s="1">
        <v>2841.6</v>
      </c>
      <c r="CI56" s="1">
        <v>2172.8200000000002</v>
      </c>
      <c r="CJ56" s="1">
        <v>202.77</v>
      </c>
      <c r="CK56" s="1">
        <v>25161.23</v>
      </c>
      <c r="CL56" s="1">
        <v>418</v>
      </c>
      <c r="CM56" s="1">
        <v>2476.8000000000002</v>
      </c>
      <c r="CN56" s="1">
        <v>1577.34</v>
      </c>
      <c r="CO56" s="1">
        <v>0</v>
      </c>
      <c r="CP56" s="1">
        <v>6025</v>
      </c>
      <c r="CQ56" s="1">
        <v>4265</v>
      </c>
      <c r="CR56" s="1">
        <v>0</v>
      </c>
      <c r="CS56" s="1">
        <v>8863.9</v>
      </c>
      <c r="CT56" s="1">
        <v>720</v>
      </c>
      <c r="CU56" s="1">
        <v>999.09</v>
      </c>
      <c r="CV56" s="1">
        <v>0</v>
      </c>
      <c r="CW56" s="1">
        <v>5000</v>
      </c>
      <c r="CX56" s="1">
        <v>6500</v>
      </c>
      <c r="CY56" s="1">
        <v>17520</v>
      </c>
      <c r="CZ56" s="1">
        <v>0</v>
      </c>
      <c r="DA56" s="1">
        <v>0</v>
      </c>
      <c r="DB56" s="1">
        <v>0</v>
      </c>
      <c r="DC56" s="1">
        <v>19802.82</v>
      </c>
      <c r="DD56" s="1">
        <v>4756.16</v>
      </c>
      <c r="DE56" s="1">
        <v>14118.69</v>
      </c>
      <c r="DF56" s="1">
        <v>5999.48</v>
      </c>
      <c r="DG56" s="1">
        <v>1970.23</v>
      </c>
      <c r="DH56" s="1">
        <v>4380.1400000000003</v>
      </c>
      <c r="DI56" s="1">
        <v>0</v>
      </c>
      <c r="DJ56" s="1">
        <v>0</v>
      </c>
      <c r="DK56" s="1">
        <v>650.20000000000005</v>
      </c>
      <c r="DL56" s="1">
        <v>2454.1</v>
      </c>
      <c r="DM56" s="1">
        <v>4799.58</v>
      </c>
      <c r="DN56" s="1">
        <v>0</v>
      </c>
      <c r="DO56" s="1">
        <v>0</v>
      </c>
      <c r="DP56" s="1">
        <v>0</v>
      </c>
      <c r="DQ56" s="1">
        <v>-27849.78</v>
      </c>
      <c r="DR56" s="1">
        <v>2861.06</v>
      </c>
      <c r="DS56" s="1">
        <v>0</v>
      </c>
      <c r="DT56" s="1">
        <v>0</v>
      </c>
      <c r="DU56" s="1">
        <v>0</v>
      </c>
      <c r="DV56" s="1">
        <v>0</v>
      </c>
      <c r="DW56" s="1">
        <v>250</v>
      </c>
      <c r="DX56" s="1">
        <v>0</v>
      </c>
      <c r="EA56" s="9">
        <v>43709</v>
      </c>
      <c r="EB56" s="5">
        <v>263152.91000000009</v>
      </c>
      <c r="EC56" s="5">
        <v>-23757.999999999996</v>
      </c>
      <c r="ED56" s="5">
        <f>SUM(Table2[[#This Row],[Income]:[Cost Of Sales]])</f>
        <v>239394.91000000009</v>
      </c>
      <c r="EE56" s="5">
        <v>-184624.94000000006</v>
      </c>
      <c r="EF56" s="5">
        <f>Table2[[#This Row],[Gross Profit]]+Table2[[#This Row],[Expenses]]</f>
        <v>54769.97000000003</v>
      </c>
      <c r="EG56" s="5">
        <v>0</v>
      </c>
      <c r="EH56" s="12">
        <f>SUM(Table2[[#This Row],[Operating Profit]:[Expenses - Tax]])</f>
        <v>54769.97000000003</v>
      </c>
      <c r="EI56" s="18">
        <f>Table2[[#This Row],[Gross Profit]]/Table2[[#This Row],[Income]]</f>
        <v>0.90971788987627011</v>
      </c>
      <c r="EJ56" s="18">
        <f>Table2[[#This Row],[Net Profit/(Loss)]]/Table2[[#This Row],[Income]]</f>
        <v>0.20812982839520949</v>
      </c>
      <c r="EK56" s="20">
        <f>Table2[[#This Row],[Income]]/EB57</f>
        <v>0.7901990042311442</v>
      </c>
      <c r="EM56" s="9">
        <v>43709</v>
      </c>
      <c r="EN56" s="4">
        <v>57670.51</v>
      </c>
      <c r="EO56" s="4">
        <v>175280.15000000002</v>
      </c>
      <c r="EP56" s="4">
        <v>24054.399999999998</v>
      </c>
      <c r="EQ56" s="4">
        <v>832.14</v>
      </c>
      <c r="ER56" s="4">
        <v>5315.7099999999991</v>
      </c>
      <c r="ES56" s="4">
        <v>-22773.339999999997</v>
      </c>
      <c r="ET56" s="4">
        <v>-984.66</v>
      </c>
      <c r="EU56" s="4">
        <v>-67313.149999999994</v>
      </c>
      <c r="EV56" s="4">
        <v>-33226.119999999995</v>
      </c>
      <c r="EW56" s="4">
        <v>-49892.990000000005</v>
      </c>
      <c r="EX56" s="4">
        <v>-34192.679999999993</v>
      </c>
      <c r="EY56" s="14">
        <v>0</v>
      </c>
      <c r="EZ56" s="5">
        <f>SUM(Table3[[#This Row],[Sales]:[ITE]])</f>
        <v>54769.970000000045</v>
      </c>
    </row>
    <row r="57" spans="1:156" x14ac:dyDescent="0.25">
      <c r="A57" s="3">
        <v>43678</v>
      </c>
      <c r="B57" s="1">
        <v>57023</v>
      </c>
      <c r="C57" s="1">
        <v>0</v>
      </c>
      <c r="D57" s="1">
        <v>4849.1400000000003</v>
      </c>
      <c r="E57" s="1">
        <v>235235.75</v>
      </c>
      <c r="F57" s="1">
        <v>0</v>
      </c>
      <c r="G57" s="1">
        <v>2185.0300000000002</v>
      </c>
      <c r="H57" s="1">
        <v>817.94</v>
      </c>
      <c r="I57" s="1">
        <v>707.85</v>
      </c>
      <c r="J57" s="1">
        <v>5656.35</v>
      </c>
      <c r="K57" s="1">
        <v>17408.2</v>
      </c>
      <c r="L57" s="1">
        <v>0</v>
      </c>
      <c r="M57" s="1">
        <v>839</v>
      </c>
      <c r="N57" s="1">
        <v>25.05</v>
      </c>
      <c r="O57" s="1">
        <v>0</v>
      </c>
      <c r="P57" s="1">
        <v>3336.14</v>
      </c>
      <c r="Q57" s="1">
        <v>2000</v>
      </c>
      <c r="R57" s="1">
        <v>530.91</v>
      </c>
      <c r="S57" s="1">
        <v>2365.79</v>
      </c>
      <c r="T57" s="1">
        <v>0</v>
      </c>
      <c r="U57" s="1">
        <v>0</v>
      </c>
      <c r="V57" s="1">
        <v>0</v>
      </c>
      <c r="W57" s="1">
        <v>0</v>
      </c>
      <c r="X57" s="1">
        <v>40.909999999999997</v>
      </c>
      <c r="Y57" s="1">
        <v>0</v>
      </c>
      <c r="Z57" s="1">
        <v>0</v>
      </c>
      <c r="AA57" s="1">
        <v>0</v>
      </c>
      <c r="AB57" s="1">
        <v>26117.3</v>
      </c>
      <c r="AC57" s="1">
        <v>159.85</v>
      </c>
      <c r="AD57" s="1">
        <v>0</v>
      </c>
      <c r="AE57" s="1">
        <v>0</v>
      </c>
      <c r="AF57" s="1">
        <v>807.78</v>
      </c>
      <c r="AG57" s="1">
        <v>0</v>
      </c>
      <c r="AH57" s="1">
        <v>2700</v>
      </c>
      <c r="AI57" s="1">
        <v>7659.3</v>
      </c>
      <c r="AJ57" s="1">
        <v>0</v>
      </c>
      <c r="AK57" s="1">
        <v>0</v>
      </c>
      <c r="AL57" s="1">
        <v>109.99</v>
      </c>
      <c r="AM57" s="1">
        <v>0</v>
      </c>
      <c r="AN57" s="1">
        <v>595.70000000000005</v>
      </c>
      <c r="AO57" s="1">
        <v>0</v>
      </c>
      <c r="AP57" s="1">
        <v>64.55</v>
      </c>
      <c r="AQ57" s="1">
        <v>477.09</v>
      </c>
      <c r="AR57" s="1">
        <v>2729</v>
      </c>
      <c r="AS57" s="1">
        <v>189.75</v>
      </c>
      <c r="AT57" s="1">
        <v>31.2</v>
      </c>
      <c r="AU57" s="1">
        <v>26.36</v>
      </c>
      <c r="AV57" s="1">
        <v>0</v>
      </c>
      <c r="AW57" s="1">
        <v>2155.23</v>
      </c>
      <c r="AX57" s="1">
        <v>467.07</v>
      </c>
      <c r="AY57" s="1">
        <v>1679.77</v>
      </c>
      <c r="AZ57" s="1">
        <v>0</v>
      </c>
      <c r="BA57" s="1">
        <v>31408.5</v>
      </c>
      <c r="BB57" s="1">
        <v>0</v>
      </c>
      <c r="BC57" s="1">
        <v>0</v>
      </c>
      <c r="BD57" s="1">
        <v>0</v>
      </c>
      <c r="BE57" s="1">
        <v>0</v>
      </c>
      <c r="BF57" s="1">
        <v>1500</v>
      </c>
      <c r="BG57" s="1">
        <v>58.64</v>
      </c>
      <c r="BH57" s="1">
        <v>630.88</v>
      </c>
      <c r="BI57" s="1">
        <v>1431.3</v>
      </c>
      <c r="BJ57" s="1">
        <v>6871.72</v>
      </c>
      <c r="BK57" s="1">
        <v>162.11000000000001</v>
      </c>
      <c r="BL57" s="1">
        <v>0</v>
      </c>
      <c r="BM57" s="1">
        <v>3143.08</v>
      </c>
      <c r="BN57" s="1">
        <v>0</v>
      </c>
      <c r="BO57" s="1">
        <v>0</v>
      </c>
      <c r="BP57" s="1">
        <v>515.63</v>
      </c>
      <c r="BQ57" s="1">
        <v>63.93</v>
      </c>
      <c r="BR57" s="1">
        <v>0</v>
      </c>
      <c r="BS57" s="1">
        <v>132.18</v>
      </c>
      <c r="BT57" s="1">
        <v>4205.3900000000003</v>
      </c>
      <c r="BU57" s="1">
        <v>560.49</v>
      </c>
      <c r="BV57" s="1">
        <v>2363.54</v>
      </c>
      <c r="BW57" s="1">
        <v>126.55</v>
      </c>
      <c r="BX57" s="1">
        <v>0</v>
      </c>
      <c r="BY57" s="1">
        <v>0</v>
      </c>
      <c r="BZ57" s="1">
        <v>35.1</v>
      </c>
      <c r="CA57" s="1">
        <v>1148.54</v>
      </c>
      <c r="CB57" s="1">
        <v>671.53</v>
      </c>
      <c r="CC57" s="1">
        <v>6661.02</v>
      </c>
      <c r="CD57" s="1">
        <v>3472.64</v>
      </c>
      <c r="CE57" s="1">
        <v>236.8</v>
      </c>
      <c r="CF57" s="1">
        <v>0</v>
      </c>
      <c r="CG57" s="1">
        <v>3280.14</v>
      </c>
      <c r="CH57" s="1">
        <v>2841.6</v>
      </c>
      <c r="CI57" s="1">
        <v>3861.53</v>
      </c>
      <c r="CJ57" s="1">
        <v>131.04</v>
      </c>
      <c r="CK57" s="1">
        <v>38670.160000000003</v>
      </c>
      <c r="CL57" s="1">
        <v>466.97</v>
      </c>
      <c r="CM57" s="1">
        <v>2554.1999999999998</v>
      </c>
      <c r="CN57" s="1">
        <v>1577.34</v>
      </c>
      <c r="CO57" s="1">
        <v>0</v>
      </c>
      <c r="CP57" s="1">
        <v>8247.73</v>
      </c>
      <c r="CQ57" s="1">
        <v>4524.49</v>
      </c>
      <c r="CR57" s="1">
        <v>0</v>
      </c>
      <c r="CS57" s="1">
        <v>9793.7000000000007</v>
      </c>
      <c r="CT57" s="1">
        <v>728</v>
      </c>
      <c r="CU57" s="1">
        <v>0</v>
      </c>
      <c r="CV57" s="1">
        <v>0</v>
      </c>
      <c r="CW57" s="1">
        <v>0</v>
      </c>
      <c r="CX57" s="1">
        <v>0</v>
      </c>
      <c r="CY57" s="1">
        <v>22400</v>
      </c>
      <c r="CZ57" s="1">
        <v>0</v>
      </c>
      <c r="DA57" s="1">
        <v>0</v>
      </c>
      <c r="DB57" s="1">
        <v>0</v>
      </c>
      <c r="DC57" s="1">
        <v>22353.45</v>
      </c>
      <c r="DD57" s="1">
        <v>5945.2</v>
      </c>
      <c r="DE57" s="1">
        <v>17648.349999999999</v>
      </c>
      <c r="DF57" s="1">
        <v>7667.99</v>
      </c>
      <c r="DG57" s="1">
        <v>2252.67</v>
      </c>
      <c r="DH57" s="1">
        <v>5554.36</v>
      </c>
      <c r="DI57" s="1">
        <v>0</v>
      </c>
      <c r="DJ57" s="1">
        <v>0</v>
      </c>
      <c r="DK57" s="1">
        <v>812.75</v>
      </c>
      <c r="DL57" s="1">
        <v>3272.65</v>
      </c>
      <c r="DM57" s="1">
        <v>5911.65</v>
      </c>
      <c r="DN57" s="1">
        <v>0</v>
      </c>
      <c r="DO57" s="1">
        <v>567.37</v>
      </c>
      <c r="DP57" s="1">
        <v>0</v>
      </c>
      <c r="DQ57" s="1">
        <v>-16517.73</v>
      </c>
      <c r="DR57" s="1">
        <v>1430.52</v>
      </c>
      <c r="DS57" s="1">
        <v>565.57000000000005</v>
      </c>
      <c r="DT57" s="1">
        <v>0</v>
      </c>
      <c r="DU57" s="1">
        <v>0</v>
      </c>
      <c r="DV57" s="1">
        <v>0</v>
      </c>
      <c r="DW57" s="1">
        <v>300</v>
      </c>
      <c r="DX57" s="1">
        <v>0</v>
      </c>
      <c r="EA57" s="10">
        <v>43678</v>
      </c>
      <c r="EB57" s="5">
        <v>333021.05999999994</v>
      </c>
      <c r="EC57" s="5">
        <v>-27084.929999999997</v>
      </c>
      <c r="ED57" s="5">
        <f>SUM(Table2[[#This Row],[Income]:[Cost Of Sales]])</f>
        <v>305936.12999999995</v>
      </c>
      <c r="EE57" s="5">
        <v>-241126.28000000003</v>
      </c>
      <c r="EF57" s="5">
        <f>Table2[[#This Row],[Gross Profit]]+Table2[[#This Row],[Expenses]]</f>
        <v>64809.849999999919</v>
      </c>
      <c r="EG57" s="5">
        <v>0</v>
      </c>
      <c r="EH57" s="12">
        <f>SUM(Table2[[#This Row],[Operating Profit]:[Expenses - Tax]])</f>
        <v>64809.849999999919</v>
      </c>
      <c r="EI57" s="18">
        <f>Table2[[#This Row],[Gross Profit]]/Table2[[#This Row],[Income]]</f>
        <v>0.91866901750898278</v>
      </c>
      <c r="EJ57" s="18">
        <f>Table2[[#This Row],[Net Profit/(Loss)]]/Table2[[#This Row],[Income]]</f>
        <v>0.19461186628857627</v>
      </c>
      <c r="EK57" s="20">
        <f>Table2[[#This Row],[Income]]/EB58</f>
        <v>1.0373738420579521</v>
      </c>
      <c r="EM57" s="10">
        <v>43678</v>
      </c>
      <c r="EN57" s="4">
        <v>61872.14</v>
      </c>
      <c r="EO57" s="4">
        <v>238238.72</v>
      </c>
      <c r="EP57" s="4">
        <v>24611.4</v>
      </c>
      <c r="EQ57" s="4">
        <v>25.05</v>
      </c>
      <c r="ER57" s="4">
        <v>8273.75</v>
      </c>
      <c r="ES57" s="4">
        <v>-26277.149999999998</v>
      </c>
      <c r="ET57" s="4">
        <v>-807.78</v>
      </c>
      <c r="EU57" s="4">
        <v>-84284.580000000016</v>
      </c>
      <c r="EV57" s="4">
        <v>-53382.979999999996</v>
      </c>
      <c r="EW57" s="4">
        <v>-45693.919999999998</v>
      </c>
      <c r="EX57" s="4">
        <v>-57764.799999999988</v>
      </c>
      <c r="EY57" s="14">
        <v>0</v>
      </c>
      <c r="EZ57" s="5">
        <f>SUM(Table3[[#This Row],[Sales]:[ITE]])</f>
        <v>64809.849999999962</v>
      </c>
    </row>
    <row r="58" spans="1:156" x14ac:dyDescent="0.25">
      <c r="A58" s="3">
        <v>43647</v>
      </c>
      <c r="B58" s="1">
        <v>53748.23</v>
      </c>
      <c r="C58" s="1">
        <v>0</v>
      </c>
      <c r="D58" s="1">
        <v>4355.3</v>
      </c>
      <c r="E58" s="1">
        <v>225794.71</v>
      </c>
      <c r="F58" s="1">
        <v>0</v>
      </c>
      <c r="G58" s="1">
        <v>2382.4</v>
      </c>
      <c r="H58" s="1">
        <v>1188.96</v>
      </c>
      <c r="I58" s="1">
        <v>814.41</v>
      </c>
      <c r="J58" s="1">
        <v>5512.83</v>
      </c>
      <c r="K58" s="1">
        <v>16978.16</v>
      </c>
      <c r="L58" s="1">
        <v>0</v>
      </c>
      <c r="M58" s="1">
        <v>686</v>
      </c>
      <c r="N58" s="1">
        <v>42.41</v>
      </c>
      <c r="O58" s="1">
        <v>0</v>
      </c>
      <c r="P58" s="1">
        <v>4577.9799999999996</v>
      </c>
      <c r="Q58" s="1">
        <v>2000</v>
      </c>
      <c r="R58" s="1">
        <v>1125.45</v>
      </c>
      <c r="S58" s="1">
        <v>1704.95</v>
      </c>
      <c r="T58" s="1">
        <v>0</v>
      </c>
      <c r="U58" s="1">
        <v>0</v>
      </c>
      <c r="V58" s="1">
        <v>0</v>
      </c>
      <c r="W58" s="1">
        <v>0</v>
      </c>
      <c r="X58" s="1">
        <v>111.4</v>
      </c>
      <c r="Y58" s="1">
        <v>0</v>
      </c>
      <c r="Z58" s="1">
        <v>0</v>
      </c>
      <c r="AA58" s="1">
        <v>0</v>
      </c>
      <c r="AB58" s="1">
        <v>23628.86</v>
      </c>
      <c r="AC58" s="1">
        <v>284.45999999999998</v>
      </c>
      <c r="AD58" s="1">
        <v>0</v>
      </c>
      <c r="AE58" s="1">
        <v>0</v>
      </c>
      <c r="AF58" s="1">
        <v>2148.1799999999998</v>
      </c>
      <c r="AG58" s="1">
        <v>0</v>
      </c>
      <c r="AH58" s="1">
        <v>2700</v>
      </c>
      <c r="AI58" s="1">
        <v>1812.25</v>
      </c>
      <c r="AJ58" s="1">
        <v>359.09</v>
      </c>
      <c r="AK58" s="1">
        <v>0</v>
      </c>
      <c r="AL58" s="1">
        <v>71.33</v>
      </c>
      <c r="AM58" s="1">
        <v>0</v>
      </c>
      <c r="AN58" s="1">
        <v>834.77</v>
      </c>
      <c r="AO58" s="1">
        <v>0</v>
      </c>
      <c r="AP58" s="1">
        <v>35.1</v>
      </c>
      <c r="AQ58" s="1">
        <v>162.56</v>
      </c>
      <c r="AR58" s="1">
        <v>2729</v>
      </c>
      <c r="AS58" s="1">
        <v>419.75</v>
      </c>
      <c r="AT58" s="1">
        <v>55.5</v>
      </c>
      <c r="AU58" s="1">
        <v>192.72</v>
      </c>
      <c r="AV58" s="1">
        <v>0</v>
      </c>
      <c r="AW58" s="1">
        <v>821.67</v>
      </c>
      <c r="AX58" s="1">
        <v>614.22</v>
      </c>
      <c r="AY58" s="1">
        <v>1785.27</v>
      </c>
      <c r="AZ58" s="1">
        <v>0</v>
      </c>
      <c r="BA58" s="1">
        <v>31409.98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58.64</v>
      </c>
      <c r="BH58" s="1">
        <v>2873.53</v>
      </c>
      <c r="BI58" s="1">
        <v>0</v>
      </c>
      <c r="BJ58" s="1">
        <v>6871.72</v>
      </c>
      <c r="BK58" s="1">
        <v>172.27</v>
      </c>
      <c r="BL58" s="1">
        <v>0</v>
      </c>
      <c r="BM58" s="1">
        <v>688.63</v>
      </c>
      <c r="BN58" s="1">
        <v>0</v>
      </c>
      <c r="BO58" s="1">
        <v>0</v>
      </c>
      <c r="BP58" s="1">
        <v>881.3</v>
      </c>
      <c r="BQ58" s="1">
        <v>63.93</v>
      </c>
      <c r="BR58" s="1">
        <v>333.5</v>
      </c>
      <c r="BS58" s="1">
        <v>104.36</v>
      </c>
      <c r="BT58" s="1">
        <v>6532.76</v>
      </c>
      <c r="BU58" s="1">
        <v>644.38</v>
      </c>
      <c r="BV58" s="1">
        <v>5405.68</v>
      </c>
      <c r="BW58" s="1">
        <v>350.32</v>
      </c>
      <c r="BX58" s="1">
        <v>322</v>
      </c>
      <c r="BY58" s="1">
        <v>0</v>
      </c>
      <c r="BZ58" s="1">
        <v>578.45000000000005</v>
      </c>
      <c r="CA58" s="1">
        <v>836.6</v>
      </c>
      <c r="CB58" s="1">
        <v>1623.8</v>
      </c>
      <c r="CC58" s="1">
        <v>7019.97</v>
      </c>
      <c r="CD58" s="1">
        <v>1549.57</v>
      </c>
      <c r="CE58" s="1">
        <v>146.66999999999999</v>
      </c>
      <c r="CF58" s="1">
        <v>0</v>
      </c>
      <c r="CG58" s="1">
        <v>6631.97</v>
      </c>
      <c r="CH58" s="1">
        <v>2800.54</v>
      </c>
      <c r="CI58" s="1">
        <v>1763.42</v>
      </c>
      <c r="CJ58" s="1">
        <v>405.5</v>
      </c>
      <c r="CK58" s="1">
        <v>37029.42</v>
      </c>
      <c r="CL58" s="1">
        <v>313.5</v>
      </c>
      <c r="CM58" s="1">
        <v>2554.1999999999998</v>
      </c>
      <c r="CN58" s="1">
        <v>1577.34</v>
      </c>
      <c r="CO58" s="1">
        <v>0</v>
      </c>
      <c r="CP58" s="1">
        <v>5475</v>
      </c>
      <c r="CQ58" s="1">
        <v>3520</v>
      </c>
      <c r="CR58" s="1">
        <v>0</v>
      </c>
      <c r="CS58" s="1">
        <v>9958.9500000000007</v>
      </c>
      <c r="CT58" s="1">
        <v>864</v>
      </c>
      <c r="CU58" s="1">
        <v>1158.49</v>
      </c>
      <c r="CV58" s="1">
        <v>0</v>
      </c>
      <c r="CW58" s="1">
        <v>4000</v>
      </c>
      <c r="CX58" s="1">
        <v>4886.37</v>
      </c>
      <c r="CY58" s="1">
        <v>18420</v>
      </c>
      <c r="CZ58" s="1">
        <v>0</v>
      </c>
      <c r="DA58" s="1">
        <v>0</v>
      </c>
      <c r="DB58" s="1">
        <v>0</v>
      </c>
      <c r="DC58" s="1">
        <v>17013.990000000002</v>
      </c>
      <c r="DD58" s="1">
        <v>4756.16</v>
      </c>
      <c r="DE58" s="1">
        <v>14105.68</v>
      </c>
      <c r="DF58" s="1">
        <v>6279.23</v>
      </c>
      <c r="DG58" s="1">
        <v>2048.6999999999998</v>
      </c>
      <c r="DH58" s="1">
        <v>4318.3100000000004</v>
      </c>
      <c r="DI58" s="1">
        <v>1431.05</v>
      </c>
      <c r="DJ58" s="1">
        <v>0</v>
      </c>
      <c r="DK58" s="1">
        <v>487.65</v>
      </c>
      <c r="DL58" s="1">
        <v>1749.84</v>
      </c>
      <c r="DM58" s="1">
        <v>4654.66</v>
      </c>
      <c r="DN58" s="1">
        <v>0</v>
      </c>
      <c r="DO58" s="1">
        <v>0</v>
      </c>
      <c r="DP58" s="1">
        <v>0</v>
      </c>
      <c r="DQ58" s="1">
        <v>5325.86</v>
      </c>
      <c r="DR58" s="1">
        <v>3519.46</v>
      </c>
      <c r="DS58" s="1">
        <v>0</v>
      </c>
      <c r="DT58" s="1">
        <v>0</v>
      </c>
      <c r="DU58" s="1">
        <v>0</v>
      </c>
      <c r="DV58" s="1">
        <v>300</v>
      </c>
      <c r="DW58" s="1">
        <v>0</v>
      </c>
      <c r="DX58" s="1">
        <v>0</v>
      </c>
      <c r="EA58" s="9">
        <v>43647</v>
      </c>
      <c r="EB58" s="5">
        <v>321023.19</v>
      </c>
      <c r="EC58" s="5">
        <v>-26061.5</v>
      </c>
      <c r="ED58" s="5">
        <f>SUM(Table2[[#This Row],[Income]:[Cost Of Sales]])</f>
        <v>294961.69</v>
      </c>
      <c r="EE58" s="5">
        <v>-248410.58</v>
      </c>
      <c r="EF58" s="5">
        <f>Table2[[#This Row],[Gross Profit]]+Table2[[#This Row],[Expenses]]</f>
        <v>46551.110000000015</v>
      </c>
      <c r="EG58" s="5">
        <v>0</v>
      </c>
      <c r="EH58" s="12">
        <f>SUM(Table2[[#This Row],[Operating Profit]:[Expenses - Tax]])</f>
        <v>46551.110000000015</v>
      </c>
      <c r="EI58" s="18">
        <f>Table2[[#This Row],[Gross Profit]]/Table2[[#This Row],[Income]]</f>
        <v>0.9188173913541885</v>
      </c>
      <c r="EJ58" s="18">
        <f>Table2[[#This Row],[Net Profit/(Loss)]]/Table2[[#This Row],[Income]]</f>
        <v>0.1450085584159824</v>
      </c>
      <c r="EK58" s="20">
        <f>Table2[[#This Row],[Income]]/EB59</f>
        <v>1.2446820921912463</v>
      </c>
      <c r="EM58" s="9">
        <v>43647</v>
      </c>
      <c r="EN58" s="4">
        <v>58103.530000000006</v>
      </c>
      <c r="EO58" s="4">
        <v>229366.06999999998</v>
      </c>
      <c r="EP58" s="4">
        <v>23991.4</v>
      </c>
      <c r="EQ58" s="4">
        <v>42.41</v>
      </c>
      <c r="ER58" s="4">
        <v>9519.7799999999988</v>
      </c>
      <c r="ES58" s="4">
        <v>-23913.32</v>
      </c>
      <c r="ET58" s="4">
        <v>-2148.1799999999998</v>
      </c>
      <c r="EU58" s="4">
        <v>-81061.290000000023</v>
      </c>
      <c r="EV58" s="4">
        <v>-53075.889999999992</v>
      </c>
      <c r="EW58" s="4">
        <v>-48282.81</v>
      </c>
      <c r="EX58" s="4">
        <v>-65990.59</v>
      </c>
      <c r="EY58" s="14">
        <v>0</v>
      </c>
      <c r="EZ58" s="5">
        <f>SUM(Table3[[#This Row],[Sales]:[ITE]])</f>
        <v>46551.109999999928</v>
      </c>
    </row>
    <row r="59" spans="1:156" x14ac:dyDescent="0.25">
      <c r="A59" s="3">
        <v>43617</v>
      </c>
      <c r="B59" s="1">
        <v>48573.760000000002</v>
      </c>
      <c r="C59" s="1">
        <v>0</v>
      </c>
      <c r="D59" s="1">
        <v>4327.08</v>
      </c>
      <c r="E59" s="1">
        <v>165919.04000000001</v>
      </c>
      <c r="F59" s="1">
        <v>0</v>
      </c>
      <c r="G59" s="1">
        <v>3023.64</v>
      </c>
      <c r="H59" s="1">
        <v>718.99</v>
      </c>
      <c r="I59" s="1">
        <v>711.8</v>
      </c>
      <c r="J59" s="1">
        <v>4676.7299999999996</v>
      </c>
      <c r="K59" s="1">
        <v>21365.48</v>
      </c>
      <c r="L59" s="1">
        <v>0</v>
      </c>
      <c r="M59" s="1">
        <v>970</v>
      </c>
      <c r="N59" s="1">
        <v>37.450000000000003</v>
      </c>
      <c r="O59" s="1">
        <v>0</v>
      </c>
      <c r="P59" s="1">
        <v>3330</v>
      </c>
      <c r="Q59" s="1">
        <v>2000</v>
      </c>
      <c r="R59" s="1">
        <v>727.28</v>
      </c>
      <c r="S59" s="1">
        <v>1500.92</v>
      </c>
      <c r="T59" s="1">
        <v>0</v>
      </c>
      <c r="U59" s="1">
        <v>0</v>
      </c>
      <c r="V59" s="1">
        <v>0</v>
      </c>
      <c r="W59" s="1">
        <v>0</v>
      </c>
      <c r="X59" s="1">
        <v>33.64</v>
      </c>
      <c r="Y59" s="1">
        <v>0</v>
      </c>
      <c r="Z59" s="1">
        <v>0</v>
      </c>
      <c r="AA59" s="1">
        <v>0</v>
      </c>
      <c r="AB59" s="1">
        <v>20453.89</v>
      </c>
      <c r="AC59" s="1">
        <v>328.57</v>
      </c>
      <c r="AD59" s="1">
        <v>0</v>
      </c>
      <c r="AE59" s="1">
        <v>0</v>
      </c>
      <c r="AF59" s="1">
        <v>899.06</v>
      </c>
      <c r="AG59" s="1">
        <v>0</v>
      </c>
      <c r="AH59" s="1">
        <v>2700</v>
      </c>
      <c r="AI59" s="1">
        <v>3578.58</v>
      </c>
      <c r="AJ59" s="1">
        <v>0</v>
      </c>
      <c r="AK59" s="1">
        <v>0</v>
      </c>
      <c r="AL59" s="1">
        <v>69.150000000000006</v>
      </c>
      <c r="AM59" s="1">
        <v>0</v>
      </c>
      <c r="AN59" s="1">
        <v>1960.09</v>
      </c>
      <c r="AO59" s="1">
        <v>0</v>
      </c>
      <c r="AP59" s="1">
        <v>32.799999999999997</v>
      </c>
      <c r="AQ59" s="1">
        <v>311.33</v>
      </c>
      <c r="AR59" s="1">
        <v>2729</v>
      </c>
      <c r="AS59" s="1">
        <v>189.75</v>
      </c>
      <c r="AT59" s="1">
        <v>53.1</v>
      </c>
      <c r="AU59" s="1">
        <v>136.94999999999999</v>
      </c>
      <c r="AV59" s="1">
        <v>0</v>
      </c>
      <c r="AW59" s="1">
        <v>104</v>
      </c>
      <c r="AX59" s="1">
        <v>404.75</v>
      </c>
      <c r="AY59" s="1">
        <v>1760.27</v>
      </c>
      <c r="AZ59" s="1">
        <v>0</v>
      </c>
      <c r="BA59" s="1">
        <v>30367.84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56.75</v>
      </c>
      <c r="BH59" s="1">
        <v>467.79</v>
      </c>
      <c r="BI59" s="1">
        <v>568.36</v>
      </c>
      <c r="BJ59" s="1">
        <v>6650.06</v>
      </c>
      <c r="BK59" s="1">
        <v>183.48</v>
      </c>
      <c r="BL59" s="1">
        <v>0</v>
      </c>
      <c r="BM59" s="1">
        <v>322.16000000000003</v>
      </c>
      <c r="BN59" s="1">
        <v>0</v>
      </c>
      <c r="BO59" s="1">
        <v>0</v>
      </c>
      <c r="BP59" s="1">
        <v>1297.6099999999999</v>
      </c>
      <c r="BQ59" s="1">
        <v>102.58</v>
      </c>
      <c r="BR59" s="1">
        <v>0</v>
      </c>
      <c r="BS59" s="1">
        <v>121.28</v>
      </c>
      <c r="BT59" s="1">
        <v>1906</v>
      </c>
      <c r="BU59" s="1">
        <v>58.19</v>
      </c>
      <c r="BV59" s="1">
        <v>2111.14</v>
      </c>
      <c r="BW59" s="1">
        <v>323.43</v>
      </c>
      <c r="BX59" s="1">
        <v>0</v>
      </c>
      <c r="BY59" s="1">
        <v>70</v>
      </c>
      <c r="BZ59" s="1">
        <v>0</v>
      </c>
      <c r="CA59" s="1">
        <v>846.28</v>
      </c>
      <c r="CB59" s="1">
        <v>0</v>
      </c>
      <c r="CC59" s="1">
        <v>8180.44</v>
      </c>
      <c r="CD59" s="1">
        <v>1364.47</v>
      </c>
      <c r="CE59" s="1">
        <v>51.21</v>
      </c>
      <c r="CF59" s="1">
        <v>0</v>
      </c>
      <c r="CG59" s="1">
        <v>1882.55</v>
      </c>
      <c r="CH59" s="1">
        <v>2800.54</v>
      </c>
      <c r="CI59" s="1">
        <v>2909.96</v>
      </c>
      <c r="CJ59" s="1">
        <v>300.41000000000003</v>
      </c>
      <c r="CK59" s="1">
        <v>25034.240000000002</v>
      </c>
      <c r="CL59" s="1">
        <v>861.42</v>
      </c>
      <c r="CM59" s="1">
        <v>2554.1999999999998</v>
      </c>
      <c r="CN59" s="1">
        <v>1577.34</v>
      </c>
      <c r="CO59" s="1">
        <v>0</v>
      </c>
      <c r="CP59" s="1">
        <v>6095.45</v>
      </c>
      <c r="CQ59" s="1">
        <v>1120</v>
      </c>
      <c r="CR59" s="1">
        <v>0</v>
      </c>
      <c r="CS59" s="1">
        <v>15719.52</v>
      </c>
      <c r="CT59" s="1">
        <v>664</v>
      </c>
      <c r="CU59" s="1">
        <v>0</v>
      </c>
      <c r="CV59" s="1">
        <v>78.2</v>
      </c>
      <c r="CW59" s="1">
        <v>0</v>
      </c>
      <c r="CX59" s="1">
        <v>6000</v>
      </c>
      <c r="CY59" s="1">
        <v>19440</v>
      </c>
      <c r="CZ59" s="1">
        <v>0</v>
      </c>
      <c r="DA59" s="1">
        <v>0</v>
      </c>
      <c r="DB59" s="1">
        <v>0</v>
      </c>
      <c r="DC59" s="1">
        <v>16640.36</v>
      </c>
      <c r="DD59" s="1">
        <v>4756.16</v>
      </c>
      <c r="DE59" s="1">
        <v>14118.68</v>
      </c>
      <c r="DF59" s="1">
        <v>5815.66</v>
      </c>
      <c r="DG59" s="1">
        <v>2062.23</v>
      </c>
      <c r="DH59" s="1">
        <v>3723.05</v>
      </c>
      <c r="DI59" s="1">
        <v>1704.66</v>
      </c>
      <c r="DJ59" s="1">
        <v>0</v>
      </c>
      <c r="DK59" s="1">
        <v>482.04</v>
      </c>
      <c r="DL59" s="1">
        <v>4269.2299999999996</v>
      </c>
      <c r="DM59" s="1">
        <v>4777.9799999999996</v>
      </c>
      <c r="DN59" s="1">
        <v>0</v>
      </c>
      <c r="DO59" s="1">
        <v>1292.0999999999999</v>
      </c>
      <c r="DP59" s="1">
        <v>0</v>
      </c>
      <c r="DQ59" s="1">
        <v>11574.29</v>
      </c>
      <c r="DR59" s="1">
        <v>0</v>
      </c>
      <c r="DS59" s="1">
        <v>0</v>
      </c>
      <c r="DT59" s="1">
        <v>181.82</v>
      </c>
      <c r="DU59" s="1">
        <v>0</v>
      </c>
      <c r="DV59" s="1">
        <v>0</v>
      </c>
      <c r="DW59" s="1">
        <v>0</v>
      </c>
      <c r="DX59" s="1">
        <v>0</v>
      </c>
      <c r="EA59" s="10">
        <v>43617</v>
      </c>
      <c r="EB59" s="5">
        <v>257915.81000000006</v>
      </c>
      <c r="EC59" s="5">
        <v>-21681.52</v>
      </c>
      <c r="ED59" s="5">
        <f>SUM(Table2[[#This Row],[Income]:[Cost Of Sales]])</f>
        <v>236234.29000000007</v>
      </c>
      <c r="EE59" s="5">
        <v>-227514.93000000008</v>
      </c>
      <c r="EF59" s="5">
        <f>Table2[[#This Row],[Gross Profit]]+Table2[[#This Row],[Expenses]]</f>
        <v>8719.359999999986</v>
      </c>
      <c r="EG59" s="5">
        <v>0</v>
      </c>
      <c r="EH59" s="12">
        <f>SUM(Table2[[#This Row],[Operating Profit]:[Expenses - Tax]])</f>
        <v>8719.359999999986</v>
      </c>
      <c r="EI59" s="18">
        <f>Table2[[#This Row],[Gross Profit]]/Table2[[#This Row],[Income]]</f>
        <v>0.91593566908519497</v>
      </c>
      <c r="EJ59" s="18">
        <f>Table2[[#This Row],[Net Profit/(Loss)]]/Table2[[#This Row],[Income]]</f>
        <v>3.3807000819375842E-2</v>
      </c>
      <c r="EK59" s="20">
        <f>Table2[[#This Row],[Income]]/EB60</f>
        <v>0.95423942142079599</v>
      </c>
      <c r="EM59" s="10">
        <v>43617</v>
      </c>
      <c r="EN59" s="4">
        <v>52900.840000000004</v>
      </c>
      <c r="EO59" s="4">
        <v>169661.67</v>
      </c>
      <c r="EP59" s="4">
        <v>27724.01</v>
      </c>
      <c r="EQ59" s="4">
        <v>37.450000000000003</v>
      </c>
      <c r="ER59" s="4">
        <v>7591.84</v>
      </c>
      <c r="ES59" s="4">
        <v>-20782.46</v>
      </c>
      <c r="ET59" s="4">
        <v>-899.06</v>
      </c>
      <c r="EU59" s="4">
        <v>-69078.840000000011</v>
      </c>
      <c r="EV59" s="4">
        <v>-37920.659999999996</v>
      </c>
      <c r="EW59" s="4">
        <v>-49117.17</v>
      </c>
      <c r="EX59" s="4">
        <v>-71398.260000000009</v>
      </c>
      <c r="EY59" s="14">
        <v>0</v>
      </c>
      <c r="EZ59" s="5">
        <f>SUM(Table3[[#This Row],[Sales]:[ITE]])</f>
        <v>8719.36</v>
      </c>
    </row>
    <row r="60" spans="1:156" x14ac:dyDescent="0.25">
      <c r="A60" s="3">
        <v>43586</v>
      </c>
      <c r="B60" s="1">
        <v>60815.37</v>
      </c>
      <c r="C60" s="1">
        <v>0</v>
      </c>
      <c r="D60" s="1">
        <v>5969.55</v>
      </c>
      <c r="E60" s="1">
        <v>166044.81</v>
      </c>
      <c r="F60" s="1">
        <v>1431.67</v>
      </c>
      <c r="G60" s="1">
        <v>2537.46</v>
      </c>
      <c r="H60" s="1">
        <v>895.79</v>
      </c>
      <c r="I60" s="1">
        <v>1145.0999999999999</v>
      </c>
      <c r="J60" s="1">
        <v>5253.54</v>
      </c>
      <c r="K60" s="1">
        <v>18180.91</v>
      </c>
      <c r="L60" s="1">
        <v>145.44999999999999</v>
      </c>
      <c r="M60" s="1">
        <v>1168.18</v>
      </c>
      <c r="N60" s="1">
        <v>33.61</v>
      </c>
      <c r="O60" s="1">
        <v>0</v>
      </c>
      <c r="P60" s="1">
        <v>1083.32</v>
      </c>
      <c r="Q60" s="1">
        <v>2000</v>
      </c>
      <c r="R60" s="1">
        <v>564.54999999999995</v>
      </c>
      <c r="S60" s="1">
        <v>1904.22</v>
      </c>
      <c r="T60" s="1">
        <v>750</v>
      </c>
      <c r="U60" s="1">
        <v>0</v>
      </c>
      <c r="V60" s="1">
        <v>0</v>
      </c>
      <c r="W60" s="1">
        <v>0</v>
      </c>
      <c r="X60" s="1">
        <v>360.64</v>
      </c>
      <c r="Y60" s="1">
        <v>0</v>
      </c>
      <c r="Z60" s="1">
        <v>0</v>
      </c>
      <c r="AA60" s="1">
        <v>0</v>
      </c>
      <c r="AB60" s="1">
        <v>29080.14</v>
      </c>
      <c r="AC60" s="1">
        <v>-2011.19</v>
      </c>
      <c r="AD60" s="1">
        <v>0</v>
      </c>
      <c r="AE60" s="1">
        <v>0</v>
      </c>
      <c r="AF60" s="1">
        <v>1000.03</v>
      </c>
      <c r="AG60" s="1">
        <v>0</v>
      </c>
      <c r="AH60" s="1">
        <v>2700</v>
      </c>
      <c r="AI60" s="1">
        <v>1712.17</v>
      </c>
      <c r="AJ60" s="1">
        <v>0</v>
      </c>
      <c r="AK60" s="1">
        <v>1000</v>
      </c>
      <c r="AL60" s="1">
        <v>78.180000000000007</v>
      </c>
      <c r="AM60" s="1">
        <v>0</v>
      </c>
      <c r="AN60" s="1">
        <v>2253.9</v>
      </c>
      <c r="AO60" s="1">
        <v>8300</v>
      </c>
      <c r="AP60" s="1">
        <v>200</v>
      </c>
      <c r="AQ60" s="1">
        <v>0</v>
      </c>
      <c r="AR60" s="1">
        <v>2729</v>
      </c>
      <c r="AS60" s="1">
        <v>189.75</v>
      </c>
      <c r="AT60" s="1">
        <v>0</v>
      </c>
      <c r="AU60" s="1">
        <v>261.04000000000002</v>
      </c>
      <c r="AV60" s="1">
        <v>0</v>
      </c>
      <c r="AW60" s="1">
        <v>1285.81</v>
      </c>
      <c r="AX60" s="1">
        <v>964.62</v>
      </c>
      <c r="AY60" s="1">
        <v>1760.27</v>
      </c>
      <c r="AZ60" s="1">
        <v>0</v>
      </c>
      <c r="BA60" s="1">
        <v>31330.54</v>
      </c>
      <c r="BB60" s="1">
        <v>0</v>
      </c>
      <c r="BC60" s="1">
        <v>0</v>
      </c>
      <c r="BD60" s="1">
        <v>0</v>
      </c>
      <c r="BE60" s="1">
        <v>200</v>
      </c>
      <c r="BF60" s="1">
        <v>0</v>
      </c>
      <c r="BG60" s="1">
        <v>58.64</v>
      </c>
      <c r="BH60" s="1">
        <v>2808.43</v>
      </c>
      <c r="BI60" s="1">
        <v>1414.57</v>
      </c>
      <c r="BJ60" s="1">
        <v>8756.36</v>
      </c>
      <c r="BK60" s="1">
        <v>197.85</v>
      </c>
      <c r="BL60" s="1">
        <v>0</v>
      </c>
      <c r="BM60" s="1">
        <v>619.23</v>
      </c>
      <c r="BN60" s="1">
        <v>0</v>
      </c>
      <c r="BO60" s="1">
        <v>0</v>
      </c>
      <c r="BP60" s="1">
        <v>624.04999999999995</v>
      </c>
      <c r="BQ60" s="1">
        <v>63.93</v>
      </c>
      <c r="BR60" s="1">
        <v>107.68</v>
      </c>
      <c r="BS60" s="1">
        <v>103.25</v>
      </c>
      <c r="BT60" s="1">
        <v>1969.54</v>
      </c>
      <c r="BU60" s="1">
        <v>0</v>
      </c>
      <c r="BV60" s="1">
        <v>981.81</v>
      </c>
      <c r="BW60" s="1">
        <v>109.09</v>
      </c>
      <c r="BX60" s="1">
        <v>815</v>
      </c>
      <c r="BY60" s="1">
        <v>0</v>
      </c>
      <c r="BZ60" s="1">
        <v>0</v>
      </c>
      <c r="CA60" s="1">
        <v>841.01</v>
      </c>
      <c r="CB60" s="1">
        <v>0</v>
      </c>
      <c r="CC60" s="1">
        <v>10281.950000000001</v>
      </c>
      <c r="CD60" s="1">
        <v>0</v>
      </c>
      <c r="CE60" s="1">
        <v>194.86</v>
      </c>
      <c r="CF60" s="1">
        <v>0</v>
      </c>
      <c r="CG60" s="1">
        <v>1970.73</v>
      </c>
      <c r="CH60" s="1">
        <v>2800.54</v>
      </c>
      <c r="CI60" s="1">
        <v>3493.51</v>
      </c>
      <c r="CJ60" s="1">
        <v>131.04</v>
      </c>
      <c r="CK60" s="1">
        <v>25894.55</v>
      </c>
      <c r="CL60" s="1">
        <v>476.93</v>
      </c>
      <c r="CM60" s="1">
        <v>2554.1999999999998</v>
      </c>
      <c r="CN60" s="1">
        <v>1577.34</v>
      </c>
      <c r="CO60" s="1">
        <v>0</v>
      </c>
      <c r="CP60" s="1">
        <v>7600</v>
      </c>
      <c r="CQ60" s="1">
        <v>2004.82</v>
      </c>
      <c r="CR60" s="1">
        <v>0</v>
      </c>
      <c r="CS60" s="1">
        <v>11179.42</v>
      </c>
      <c r="CT60" s="1">
        <v>944</v>
      </c>
      <c r="CU60" s="1">
        <v>0</v>
      </c>
      <c r="CV60" s="1">
        <v>0</v>
      </c>
      <c r="CW60" s="1">
        <v>0</v>
      </c>
      <c r="CX60" s="1">
        <v>4500</v>
      </c>
      <c r="CY60" s="1">
        <v>19856.36</v>
      </c>
      <c r="CZ60" s="1">
        <v>0</v>
      </c>
      <c r="DA60" s="1">
        <v>0</v>
      </c>
      <c r="DB60" s="1">
        <v>0</v>
      </c>
      <c r="DC60" s="1">
        <v>21823.43</v>
      </c>
      <c r="DD60" s="1">
        <v>6642.88</v>
      </c>
      <c r="DE60" s="1">
        <v>20038.349999999999</v>
      </c>
      <c r="DF60" s="1">
        <v>7725.93</v>
      </c>
      <c r="DG60" s="1">
        <v>3090.88</v>
      </c>
      <c r="DH60" s="1">
        <v>5155.57</v>
      </c>
      <c r="DI60" s="1">
        <v>2581.2600000000002</v>
      </c>
      <c r="DJ60" s="1">
        <v>0</v>
      </c>
      <c r="DK60" s="1">
        <v>803.4</v>
      </c>
      <c r="DL60" s="1">
        <v>1134.44</v>
      </c>
      <c r="DM60" s="1">
        <v>6258.69</v>
      </c>
      <c r="DN60" s="1">
        <v>0</v>
      </c>
      <c r="DO60" s="1">
        <v>0</v>
      </c>
      <c r="DP60" s="1">
        <v>0</v>
      </c>
      <c r="DQ60" s="1">
        <v>6258.23</v>
      </c>
      <c r="DR60" s="1">
        <v>3519.46</v>
      </c>
      <c r="DS60" s="1">
        <v>0</v>
      </c>
      <c r="DT60" s="1">
        <v>0</v>
      </c>
      <c r="DU60" s="1">
        <v>0</v>
      </c>
      <c r="DV60" s="1">
        <v>200</v>
      </c>
      <c r="DW60" s="1">
        <v>360.91</v>
      </c>
      <c r="DX60" s="1">
        <v>0</v>
      </c>
      <c r="EA60" s="9">
        <v>43586</v>
      </c>
      <c r="EB60" s="5">
        <v>270284.17</v>
      </c>
      <c r="EC60" s="5">
        <v>-28068.98</v>
      </c>
      <c r="ED60" s="5">
        <f>SUM(Table2[[#This Row],[Income]:[Cost Of Sales]])</f>
        <v>242215.18999999997</v>
      </c>
      <c r="EE60" s="5">
        <v>-255489.4</v>
      </c>
      <c r="EF60" s="5">
        <f>Table2[[#This Row],[Gross Profit]]+Table2[[#This Row],[Expenses]]</f>
        <v>-13274.210000000021</v>
      </c>
      <c r="EG60" s="5">
        <v>0</v>
      </c>
      <c r="EH60" s="12">
        <f>SUM(Table2[[#This Row],[Operating Profit]:[Expenses - Tax]])</f>
        <v>-13274.210000000021</v>
      </c>
      <c r="EI60" s="18">
        <f>Table2[[#This Row],[Gross Profit]]/Table2[[#This Row],[Income]]</f>
        <v>0.89615011489574103</v>
      </c>
      <c r="EJ60" s="18">
        <f>Table2[[#This Row],[Net Profit/(Loss)]]/Table2[[#This Row],[Income]]</f>
        <v>-4.9112051216318078E-2</v>
      </c>
      <c r="EK60" s="20">
        <f>Table2[[#This Row],[Income]]/EB61</f>
        <v>0.89983123264423359</v>
      </c>
      <c r="EM60" s="9">
        <v>43586</v>
      </c>
      <c r="EN60" s="4">
        <v>66784.92</v>
      </c>
      <c r="EO60" s="4">
        <v>170909.73</v>
      </c>
      <c r="EP60" s="4">
        <v>25893.18</v>
      </c>
      <c r="EQ60" s="4">
        <v>33.61</v>
      </c>
      <c r="ER60" s="4">
        <v>6662.7300000000005</v>
      </c>
      <c r="ES60" s="4">
        <v>-27068.95</v>
      </c>
      <c r="ET60" s="4">
        <v>-1000.03</v>
      </c>
      <c r="EU60" s="4">
        <v>-84912.52999999997</v>
      </c>
      <c r="EV60" s="4">
        <v>-38898.839999999997</v>
      </c>
      <c r="EW60" s="4">
        <v>-46084.6</v>
      </c>
      <c r="EX60" s="4">
        <v>-85593.430000000008</v>
      </c>
      <c r="EY60" s="14">
        <v>0</v>
      </c>
      <c r="EZ60" s="5">
        <f>SUM(Table3[[#This Row],[Sales]:[ITE]])</f>
        <v>-13274.210000000006</v>
      </c>
    </row>
    <row r="61" spans="1:156" x14ac:dyDescent="0.25">
      <c r="A61" s="3">
        <v>43556</v>
      </c>
      <c r="B61" s="1">
        <v>55821.91</v>
      </c>
      <c r="C61" s="1">
        <v>0</v>
      </c>
      <c r="D61" s="1">
        <v>4209.46</v>
      </c>
      <c r="E61" s="1">
        <v>198012.53</v>
      </c>
      <c r="F61" s="1">
        <v>1431.67</v>
      </c>
      <c r="G61" s="1">
        <v>1549.75</v>
      </c>
      <c r="H61" s="1">
        <v>1644.64</v>
      </c>
      <c r="I61" s="1">
        <v>1404.45</v>
      </c>
      <c r="J61" s="1">
        <v>4153.92</v>
      </c>
      <c r="K61" s="1">
        <v>18682.73</v>
      </c>
      <c r="L61" s="1">
        <v>940.91</v>
      </c>
      <c r="M61" s="1">
        <v>872</v>
      </c>
      <c r="N61" s="1">
        <v>52.92</v>
      </c>
      <c r="O61" s="1">
        <v>0</v>
      </c>
      <c r="P61" s="1">
        <v>6082.94</v>
      </c>
      <c r="Q61" s="1">
        <v>2000</v>
      </c>
      <c r="R61" s="1">
        <v>498.18</v>
      </c>
      <c r="S61" s="1">
        <v>2044.7</v>
      </c>
      <c r="T61" s="1">
        <v>0</v>
      </c>
      <c r="U61" s="1">
        <v>750</v>
      </c>
      <c r="V61" s="1">
        <v>0</v>
      </c>
      <c r="W61" s="1">
        <v>0</v>
      </c>
      <c r="X61" s="1">
        <v>219.36</v>
      </c>
      <c r="Y61" s="1">
        <v>0</v>
      </c>
      <c r="Z61" s="1">
        <v>0</v>
      </c>
      <c r="AA61" s="1">
        <v>0</v>
      </c>
      <c r="AB61" s="1">
        <v>21683.25</v>
      </c>
      <c r="AC61" s="1">
        <v>3344.27</v>
      </c>
      <c r="AD61" s="1">
        <v>0</v>
      </c>
      <c r="AE61" s="1">
        <v>0</v>
      </c>
      <c r="AF61" s="1">
        <v>1718.86</v>
      </c>
      <c r="AG61" s="1">
        <v>0</v>
      </c>
      <c r="AH61" s="1">
        <v>2660</v>
      </c>
      <c r="AI61" s="1">
        <v>2786.8</v>
      </c>
      <c r="AJ61" s="1">
        <v>0</v>
      </c>
      <c r="AK61" s="1">
        <v>0</v>
      </c>
      <c r="AL61" s="1">
        <v>91.46</v>
      </c>
      <c r="AM61" s="1">
        <v>0</v>
      </c>
      <c r="AN61" s="1">
        <v>704.1</v>
      </c>
      <c r="AO61" s="1">
        <v>0</v>
      </c>
      <c r="AP61" s="1">
        <v>61.82</v>
      </c>
      <c r="AQ61" s="1">
        <v>1044.06</v>
      </c>
      <c r="AR61" s="1">
        <v>2729</v>
      </c>
      <c r="AS61" s="1">
        <v>695.75</v>
      </c>
      <c r="AT61" s="1">
        <v>0</v>
      </c>
      <c r="AU61" s="1">
        <v>207.25</v>
      </c>
      <c r="AV61" s="1">
        <v>0</v>
      </c>
      <c r="AW61" s="1">
        <v>893.64</v>
      </c>
      <c r="AX61" s="1">
        <v>366.12</v>
      </c>
      <c r="AY61" s="1">
        <v>1760.27</v>
      </c>
      <c r="AZ61" s="1">
        <v>0</v>
      </c>
      <c r="BA61" s="1">
        <v>30248.02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115.39</v>
      </c>
      <c r="BH61" s="1">
        <v>1267.83</v>
      </c>
      <c r="BI61" s="1">
        <v>568.36</v>
      </c>
      <c r="BJ61" s="1">
        <v>5139.92</v>
      </c>
      <c r="BK61" s="1">
        <v>212.15</v>
      </c>
      <c r="BL61" s="1">
        <v>0</v>
      </c>
      <c r="BM61" s="1">
        <v>322.89</v>
      </c>
      <c r="BN61" s="1">
        <v>0</v>
      </c>
      <c r="BO61" s="1">
        <v>0</v>
      </c>
      <c r="BP61" s="1">
        <v>898.37</v>
      </c>
      <c r="BQ61" s="1">
        <v>162.85</v>
      </c>
      <c r="BR61" s="1">
        <v>0</v>
      </c>
      <c r="BS61" s="1">
        <v>100.72</v>
      </c>
      <c r="BT61" s="1">
        <v>1906</v>
      </c>
      <c r="BU61" s="1">
        <v>202.4</v>
      </c>
      <c r="BV61" s="1">
        <v>5328.73</v>
      </c>
      <c r="BW61" s="1">
        <v>313.10000000000002</v>
      </c>
      <c r="BX61" s="1">
        <v>815</v>
      </c>
      <c r="BY61" s="1">
        <v>0</v>
      </c>
      <c r="BZ61" s="1">
        <v>300</v>
      </c>
      <c r="CA61" s="1">
        <v>842.51</v>
      </c>
      <c r="CB61" s="1">
        <v>0</v>
      </c>
      <c r="CC61" s="1">
        <v>15227.72</v>
      </c>
      <c r="CD61" s="1">
        <v>2314.38</v>
      </c>
      <c r="CE61" s="1">
        <v>1200.1300000000001</v>
      </c>
      <c r="CF61" s="1">
        <v>0</v>
      </c>
      <c r="CG61" s="1">
        <v>2298.69</v>
      </c>
      <c r="CH61" s="1">
        <v>2800.54</v>
      </c>
      <c r="CI61" s="1">
        <v>3081.48</v>
      </c>
      <c r="CJ61" s="1">
        <v>192.19</v>
      </c>
      <c r="CK61" s="1">
        <v>29094.41</v>
      </c>
      <c r="CL61" s="1">
        <v>418.2</v>
      </c>
      <c r="CM61" s="1">
        <v>2539.2199999999998</v>
      </c>
      <c r="CN61" s="1">
        <v>1577.34</v>
      </c>
      <c r="CO61" s="1">
        <v>0</v>
      </c>
      <c r="CP61" s="1">
        <v>4500</v>
      </c>
      <c r="CQ61" s="1">
        <v>2025</v>
      </c>
      <c r="CR61" s="1">
        <v>0</v>
      </c>
      <c r="CS61" s="1">
        <v>7901.82</v>
      </c>
      <c r="CT61" s="1">
        <v>736</v>
      </c>
      <c r="CU61" s="1">
        <v>0</v>
      </c>
      <c r="CV61" s="1">
        <v>0</v>
      </c>
      <c r="CW61" s="1">
        <v>16727.27</v>
      </c>
      <c r="CX61" s="1">
        <v>5250</v>
      </c>
      <c r="CY61" s="1">
        <v>17060</v>
      </c>
      <c r="CZ61" s="1">
        <v>0</v>
      </c>
      <c r="DA61" s="1">
        <v>0</v>
      </c>
      <c r="DB61" s="1">
        <v>0</v>
      </c>
      <c r="DC61" s="1">
        <v>21576.6</v>
      </c>
      <c r="DD61" s="1">
        <v>4966.49</v>
      </c>
      <c r="DE61" s="1">
        <v>13543.44</v>
      </c>
      <c r="DF61" s="1">
        <v>6236.37</v>
      </c>
      <c r="DG61" s="1">
        <v>2701.57</v>
      </c>
      <c r="DH61" s="1">
        <v>3428.21</v>
      </c>
      <c r="DI61" s="1">
        <v>1662.59</v>
      </c>
      <c r="DJ61" s="1">
        <v>0</v>
      </c>
      <c r="DK61" s="1">
        <v>642.72</v>
      </c>
      <c r="DL61" s="1">
        <v>1057.3800000000001</v>
      </c>
      <c r="DM61" s="1">
        <v>4956.3500000000004</v>
      </c>
      <c r="DN61" s="1">
        <v>0</v>
      </c>
      <c r="DO61" s="1">
        <v>0</v>
      </c>
      <c r="DP61" s="1">
        <v>0</v>
      </c>
      <c r="DQ61" s="1">
        <v>2814.3</v>
      </c>
      <c r="DR61" s="1">
        <v>7038.92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EA61" s="10">
        <v>43556</v>
      </c>
      <c r="EB61" s="5">
        <v>300372.06999999995</v>
      </c>
      <c r="EC61" s="5">
        <v>-26746.38</v>
      </c>
      <c r="ED61" s="5">
        <f>SUM(Table2[[#This Row],[Income]:[Cost Of Sales]])</f>
        <v>273625.68999999994</v>
      </c>
      <c r="EE61" s="5">
        <v>-248313.84</v>
      </c>
      <c r="EF61" s="5">
        <f>Table2[[#This Row],[Gross Profit]]+Table2[[#This Row],[Expenses]]</f>
        <v>25311.849999999948</v>
      </c>
      <c r="EG61" s="5">
        <v>0</v>
      </c>
      <c r="EH61" s="12">
        <f>SUM(Table2[[#This Row],[Operating Profit]:[Expenses - Tax]])</f>
        <v>25311.849999999948</v>
      </c>
      <c r="EI61" s="18">
        <f>Table2[[#This Row],[Gross Profit]]/Table2[[#This Row],[Income]]</f>
        <v>0.91095583554090098</v>
      </c>
      <c r="EJ61" s="18">
        <f>Table2[[#This Row],[Net Profit/(Loss)]]/Table2[[#This Row],[Income]]</f>
        <v>8.4268320952743545E-2</v>
      </c>
      <c r="EK61" s="20">
        <f>Table2[[#This Row],[Income]]/EB62</f>
        <v>0.96614324431155185</v>
      </c>
      <c r="EM61" s="10">
        <v>43556</v>
      </c>
      <c r="EN61" s="4">
        <v>60031.37</v>
      </c>
      <c r="EO61" s="4">
        <v>202638.59000000003</v>
      </c>
      <c r="EP61" s="4">
        <v>26054.01</v>
      </c>
      <c r="EQ61" s="4">
        <v>52.92</v>
      </c>
      <c r="ER61" s="4">
        <v>11595.18</v>
      </c>
      <c r="ES61" s="4">
        <v>-25027.52</v>
      </c>
      <c r="ET61" s="4">
        <v>-1718.86</v>
      </c>
      <c r="EU61" s="4">
        <v>-81486.74000000002</v>
      </c>
      <c r="EV61" s="4">
        <v>-42002.069999999992</v>
      </c>
      <c r="EW61" s="4">
        <v>-54200.09</v>
      </c>
      <c r="EX61" s="4">
        <v>-70624.94</v>
      </c>
      <c r="EY61" s="14">
        <v>0</v>
      </c>
      <c r="EZ61" s="5">
        <f>SUM(Table3[[#This Row],[Sales]:[ITE]])</f>
        <v>25311.850000000006</v>
      </c>
    </row>
    <row r="62" spans="1:156" x14ac:dyDescent="0.25">
      <c r="A62" s="3">
        <v>43525</v>
      </c>
      <c r="B62" s="1">
        <v>60057.9</v>
      </c>
      <c r="C62" s="1">
        <v>0</v>
      </c>
      <c r="D62" s="1">
        <v>4387.01</v>
      </c>
      <c r="E62" s="1">
        <v>200941.68</v>
      </c>
      <c r="F62" s="1">
        <v>1431.67</v>
      </c>
      <c r="G62" s="1">
        <v>3620.77</v>
      </c>
      <c r="H62" s="1">
        <v>1262.5999999999999</v>
      </c>
      <c r="I62" s="1">
        <v>2265.46</v>
      </c>
      <c r="J62" s="1">
        <v>5163.1899999999996</v>
      </c>
      <c r="K62" s="1">
        <v>19465.47</v>
      </c>
      <c r="L62" s="1">
        <v>2117.27</v>
      </c>
      <c r="M62" s="1">
        <v>872</v>
      </c>
      <c r="N62" s="1">
        <v>22.73</v>
      </c>
      <c r="O62" s="1">
        <v>0</v>
      </c>
      <c r="P62" s="1">
        <v>3715.96</v>
      </c>
      <c r="Q62" s="1">
        <v>2000</v>
      </c>
      <c r="R62" s="1">
        <v>1448.19</v>
      </c>
      <c r="S62" s="1">
        <v>2071.62</v>
      </c>
      <c r="T62" s="1">
        <v>0</v>
      </c>
      <c r="U62" s="1">
        <v>0</v>
      </c>
      <c r="V62" s="1">
        <v>0</v>
      </c>
      <c r="W62" s="1">
        <v>0</v>
      </c>
      <c r="X62" s="1">
        <v>54.55</v>
      </c>
      <c r="Y62" s="1">
        <v>0</v>
      </c>
      <c r="Z62" s="1">
        <v>0</v>
      </c>
      <c r="AA62" s="1">
        <v>0</v>
      </c>
      <c r="AB62" s="1">
        <v>24795.96</v>
      </c>
      <c r="AC62" s="1">
        <v>-370.4</v>
      </c>
      <c r="AD62" s="1">
        <v>0</v>
      </c>
      <c r="AE62" s="1">
        <v>0</v>
      </c>
      <c r="AF62" s="1">
        <v>1372.96</v>
      </c>
      <c r="AG62" s="1">
        <v>0</v>
      </c>
      <c r="AH62" s="1">
        <v>750</v>
      </c>
      <c r="AI62" s="1">
        <v>2569.8000000000002</v>
      </c>
      <c r="AJ62" s="1">
        <v>-882.72</v>
      </c>
      <c r="AK62" s="1">
        <v>-1750</v>
      </c>
      <c r="AL62" s="1">
        <v>69.459999999999994</v>
      </c>
      <c r="AM62" s="1">
        <v>0</v>
      </c>
      <c r="AN62" s="1">
        <v>596.6</v>
      </c>
      <c r="AO62" s="1">
        <v>0</v>
      </c>
      <c r="AP62" s="1">
        <v>0</v>
      </c>
      <c r="AQ62" s="1">
        <v>238.02</v>
      </c>
      <c r="AR62" s="1">
        <v>2729</v>
      </c>
      <c r="AS62" s="1">
        <v>189.75</v>
      </c>
      <c r="AT62" s="1">
        <v>0</v>
      </c>
      <c r="AU62" s="1">
        <v>0</v>
      </c>
      <c r="AV62" s="1">
        <v>0</v>
      </c>
      <c r="AW62" s="1">
        <v>1049.67</v>
      </c>
      <c r="AX62" s="1">
        <v>79.8</v>
      </c>
      <c r="AY62" s="1">
        <v>368.59</v>
      </c>
      <c r="AZ62" s="1">
        <v>0</v>
      </c>
      <c r="BA62" s="1">
        <v>31258.23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312.68</v>
      </c>
      <c r="BI62" s="1">
        <v>787.3</v>
      </c>
      <c r="BJ62" s="1">
        <v>5311.25</v>
      </c>
      <c r="BK62" s="1">
        <v>226.39</v>
      </c>
      <c r="BL62" s="1">
        <v>0</v>
      </c>
      <c r="BM62" s="1">
        <v>440</v>
      </c>
      <c r="BN62" s="1">
        <v>0</v>
      </c>
      <c r="BO62" s="1">
        <v>1856.13</v>
      </c>
      <c r="BP62" s="1">
        <v>514.21</v>
      </c>
      <c r="BQ62" s="1">
        <v>0</v>
      </c>
      <c r="BR62" s="1">
        <v>63.93</v>
      </c>
      <c r="BS62" s="1">
        <v>102.98</v>
      </c>
      <c r="BT62" s="1">
        <v>9120.01</v>
      </c>
      <c r="BU62" s="1">
        <v>0</v>
      </c>
      <c r="BV62" s="1">
        <v>2282.13</v>
      </c>
      <c r="BW62" s="1">
        <v>112.73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14093.94</v>
      </c>
      <c r="CD62" s="1">
        <v>1306.4000000000001</v>
      </c>
      <c r="CE62" s="1">
        <v>0</v>
      </c>
      <c r="CF62" s="1">
        <v>0</v>
      </c>
      <c r="CG62" s="1">
        <v>2486.7800000000002</v>
      </c>
      <c r="CH62" s="1">
        <v>2800.54</v>
      </c>
      <c r="CI62" s="1">
        <v>5151.8900000000003</v>
      </c>
      <c r="CJ62" s="1">
        <v>163.80000000000001</v>
      </c>
      <c r="CK62" s="1">
        <v>30929.53</v>
      </c>
      <c r="CL62" s="1">
        <v>522.5</v>
      </c>
      <c r="CM62" s="1">
        <v>0</v>
      </c>
      <c r="CN62" s="1">
        <v>1577.34</v>
      </c>
      <c r="CO62" s="1">
        <v>0</v>
      </c>
      <c r="CP62" s="1">
        <v>5145.45</v>
      </c>
      <c r="CQ62" s="1">
        <v>4265</v>
      </c>
      <c r="CR62" s="1">
        <v>0</v>
      </c>
      <c r="CS62" s="1">
        <v>8786.31</v>
      </c>
      <c r="CT62" s="1">
        <v>760</v>
      </c>
      <c r="CU62" s="1">
        <v>0</v>
      </c>
      <c r="CV62" s="1">
        <v>0</v>
      </c>
      <c r="CW62" s="1">
        <v>0</v>
      </c>
      <c r="CX62" s="1">
        <v>5500</v>
      </c>
      <c r="CY62" s="1">
        <v>21100</v>
      </c>
      <c r="CZ62" s="1">
        <v>0</v>
      </c>
      <c r="DA62" s="1">
        <v>0</v>
      </c>
      <c r="DB62" s="1">
        <v>0</v>
      </c>
      <c r="DC62" s="1">
        <v>17750.72</v>
      </c>
      <c r="DD62" s="1">
        <v>4592</v>
      </c>
      <c r="DE62" s="1">
        <v>13650.98</v>
      </c>
      <c r="DF62" s="1">
        <v>6890.38</v>
      </c>
      <c r="DG62" s="1">
        <v>1922.67</v>
      </c>
      <c r="DH62" s="1">
        <v>3480.77</v>
      </c>
      <c r="DI62" s="1">
        <v>1975.41</v>
      </c>
      <c r="DJ62" s="1">
        <v>0</v>
      </c>
      <c r="DK62" s="1">
        <v>642.72</v>
      </c>
      <c r="DL62" s="1">
        <v>866.95</v>
      </c>
      <c r="DM62" s="1">
        <v>4860.16</v>
      </c>
      <c r="DN62" s="1">
        <v>0</v>
      </c>
      <c r="DO62" s="1">
        <v>0</v>
      </c>
      <c r="DP62" s="1">
        <v>0</v>
      </c>
      <c r="DQ62" s="1">
        <v>4186.79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EA62" s="9">
        <v>43525</v>
      </c>
      <c r="EB62" s="5">
        <v>310898.07</v>
      </c>
      <c r="EC62" s="5">
        <v>-25798.519999999997</v>
      </c>
      <c r="ED62" s="5">
        <f>SUM(Table2[[#This Row],[Income]:[Cost Of Sales]])</f>
        <v>285099.55</v>
      </c>
      <c r="EE62" s="5">
        <v>-223804.97000000003</v>
      </c>
      <c r="EF62" s="5">
        <f>Table2[[#This Row],[Gross Profit]]+Table2[[#This Row],[Expenses]]</f>
        <v>61294.579999999958</v>
      </c>
      <c r="EG62" s="5">
        <v>0</v>
      </c>
      <c r="EH62" s="12">
        <f>SUM(Table2[[#This Row],[Operating Profit]:[Expenses - Tax]])</f>
        <v>61294.579999999958</v>
      </c>
      <c r="EI62" s="18">
        <f>Table2[[#This Row],[Gross Profit]]/Table2[[#This Row],[Income]]</f>
        <v>0.91701936264834316</v>
      </c>
      <c r="EJ62" s="18">
        <f>Table2[[#This Row],[Net Profit/(Loss)]]/Table2[[#This Row],[Income]]</f>
        <v>0.19715329850712793</v>
      </c>
      <c r="EK62" s="20">
        <f>Table2[[#This Row],[Income]]/EB63</f>
        <v>1.1382712719013779</v>
      </c>
      <c r="EM62" s="9">
        <v>43525</v>
      </c>
      <c r="EN62" s="4">
        <v>64444.91</v>
      </c>
      <c r="EO62" s="4">
        <v>207256.72</v>
      </c>
      <c r="EP62" s="4">
        <v>29883.390000000003</v>
      </c>
      <c r="EQ62" s="4">
        <v>22.73</v>
      </c>
      <c r="ER62" s="4">
        <v>9290.32</v>
      </c>
      <c r="ES62" s="4">
        <v>-24425.559999999998</v>
      </c>
      <c r="ET62" s="4">
        <v>-1372.96</v>
      </c>
      <c r="EU62" s="4">
        <v>-73796.28</v>
      </c>
      <c r="EV62" s="4">
        <v>-43632.37999999999</v>
      </c>
      <c r="EW62" s="4">
        <v>-45556.76</v>
      </c>
      <c r="EX62" s="4">
        <v>-60819.549999999996</v>
      </c>
      <c r="EY62" s="14">
        <v>0</v>
      </c>
      <c r="EZ62" s="5">
        <f>SUM(Table3[[#This Row],[Sales]:[ITE]])</f>
        <v>61294.580000000009</v>
      </c>
    </row>
    <row r="63" spans="1:156" x14ac:dyDescent="0.25">
      <c r="A63" s="3">
        <v>43497</v>
      </c>
      <c r="B63" s="1">
        <v>55964.480000000003</v>
      </c>
      <c r="C63" s="1">
        <v>0</v>
      </c>
      <c r="D63" s="1">
        <v>4082.52</v>
      </c>
      <c r="E63" s="1">
        <v>173476.3</v>
      </c>
      <c r="F63" s="1">
        <v>1431.67</v>
      </c>
      <c r="G63" s="1">
        <v>3946.67</v>
      </c>
      <c r="H63" s="1">
        <v>1126.9000000000001</v>
      </c>
      <c r="I63" s="1">
        <v>3137.46</v>
      </c>
      <c r="J63" s="1">
        <v>5307.01</v>
      </c>
      <c r="K63" s="1">
        <v>15876.37</v>
      </c>
      <c r="L63" s="1">
        <v>1009.1</v>
      </c>
      <c r="M63" s="1">
        <v>0</v>
      </c>
      <c r="N63" s="1">
        <v>23.54</v>
      </c>
      <c r="O63" s="1">
        <v>0</v>
      </c>
      <c r="P63" s="1">
        <v>3625.87</v>
      </c>
      <c r="Q63" s="1">
        <v>3778.45</v>
      </c>
      <c r="R63" s="1">
        <v>718.18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-372.73</v>
      </c>
      <c r="Y63" s="1">
        <v>0</v>
      </c>
      <c r="Z63" s="1">
        <v>0</v>
      </c>
      <c r="AA63" s="1">
        <v>0</v>
      </c>
      <c r="AB63" s="1">
        <v>24059.27</v>
      </c>
      <c r="AC63" s="1">
        <v>-1488.16</v>
      </c>
      <c r="AD63" s="1">
        <v>0</v>
      </c>
      <c r="AE63" s="1">
        <v>0</v>
      </c>
      <c r="AF63" s="1">
        <v>1220.01</v>
      </c>
      <c r="AG63" s="1">
        <v>0</v>
      </c>
      <c r="AH63" s="1">
        <v>0</v>
      </c>
      <c r="AI63" s="1">
        <v>3226.8</v>
      </c>
      <c r="AJ63" s="1">
        <v>0</v>
      </c>
      <c r="AK63" s="1">
        <v>9000</v>
      </c>
      <c r="AL63" s="1">
        <v>90.55</v>
      </c>
      <c r="AM63" s="1">
        <v>0</v>
      </c>
      <c r="AN63" s="1">
        <v>512</v>
      </c>
      <c r="AO63" s="1">
        <v>0</v>
      </c>
      <c r="AP63" s="1">
        <v>0</v>
      </c>
      <c r="AQ63" s="1">
        <v>126.79</v>
      </c>
      <c r="AR63" s="1">
        <v>2650</v>
      </c>
      <c r="AS63" s="1">
        <v>189.75</v>
      </c>
      <c r="AT63" s="1">
        <v>0</v>
      </c>
      <c r="AU63" s="1">
        <v>0</v>
      </c>
      <c r="AV63" s="1">
        <v>0</v>
      </c>
      <c r="AW63" s="1">
        <v>925.67</v>
      </c>
      <c r="AX63" s="1">
        <v>134.30000000000001</v>
      </c>
      <c r="AY63" s="1">
        <v>1763.99</v>
      </c>
      <c r="AZ63" s="1">
        <v>0</v>
      </c>
      <c r="BA63" s="1">
        <v>28210.46</v>
      </c>
      <c r="BB63" s="1">
        <v>0</v>
      </c>
      <c r="BC63" s="1">
        <v>0</v>
      </c>
      <c r="BD63" s="1">
        <v>0</v>
      </c>
      <c r="BE63" s="1">
        <v>-75</v>
      </c>
      <c r="BF63" s="1">
        <v>0</v>
      </c>
      <c r="BG63" s="1">
        <v>0</v>
      </c>
      <c r="BH63" s="1">
        <v>4170.42</v>
      </c>
      <c r="BI63" s="1">
        <v>730.46</v>
      </c>
      <c r="BJ63" s="1">
        <v>4797.26</v>
      </c>
      <c r="BK63" s="1">
        <v>249.35</v>
      </c>
      <c r="BL63" s="1">
        <v>0</v>
      </c>
      <c r="BM63" s="1">
        <v>956.15</v>
      </c>
      <c r="BN63" s="1">
        <v>0</v>
      </c>
      <c r="BO63" s="1">
        <v>285.45</v>
      </c>
      <c r="BP63" s="1">
        <v>93.01</v>
      </c>
      <c r="BQ63" s="1">
        <v>0</v>
      </c>
      <c r="BR63" s="1">
        <v>63.93</v>
      </c>
      <c r="BS63" s="1">
        <v>118.46</v>
      </c>
      <c r="BT63" s="1">
        <v>1778.94</v>
      </c>
      <c r="BU63" s="1">
        <v>71</v>
      </c>
      <c r="BV63" s="1">
        <v>1187.3599999999999</v>
      </c>
      <c r="BW63" s="1">
        <v>0</v>
      </c>
      <c r="BX63" s="1">
        <v>0</v>
      </c>
      <c r="BY63" s="1">
        <v>0</v>
      </c>
      <c r="BZ63" s="1">
        <v>0</v>
      </c>
      <c r="CA63" s="1">
        <v>1371.5</v>
      </c>
      <c r="CB63" s="1">
        <v>0</v>
      </c>
      <c r="CC63" s="1">
        <v>14974.93</v>
      </c>
      <c r="CD63" s="1">
        <v>1883.29</v>
      </c>
      <c r="CE63" s="1">
        <v>0</v>
      </c>
      <c r="CF63" s="1">
        <v>0</v>
      </c>
      <c r="CG63" s="1">
        <v>2013.76</v>
      </c>
      <c r="CH63" s="1">
        <v>2800.54</v>
      </c>
      <c r="CI63" s="1">
        <v>0</v>
      </c>
      <c r="CJ63" s="1">
        <v>518.53</v>
      </c>
      <c r="CK63" s="1">
        <v>26314.41</v>
      </c>
      <c r="CL63" s="1">
        <v>1108</v>
      </c>
      <c r="CM63" s="1">
        <v>2438.1</v>
      </c>
      <c r="CN63" s="1">
        <v>1577.34</v>
      </c>
      <c r="CO63" s="1">
        <v>0</v>
      </c>
      <c r="CP63" s="1">
        <v>6200</v>
      </c>
      <c r="CQ63" s="1">
        <v>5565.83</v>
      </c>
      <c r="CR63" s="1">
        <v>0</v>
      </c>
      <c r="CS63" s="1">
        <v>6818.16</v>
      </c>
      <c r="CT63" s="1">
        <v>728</v>
      </c>
      <c r="CU63" s="1">
        <v>0</v>
      </c>
      <c r="CV63" s="1">
        <v>0</v>
      </c>
      <c r="CW63" s="1">
        <v>0</v>
      </c>
      <c r="CX63" s="1">
        <v>0</v>
      </c>
      <c r="CY63" s="1">
        <v>17520</v>
      </c>
      <c r="CZ63" s="1">
        <v>0</v>
      </c>
      <c r="DA63" s="1">
        <v>0</v>
      </c>
      <c r="DB63" s="1">
        <v>0</v>
      </c>
      <c r="DC63" s="1">
        <v>18482.77</v>
      </c>
      <c r="DD63" s="1">
        <v>4592</v>
      </c>
      <c r="DE63" s="1">
        <v>13650.98</v>
      </c>
      <c r="DF63" s="1">
        <v>6105.18</v>
      </c>
      <c r="DG63" s="1">
        <v>966.18</v>
      </c>
      <c r="DH63" s="1">
        <v>3732.23</v>
      </c>
      <c r="DI63" s="1">
        <v>543.42999999999995</v>
      </c>
      <c r="DJ63" s="1">
        <v>0</v>
      </c>
      <c r="DK63" s="1">
        <v>642.72</v>
      </c>
      <c r="DL63" s="1">
        <v>2441.56</v>
      </c>
      <c r="DM63" s="1">
        <v>4801.8500000000004</v>
      </c>
      <c r="DN63" s="1">
        <v>0</v>
      </c>
      <c r="DO63" s="1">
        <v>14.39</v>
      </c>
      <c r="DP63" s="1">
        <v>0</v>
      </c>
      <c r="DQ63" s="1">
        <v>3154.43</v>
      </c>
      <c r="DR63" s="1">
        <v>3519.46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EA63" s="10">
        <v>43497</v>
      </c>
      <c r="EB63" s="5">
        <v>273131.78999999998</v>
      </c>
      <c r="EC63" s="5">
        <v>-23791.119999999999</v>
      </c>
      <c r="ED63" s="5">
        <f>SUM(Table2[[#This Row],[Income]:[Cost Of Sales]])</f>
        <v>249340.66999999998</v>
      </c>
      <c r="EE63" s="5">
        <v>-215736.66999999998</v>
      </c>
      <c r="EF63" s="5">
        <f>Table2[[#This Row],[Gross Profit]]+Table2[[#This Row],[Expenses]]</f>
        <v>33604</v>
      </c>
      <c r="EG63" s="5">
        <v>0</v>
      </c>
      <c r="EH63" s="12">
        <f>SUM(Table2[[#This Row],[Operating Profit]:[Expenses - Tax]])</f>
        <v>33604</v>
      </c>
      <c r="EI63" s="18">
        <f>Table2[[#This Row],[Gross Profit]]/Table2[[#This Row],[Income]]</f>
        <v>0.91289508994906821</v>
      </c>
      <c r="EJ63" s="18">
        <f>Table2[[#This Row],[Net Profit/(Loss)]]/Table2[[#This Row],[Income]]</f>
        <v>0.12303218164388702</v>
      </c>
      <c r="EK63" s="20">
        <f>Table2[[#This Row],[Income]]/EB64</f>
        <v>0.96697997278043357</v>
      </c>
      <c r="EM63" s="10">
        <v>43497</v>
      </c>
      <c r="EN63" s="4">
        <v>60047</v>
      </c>
      <c r="EO63" s="4">
        <v>179981.54</v>
      </c>
      <c r="EP63" s="4">
        <v>25329.940000000002</v>
      </c>
      <c r="EQ63" s="4">
        <v>23.54</v>
      </c>
      <c r="ER63" s="4">
        <v>7749.77</v>
      </c>
      <c r="ES63" s="4">
        <v>-22571.11</v>
      </c>
      <c r="ET63" s="4">
        <v>-1220.01</v>
      </c>
      <c r="EU63" s="4">
        <v>-79486.819999999992</v>
      </c>
      <c r="EV63" s="4">
        <v>-36770.679999999993</v>
      </c>
      <c r="EW63" s="4">
        <v>-36831.99</v>
      </c>
      <c r="EX63" s="4">
        <v>-62647.18</v>
      </c>
      <c r="EY63" s="14">
        <v>0</v>
      </c>
      <c r="EZ63" s="5">
        <f>SUM(Table3[[#This Row],[Sales]:[ITE]])</f>
        <v>33603.999999999993</v>
      </c>
    </row>
    <row r="64" spans="1:156" x14ac:dyDescent="0.25">
      <c r="A64" s="3">
        <v>43466</v>
      </c>
      <c r="B64" s="1">
        <v>50956.18</v>
      </c>
      <c r="C64" s="1">
        <v>0</v>
      </c>
      <c r="D64" s="1">
        <v>3098.24</v>
      </c>
      <c r="E64" s="1">
        <v>175213.51</v>
      </c>
      <c r="F64" s="1">
        <v>1431.67</v>
      </c>
      <c r="G64" s="1">
        <v>3177.53</v>
      </c>
      <c r="H64" s="1">
        <v>1242.73</v>
      </c>
      <c r="I64" s="1">
        <v>17038.810000000001</v>
      </c>
      <c r="J64" s="1">
        <v>5080.91</v>
      </c>
      <c r="K64" s="1">
        <v>16064.73</v>
      </c>
      <c r="L64" s="1">
        <v>0</v>
      </c>
      <c r="M64" s="1">
        <v>336</v>
      </c>
      <c r="N64" s="1">
        <v>24.84</v>
      </c>
      <c r="O64" s="1">
        <v>0</v>
      </c>
      <c r="P64" s="1">
        <v>5019.63</v>
      </c>
      <c r="Q64" s="1">
        <v>2000</v>
      </c>
      <c r="R64" s="1">
        <v>327.26</v>
      </c>
      <c r="S64" s="1">
        <v>1282.27</v>
      </c>
      <c r="T64" s="1">
        <v>0</v>
      </c>
      <c r="U64" s="1">
        <v>0</v>
      </c>
      <c r="V64" s="1">
        <v>0</v>
      </c>
      <c r="W64" s="1">
        <v>0</v>
      </c>
      <c r="X64" s="1">
        <v>164.27</v>
      </c>
      <c r="Y64" s="1">
        <v>0</v>
      </c>
      <c r="Z64" s="1">
        <v>0</v>
      </c>
      <c r="AA64" s="1">
        <v>0</v>
      </c>
      <c r="AB64" s="1">
        <v>24800.9</v>
      </c>
      <c r="AC64" s="1">
        <v>1352.05</v>
      </c>
      <c r="AD64" s="1">
        <v>0</v>
      </c>
      <c r="AE64" s="1">
        <v>0</v>
      </c>
      <c r="AF64" s="1">
        <v>1217.3599999999999</v>
      </c>
      <c r="AG64" s="1">
        <v>0</v>
      </c>
      <c r="AH64" s="1">
        <v>0</v>
      </c>
      <c r="AI64" s="1">
        <v>3789.3</v>
      </c>
      <c r="AJ64" s="1">
        <v>0</v>
      </c>
      <c r="AK64" s="1">
        <v>0</v>
      </c>
      <c r="AL64" s="1">
        <v>86.68</v>
      </c>
      <c r="AM64" s="1">
        <v>0</v>
      </c>
      <c r="AN64" s="1">
        <v>546.79999999999995</v>
      </c>
      <c r="AO64" s="1">
        <v>1000</v>
      </c>
      <c r="AP64" s="1">
        <v>0</v>
      </c>
      <c r="AQ64" s="1">
        <v>911.92</v>
      </c>
      <c r="AR64" s="1">
        <v>2650</v>
      </c>
      <c r="AS64" s="1">
        <v>419.75</v>
      </c>
      <c r="AT64" s="1">
        <v>0</v>
      </c>
      <c r="AU64" s="1">
        <v>326.25</v>
      </c>
      <c r="AV64" s="1">
        <v>0</v>
      </c>
      <c r="AW64" s="1">
        <v>1146.67</v>
      </c>
      <c r="AX64" s="1">
        <v>197.94</v>
      </c>
      <c r="AY64" s="1">
        <v>1757.54</v>
      </c>
      <c r="AZ64" s="1">
        <v>0</v>
      </c>
      <c r="BA64" s="1">
        <v>30911.43</v>
      </c>
      <c r="BB64" s="1">
        <v>0</v>
      </c>
      <c r="BC64" s="1">
        <v>0</v>
      </c>
      <c r="BD64" s="1">
        <v>0</v>
      </c>
      <c r="BE64" s="1">
        <v>0</v>
      </c>
      <c r="BF64" s="1">
        <v>3000</v>
      </c>
      <c r="BG64" s="1">
        <v>0</v>
      </c>
      <c r="BH64" s="1">
        <v>469.63</v>
      </c>
      <c r="BI64" s="1">
        <v>587.29999999999995</v>
      </c>
      <c r="BJ64" s="1">
        <v>5311.25</v>
      </c>
      <c r="BK64" s="1">
        <v>254.91</v>
      </c>
      <c r="BL64" s="1">
        <v>0</v>
      </c>
      <c r="BM64" s="1">
        <v>635.15</v>
      </c>
      <c r="BN64" s="1">
        <v>0</v>
      </c>
      <c r="BO64" s="1">
        <v>0</v>
      </c>
      <c r="BP64" s="1">
        <v>906.36</v>
      </c>
      <c r="BQ64" s="1">
        <v>83.47</v>
      </c>
      <c r="BR64" s="1">
        <v>63.93</v>
      </c>
      <c r="BS64" s="1">
        <v>118.73</v>
      </c>
      <c r="BT64" s="1">
        <v>6505.66</v>
      </c>
      <c r="BU64" s="1">
        <v>140</v>
      </c>
      <c r="BV64" s="1">
        <v>6042.58</v>
      </c>
      <c r="BW64" s="1">
        <v>563.64</v>
      </c>
      <c r="BX64" s="1">
        <v>865</v>
      </c>
      <c r="BY64" s="1">
        <v>0</v>
      </c>
      <c r="BZ64" s="1">
        <v>0</v>
      </c>
      <c r="CA64" s="1">
        <v>833.94</v>
      </c>
      <c r="CB64" s="1">
        <v>148.01</v>
      </c>
      <c r="CC64" s="1">
        <v>14294.41</v>
      </c>
      <c r="CD64" s="1">
        <v>943.15</v>
      </c>
      <c r="CE64" s="1">
        <v>0</v>
      </c>
      <c r="CF64" s="1">
        <v>0</v>
      </c>
      <c r="CG64" s="1">
        <v>2362.35</v>
      </c>
      <c r="CH64" s="1">
        <v>2805.56</v>
      </c>
      <c r="CI64" s="1">
        <v>0</v>
      </c>
      <c r="CJ64" s="1">
        <v>131.04</v>
      </c>
      <c r="CK64" s="1">
        <v>29715.84</v>
      </c>
      <c r="CL64" s="1">
        <v>418</v>
      </c>
      <c r="CM64" s="1">
        <v>2389.6999999999998</v>
      </c>
      <c r="CN64" s="1">
        <v>1577.34</v>
      </c>
      <c r="CO64" s="1">
        <v>0</v>
      </c>
      <c r="CP64" s="1">
        <v>5455.45</v>
      </c>
      <c r="CQ64" s="1">
        <v>3671.82</v>
      </c>
      <c r="CR64" s="1">
        <v>0</v>
      </c>
      <c r="CS64" s="1">
        <v>7901.35</v>
      </c>
      <c r="CT64" s="1">
        <v>1064</v>
      </c>
      <c r="CU64" s="1">
        <v>500</v>
      </c>
      <c r="CV64" s="1">
        <v>55</v>
      </c>
      <c r="CW64" s="1">
        <v>0</v>
      </c>
      <c r="CX64" s="1">
        <v>3136.36</v>
      </c>
      <c r="CY64" s="1">
        <v>16600</v>
      </c>
      <c r="CZ64" s="1">
        <v>0</v>
      </c>
      <c r="DA64" s="1">
        <v>0</v>
      </c>
      <c r="DB64" s="1">
        <v>-8891.14</v>
      </c>
      <c r="DC64" s="1">
        <v>24626.28</v>
      </c>
      <c r="DD64" s="1">
        <v>5740</v>
      </c>
      <c r="DE64" s="1">
        <v>16929.3</v>
      </c>
      <c r="DF64" s="1">
        <v>7904.06</v>
      </c>
      <c r="DG64" s="1">
        <v>3038.78</v>
      </c>
      <c r="DH64" s="1">
        <v>2295.2199999999998</v>
      </c>
      <c r="DI64" s="1">
        <v>198.24</v>
      </c>
      <c r="DJ64" s="1">
        <v>0</v>
      </c>
      <c r="DK64" s="1">
        <v>755.49</v>
      </c>
      <c r="DL64" s="1">
        <v>3281.66</v>
      </c>
      <c r="DM64" s="1">
        <v>5390.83</v>
      </c>
      <c r="DN64" s="1">
        <v>46.2</v>
      </c>
      <c r="DO64" s="1">
        <v>0</v>
      </c>
      <c r="DP64" s="1">
        <v>0</v>
      </c>
      <c r="DQ64" s="1">
        <v>4500.49</v>
      </c>
      <c r="DR64" s="1">
        <v>3519.46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EA64" s="9">
        <v>43466</v>
      </c>
      <c r="EB64" s="5">
        <v>282458.58000000007</v>
      </c>
      <c r="EC64" s="5">
        <v>-27370.31</v>
      </c>
      <c r="ED64" s="5">
        <f>SUM(Table2[[#This Row],[Income]:[Cost Of Sales]])</f>
        <v>255088.27000000008</v>
      </c>
      <c r="EE64" s="5">
        <v>-232630.07999999996</v>
      </c>
      <c r="EF64" s="5">
        <f>Table2[[#This Row],[Gross Profit]]+Table2[[#This Row],[Expenses]]</f>
        <v>22458.190000000119</v>
      </c>
      <c r="EG64" s="5">
        <v>0</v>
      </c>
      <c r="EH64" s="12">
        <f>SUM(Table2[[#This Row],[Operating Profit]:[Expenses - Tax]])</f>
        <v>22458.190000000119</v>
      </c>
      <c r="EI64" s="18">
        <f>Table2[[#This Row],[Gross Profit]]/Table2[[#This Row],[Income]]</f>
        <v>0.90309973943790278</v>
      </c>
      <c r="EJ64" s="18">
        <f>Table2[[#This Row],[Net Profit/(Loss)]]/Table2[[#This Row],[Income]]</f>
        <v>7.9509675365500007E-2</v>
      </c>
      <c r="EK64" s="20">
        <f>Table2[[#This Row],[Income]]/EB65</f>
        <v>0.77930826015176491</v>
      </c>
      <c r="EM64" s="9">
        <v>43466</v>
      </c>
      <c r="EN64" s="4">
        <v>54054.42</v>
      </c>
      <c r="EO64" s="4">
        <v>181065.44000000003</v>
      </c>
      <c r="EP64" s="4">
        <v>38520.449999999997</v>
      </c>
      <c r="EQ64" s="4">
        <v>24.84</v>
      </c>
      <c r="ER64" s="4">
        <v>8793.43</v>
      </c>
      <c r="ES64" s="4">
        <v>-26152.95</v>
      </c>
      <c r="ET64" s="4">
        <v>-1217.3599999999999</v>
      </c>
      <c r="EU64" s="4">
        <v>-85511.400000000009</v>
      </c>
      <c r="EV64" s="4">
        <v>-39399.829999999994</v>
      </c>
      <c r="EW64" s="4">
        <v>-38383.980000000003</v>
      </c>
      <c r="EX64" s="4">
        <v>-69334.87000000001</v>
      </c>
      <c r="EY64" s="14">
        <v>0</v>
      </c>
      <c r="EZ64" s="5">
        <f>SUM(Table3[[#This Row],[Sales]:[ITE]])</f>
        <v>22458.190000000046</v>
      </c>
    </row>
    <row r="65" spans="1:156" x14ac:dyDescent="0.25">
      <c r="A65" s="3">
        <v>43435</v>
      </c>
      <c r="B65" s="1">
        <v>71265.52</v>
      </c>
      <c r="C65" s="1">
        <v>378</v>
      </c>
      <c r="D65" s="1">
        <v>3562.77</v>
      </c>
      <c r="E65" s="1">
        <v>229046.08</v>
      </c>
      <c r="F65" s="1">
        <v>1431.67</v>
      </c>
      <c r="G65" s="1">
        <v>4658.34</v>
      </c>
      <c r="H65" s="1">
        <v>4354.49</v>
      </c>
      <c r="I65" s="1">
        <v>7775.9</v>
      </c>
      <c r="J65" s="1">
        <v>3244.45</v>
      </c>
      <c r="K65" s="1">
        <v>28843.63</v>
      </c>
      <c r="L65" s="1">
        <v>0</v>
      </c>
      <c r="M65" s="1">
        <v>572</v>
      </c>
      <c r="N65" s="1">
        <v>42.97</v>
      </c>
      <c r="O65" s="1">
        <v>800</v>
      </c>
      <c r="P65" s="1">
        <v>2538.5500000000002</v>
      </c>
      <c r="Q65" s="1">
        <v>1818.18</v>
      </c>
      <c r="R65" s="1">
        <v>670.46</v>
      </c>
      <c r="S65" s="1">
        <v>1306.56</v>
      </c>
      <c r="T65" s="1">
        <v>0</v>
      </c>
      <c r="U65" s="1">
        <v>0</v>
      </c>
      <c r="V65" s="1">
        <v>0</v>
      </c>
      <c r="W65" s="1">
        <v>0</v>
      </c>
      <c r="X65" s="1">
        <v>138.25</v>
      </c>
      <c r="Y65" s="1">
        <v>0</v>
      </c>
      <c r="Z65" s="1">
        <v>0</v>
      </c>
      <c r="AA65" s="1">
        <v>0</v>
      </c>
      <c r="AB65" s="1">
        <v>28878.29</v>
      </c>
      <c r="AC65" s="1">
        <v>-45.05</v>
      </c>
      <c r="AD65" s="1">
        <v>0</v>
      </c>
      <c r="AE65" s="1">
        <v>0</v>
      </c>
      <c r="AF65" s="1">
        <v>1243.02</v>
      </c>
      <c r="AG65" s="1">
        <v>0</v>
      </c>
      <c r="AH65" s="1">
        <v>7800</v>
      </c>
      <c r="AI65" s="1">
        <v>3819.3</v>
      </c>
      <c r="AJ65" s="1">
        <v>0</v>
      </c>
      <c r="AK65" s="1">
        <v>7000</v>
      </c>
      <c r="AL65" s="1">
        <v>110.7</v>
      </c>
      <c r="AM65" s="1">
        <v>0</v>
      </c>
      <c r="AN65" s="1">
        <v>1201.82</v>
      </c>
      <c r="AO65" s="1">
        <v>0</v>
      </c>
      <c r="AP65" s="1">
        <v>250</v>
      </c>
      <c r="AQ65" s="1">
        <v>68.180000000000007</v>
      </c>
      <c r="AR65" s="1">
        <v>2650</v>
      </c>
      <c r="AS65" s="1">
        <v>0</v>
      </c>
      <c r="AT65" s="1">
        <v>0</v>
      </c>
      <c r="AU65" s="1">
        <v>215.64</v>
      </c>
      <c r="AV65" s="1">
        <v>104.1</v>
      </c>
      <c r="AW65" s="1">
        <v>997.64</v>
      </c>
      <c r="AX65" s="1">
        <v>184.35</v>
      </c>
      <c r="AY65" s="1">
        <v>2052.11</v>
      </c>
      <c r="AZ65" s="1">
        <v>0</v>
      </c>
      <c r="BA65" s="1">
        <v>29338.240000000002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992.23</v>
      </c>
      <c r="BI65" s="1">
        <v>1414.62</v>
      </c>
      <c r="BJ65" s="1">
        <v>5311.25</v>
      </c>
      <c r="BK65" s="1">
        <v>263.69</v>
      </c>
      <c r="BL65" s="1">
        <v>0</v>
      </c>
      <c r="BM65" s="1">
        <v>422.67</v>
      </c>
      <c r="BN65" s="1">
        <v>0</v>
      </c>
      <c r="BO65" s="1">
        <v>0</v>
      </c>
      <c r="BP65" s="1">
        <v>1143.27</v>
      </c>
      <c r="BQ65" s="1">
        <v>169</v>
      </c>
      <c r="BR65" s="1">
        <v>0</v>
      </c>
      <c r="BS65" s="1">
        <v>90.19</v>
      </c>
      <c r="BT65" s="1">
        <v>1969.54</v>
      </c>
      <c r="BU65" s="1">
        <v>0</v>
      </c>
      <c r="BV65" s="1">
        <v>1872.35</v>
      </c>
      <c r="BW65" s="1">
        <v>0</v>
      </c>
      <c r="BX65" s="1">
        <v>0</v>
      </c>
      <c r="BY65" s="1">
        <v>0</v>
      </c>
      <c r="BZ65" s="1">
        <v>0</v>
      </c>
      <c r="CA65" s="1">
        <v>1162.51</v>
      </c>
      <c r="CB65" s="1">
        <v>0</v>
      </c>
      <c r="CC65" s="1">
        <v>13550.8</v>
      </c>
      <c r="CD65" s="1">
        <v>3125.85</v>
      </c>
      <c r="CE65" s="1">
        <v>0</v>
      </c>
      <c r="CF65" s="1">
        <v>0</v>
      </c>
      <c r="CG65" s="1">
        <v>1512.73</v>
      </c>
      <c r="CH65" s="1">
        <v>2802.58</v>
      </c>
      <c r="CI65" s="1">
        <v>0</v>
      </c>
      <c r="CJ65" s="1">
        <v>657.02</v>
      </c>
      <c r="CK65" s="1">
        <v>36305.089999999997</v>
      </c>
      <c r="CL65" s="1">
        <v>450.77</v>
      </c>
      <c r="CM65" s="1">
        <v>4688.8</v>
      </c>
      <c r="CN65" s="1">
        <v>1577.34</v>
      </c>
      <c r="CO65" s="1">
        <v>0</v>
      </c>
      <c r="CP65" s="1">
        <v>6790.9</v>
      </c>
      <c r="CQ65" s="1">
        <v>3848.71</v>
      </c>
      <c r="CR65" s="1">
        <v>0</v>
      </c>
      <c r="CS65" s="1">
        <v>9867.73</v>
      </c>
      <c r="CT65" s="1">
        <v>0</v>
      </c>
      <c r="CU65" s="1">
        <v>2245</v>
      </c>
      <c r="CV65" s="1">
        <v>0</v>
      </c>
      <c r="CW65" s="1">
        <v>18000</v>
      </c>
      <c r="CX65" s="1">
        <v>13000</v>
      </c>
      <c r="CY65" s="1">
        <v>22613.37</v>
      </c>
      <c r="CZ65" s="1">
        <v>0</v>
      </c>
      <c r="DA65" s="1">
        <v>0</v>
      </c>
      <c r="DB65" s="1">
        <v>8891.14</v>
      </c>
      <c r="DC65" s="1">
        <v>18849.349999999999</v>
      </c>
      <c r="DD65" s="1">
        <v>4592</v>
      </c>
      <c r="DE65" s="1">
        <v>13543.44</v>
      </c>
      <c r="DF65" s="1">
        <v>5742.84</v>
      </c>
      <c r="DG65" s="1">
        <v>2290.59</v>
      </c>
      <c r="DH65" s="1">
        <v>3738.25</v>
      </c>
      <c r="DI65" s="1">
        <v>287.18</v>
      </c>
      <c r="DJ65" s="1">
        <v>0</v>
      </c>
      <c r="DK65" s="1">
        <v>642.72</v>
      </c>
      <c r="DL65" s="1">
        <v>2806.39</v>
      </c>
      <c r="DM65" s="1">
        <v>5581.29</v>
      </c>
      <c r="DN65" s="1">
        <v>0</v>
      </c>
      <c r="DO65" s="1">
        <v>0</v>
      </c>
      <c r="DP65" s="1">
        <v>0</v>
      </c>
      <c r="DQ65" s="1">
        <v>5429.85</v>
      </c>
      <c r="DR65" s="1">
        <v>3519.46</v>
      </c>
      <c r="DS65" s="1">
        <v>0</v>
      </c>
      <c r="DT65" s="1">
        <v>0</v>
      </c>
      <c r="DU65" s="1">
        <v>0</v>
      </c>
      <c r="DV65" s="1">
        <v>0</v>
      </c>
      <c r="DW65" s="1">
        <v>2311.5500000000002</v>
      </c>
      <c r="DX65" s="1">
        <v>0</v>
      </c>
      <c r="EA65" s="10">
        <v>43435</v>
      </c>
      <c r="EB65" s="5">
        <v>362447.82</v>
      </c>
      <c r="EC65" s="5">
        <v>-30076.260000000002</v>
      </c>
      <c r="ED65" s="5">
        <f>SUM(Table2[[#This Row],[Income]:[Cost Of Sales]])</f>
        <v>332371.56</v>
      </c>
      <c r="EE65" s="5">
        <v>-289866.13999999996</v>
      </c>
      <c r="EF65" s="5">
        <f>Table2[[#This Row],[Gross Profit]]+Table2[[#This Row],[Expenses]]</f>
        <v>42505.420000000042</v>
      </c>
      <c r="EG65" s="5">
        <v>0</v>
      </c>
      <c r="EH65" s="12">
        <f>SUM(Table2[[#This Row],[Operating Profit]:[Expenses - Tax]])</f>
        <v>42505.420000000042</v>
      </c>
      <c r="EI65" s="18">
        <f>Table2[[#This Row],[Gross Profit]]/Table2[[#This Row],[Income]]</f>
        <v>0.91701906221977003</v>
      </c>
      <c r="EJ65" s="18">
        <f>Table2[[#This Row],[Net Profit/(Loss)]]/Table2[[#This Row],[Income]]</f>
        <v>0.11727321190675127</v>
      </c>
      <c r="EK65" s="20">
        <f>Table2[[#This Row],[Income]]/EB66</f>
        <v>1.2493552657254516</v>
      </c>
      <c r="EM65" s="10">
        <v>43435</v>
      </c>
      <c r="EN65" s="4">
        <v>75206.290000000008</v>
      </c>
      <c r="EO65" s="4">
        <v>239490.58</v>
      </c>
      <c r="EP65" s="4">
        <v>40435.979999999996</v>
      </c>
      <c r="EQ65" s="4">
        <v>842.97</v>
      </c>
      <c r="ER65" s="4">
        <v>6472</v>
      </c>
      <c r="ES65" s="4">
        <v>-28833.24</v>
      </c>
      <c r="ET65" s="4">
        <v>-1243.02</v>
      </c>
      <c r="EU65" s="4">
        <v>-87280.05</v>
      </c>
      <c r="EV65" s="4">
        <v>-47994.329999999994</v>
      </c>
      <c r="EW65" s="4">
        <v>-76365.709999999992</v>
      </c>
      <c r="EX65" s="4">
        <v>-78226.050000000017</v>
      </c>
      <c r="EY65" s="14">
        <v>0</v>
      </c>
      <c r="EZ65" s="5">
        <f>SUM(Table3[[#This Row],[Sales]:[ITE]])</f>
        <v>42505.419999999955</v>
      </c>
    </row>
    <row r="66" spans="1:156" x14ac:dyDescent="0.25">
      <c r="A66" s="3">
        <v>43405</v>
      </c>
      <c r="B66" s="1">
        <v>56006.79</v>
      </c>
      <c r="C66" s="1">
        <v>65.91</v>
      </c>
      <c r="D66" s="1">
        <v>4797</v>
      </c>
      <c r="E66" s="1">
        <v>181380.18</v>
      </c>
      <c r="F66" s="1">
        <v>1431.67</v>
      </c>
      <c r="G66" s="1">
        <v>2456.1</v>
      </c>
      <c r="H66" s="1">
        <v>1205.56</v>
      </c>
      <c r="I66" s="1">
        <v>2105.5500000000002</v>
      </c>
      <c r="J66" s="1">
        <v>4984.63</v>
      </c>
      <c r="K66" s="1">
        <v>19105.91</v>
      </c>
      <c r="L66" s="1">
        <v>0</v>
      </c>
      <c r="M66" s="1">
        <v>529.82000000000005</v>
      </c>
      <c r="N66" s="1">
        <v>51.45</v>
      </c>
      <c r="O66" s="1">
        <v>0</v>
      </c>
      <c r="P66" s="1">
        <v>3039.82</v>
      </c>
      <c r="Q66" s="1">
        <v>4000</v>
      </c>
      <c r="R66" s="1">
        <v>2830.91</v>
      </c>
      <c r="S66" s="1">
        <v>2724.68</v>
      </c>
      <c r="T66" s="1">
        <v>0</v>
      </c>
      <c r="U66" s="1">
        <v>0</v>
      </c>
      <c r="V66" s="1">
        <v>0</v>
      </c>
      <c r="W66" s="1">
        <v>0</v>
      </c>
      <c r="X66" s="1">
        <v>3391.91</v>
      </c>
      <c r="Y66" s="1">
        <v>0</v>
      </c>
      <c r="Z66" s="1">
        <v>0</v>
      </c>
      <c r="AA66" s="1">
        <v>0</v>
      </c>
      <c r="AB66" s="1">
        <v>27491.49</v>
      </c>
      <c r="AC66" s="1">
        <v>-3539.92</v>
      </c>
      <c r="AD66" s="1">
        <v>0</v>
      </c>
      <c r="AE66" s="1">
        <v>0</v>
      </c>
      <c r="AF66" s="1">
        <v>1249.6199999999999</v>
      </c>
      <c r="AG66" s="1">
        <v>0</v>
      </c>
      <c r="AH66" s="1">
        <v>2000</v>
      </c>
      <c r="AI66" s="1">
        <v>2975.3</v>
      </c>
      <c r="AJ66" s="1">
        <v>1400</v>
      </c>
      <c r="AK66" s="1">
        <v>0</v>
      </c>
      <c r="AL66" s="1">
        <v>104.84</v>
      </c>
      <c r="AM66" s="1">
        <v>0</v>
      </c>
      <c r="AN66" s="1">
        <v>754.2</v>
      </c>
      <c r="AO66" s="1">
        <v>0</v>
      </c>
      <c r="AP66" s="1">
        <v>234.55</v>
      </c>
      <c r="AQ66" s="1">
        <v>782.46</v>
      </c>
      <c r="AR66" s="1">
        <v>2650</v>
      </c>
      <c r="AS66" s="1">
        <v>165</v>
      </c>
      <c r="AT66" s="1">
        <v>0</v>
      </c>
      <c r="AU66" s="1">
        <v>0</v>
      </c>
      <c r="AV66" s="1">
        <v>81.3</v>
      </c>
      <c r="AW66" s="1">
        <v>1268.6300000000001</v>
      </c>
      <c r="AX66" s="1">
        <v>79.8</v>
      </c>
      <c r="AY66" s="1">
        <v>1612.04</v>
      </c>
      <c r="AZ66" s="1">
        <v>0</v>
      </c>
      <c r="BA66" s="1">
        <v>27516.080000000002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831.69</v>
      </c>
      <c r="BI66" s="1">
        <v>568.36</v>
      </c>
      <c r="BJ66" s="1">
        <v>5139.92</v>
      </c>
      <c r="BK66" s="1">
        <v>282.67</v>
      </c>
      <c r="BL66" s="1">
        <v>0</v>
      </c>
      <c r="BM66" s="1">
        <v>406.42</v>
      </c>
      <c r="BN66" s="1">
        <v>0</v>
      </c>
      <c r="BO66" s="1">
        <v>0</v>
      </c>
      <c r="BP66" s="1">
        <v>390.38</v>
      </c>
      <c r="BQ66" s="1">
        <v>59.84</v>
      </c>
      <c r="BR66" s="1">
        <v>183.63</v>
      </c>
      <c r="BS66" s="1">
        <v>91.82</v>
      </c>
      <c r="BT66" s="1">
        <v>1906</v>
      </c>
      <c r="BU66" s="1">
        <v>521.83000000000004</v>
      </c>
      <c r="BV66" s="1">
        <v>1813</v>
      </c>
      <c r="BW66" s="1">
        <v>181.09</v>
      </c>
      <c r="BX66" s="1">
        <v>0</v>
      </c>
      <c r="BY66" s="1">
        <v>0</v>
      </c>
      <c r="BZ66" s="1">
        <v>3387.86</v>
      </c>
      <c r="CA66" s="1">
        <v>322.22000000000003</v>
      </c>
      <c r="CB66" s="1">
        <v>0</v>
      </c>
      <c r="CC66" s="1">
        <v>10831.95</v>
      </c>
      <c r="CD66" s="1">
        <v>998.29</v>
      </c>
      <c r="CE66" s="1">
        <v>366.99</v>
      </c>
      <c r="CF66" s="1">
        <v>0</v>
      </c>
      <c r="CG66" s="1">
        <v>2074.61</v>
      </c>
      <c r="CH66" s="1">
        <v>2800.54</v>
      </c>
      <c r="CI66" s="1">
        <v>627.29999999999995</v>
      </c>
      <c r="CJ66" s="1">
        <v>293.54000000000002</v>
      </c>
      <c r="CK66" s="1">
        <v>26908.14</v>
      </c>
      <c r="CL66" s="1">
        <v>418</v>
      </c>
      <c r="CM66" s="1">
        <v>2524.69</v>
      </c>
      <c r="CN66" s="1">
        <v>1577.34</v>
      </c>
      <c r="CO66" s="1">
        <v>0</v>
      </c>
      <c r="CP66" s="1">
        <v>7804.55</v>
      </c>
      <c r="CQ66" s="1">
        <v>3960</v>
      </c>
      <c r="CR66" s="1">
        <v>0</v>
      </c>
      <c r="CS66" s="1">
        <v>8225.7099999999991</v>
      </c>
      <c r="CT66" s="1">
        <v>1528</v>
      </c>
      <c r="CU66" s="1">
        <v>1056.3599999999999</v>
      </c>
      <c r="CV66" s="1">
        <v>35</v>
      </c>
      <c r="CW66" s="1">
        <v>0</v>
      </c>
      <c r="CX66" s="1">
        <v>0</v>
      </c>
      <c r="CY66" s="1">
        <v>17650.91</v>
      </c>
      <c r="CZ66" s="1">
        <v>0</v>
      </c>
      <c r="DA66" s="1">
        <v>925</v>
      </c>
      <c r="DB66" s="1">
        <v>0</v>
      </c>
      <c r="DC66" s="1">
        <v>18453.349999999999</v>
      </c>
      <c r="DD66" s="1">
        <v>4720</v>
      </c>
      <c r="DE66" s="1">
        <v>17397.830000000002</v>
      </c>
      <c r="DF66" s="1">
        <v>5320.82</v>
      </c>
      <c r="DG66" s="1">
        <v>3137.19</v>
      </c>
      <c r="DH66" s="1">
        <v>3774.62</v>
      </c>
      <c r="DI66" s="1">
        <v>1072.29</v>
      </c>
      <c r="DJ66" s="1">
        <v>0</v>
      </c>
      <c r="DK66" s="1">
        <v>482.04</v>
      </c>
      <c r="DL66" s="1">
        <v>3013.4</v>
      </c>
      <c r="DM66" s="1">
        <v>5254.12</v>
      </c>
      <c r="DN66" s="1">
        <v>0</v>
      </c>
      <c r="DO66" s="1">
        <v>1373.16</v>
      </c>
      <c r="DP66" s="1">
        <v>0</v>
      </c>
      <c r="DQ66" s="1">
        <v>3515.49</v>
      </c>
      <c r="DR66" s="1">
        <v>3519.46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EA66" s="9">
        <v>43405</v>
      </c>
      <c r="EB66" s="5">
        <v>290107.88999999996</v>
      </c>
      <c r="EC66" s="5">
        <v>-25201.19</v>
      </c>
      <c r="ED66" s="5">
        <f>SUM(Table2[[#This Row],[Income]:[Cost Of Sales]])</f>
        <v>264906.69999999995</v>
      </c>
      <c r="EE66" s="5">
        <v>-219351.61999999997</v>
      </c>
      <c r="EF66" s="5">
        <f>Table2[[#This Row],[Gross Profit]]+Table2[[#This Row],[Expenses]]</f>
        <v>45555.079999999987</v>
      </c>
      <c r="EG66" s="5">
        <v>0</v>
      </c>
      <c r="EH66" s="12">
        <f>SUM(Table2[[#This Row],[Operating Profit]:[Expenses - Tax]])</f>
        <v>45555.079999999987</v>
      </c>
      <c r="EI66" s="18">
        <f>Table2[[#This Row],[Gross Profit]]/Table2[[#This Row],[Income]]</f>
        <v>0.9131316628444679</v>
      </c>
      <c r="EJ66" s="18">
        <f>Table2[[#This Row],[Net Profit/(Loss)]]/Table2[[#This Row],[Income]]</f>
        <v>0.15702806290445942</v>
      </c>
      <c r="EK66" s="20">
        <f>Table2[[#This Row],[Income]]/EB67</f>
        <v>1.0539328281229439</v>
      </c>
      <c r="EM66" s="9">
        <v>43405</v>
      </c>
      <c r="EN66" s="4">
        <v>60869.700000000004</v>
      </c>
      <c r="EO66" s="4">
        <v>186473.51</v>
      </c>
      <c r="EP66" s="4">
        <v>26725.91</v>
      </c>
      <c r="EQ66" s="4">
        <v>51.45</v>
      </c>
      <c r="ER66" s="4">
        <v>15987.32</v>
      </c>
      <c r="ES66" s="4">
        <v>-23951.57</v>
      </c>
      <c r="ET66" s="4">
        <v>-1249.6199999999999</v>
      </c>
      <c r="EU66" s="4">
        <v>-69908.159999999989</v>
      </c>
      <c r="EV66" s="4">
        <v>-37224.159999999996</v>
      </c>
      <c r="EW66" s="4">
        <v>-41185.53</v>
      </c>
      <c r="EX66" s="4">
        <v>-71033.770000000019</v>
      </c>
      <c r="EY66" s="14">
        <v>0</v>
      </c>
      <c r="EZ66" s="5">
        <f>SUM(Table3[[#This Row],[Sales]:[ITE]])</f>
        <v>45555.080000000016</v>
      </c>
    </row>
    <row r="67" spans="1:156" x14ac:dyDescent="0.25">
      <c r="A67" s="3">
        <v>43374</v>
      </c>
      <c r="B67" s="1">
        <v>55172.47</v>
      </c>
      <c r="C67" s="1">
        <v>432.82</v>
      </c>
      <c r="D67" s="1">
        <v>5418.39</v>
      </c>
      <c r="E67" s="1">
        <v>174620.65</v>
      </c>
      <c r="F67" s="1">
        <v>1431.67</v>
      </c>
      <c r="G67" s="1">
        <v>6310.56</v>
      </c>
      <c r="H67" s="1">
        <v>1268.8900000000001</v>
      </c>
      <c r="I67" s="1">
        <v>582.82000000000005</v>
      </c>
      <c r="J67" s="1">
        <v>5016.8</v>
      </c>
      <c r="K67" s="1">
        <v>15189.93</v>
      </c>
      <c r="L67" s="1">
        <v>0</v>
      </c>
      <c r="M67" s="1">
        <v>522</v>
      </c>
      <c r="N67" s="1">
        <v>37.01</v>
      </c>
      <c r="O67" s="1">
        <v>0</v>
      </c>
      <c r="P67" s="1">
        <v>4518.55</v>
      </c>
      <c r="Q67" s="1">
        <v>697.85</v>
      </c>
      <c r="R67" s="1">
        <v>769.1</v>
      </c>
      <c r="S67" s="1">
        <v>1973.2</v>
      </c>
      <c r="T67" s="1">
        <v>0</v>
      </c>
      <c r="U67" s="1">
        <v>0</v>
      </c>
      <c r="V67" s="1">
        <v>0</v>
      </c>
      <c r="W67" s="1">
        <v>0</v>
      </c>
      <c r="X67" s="1">
        <v>60</v>
      </c>
      <c r="Y67" s="1">
        <v>977.58</v>
      </c>
      <c r="Z67" s="1">
        <v>261.93</v>
      </c>
      <c r="AA67" s="1">
        <v>0</v>
      </c>
      <c r="AB67" s="1">
        <v>20637.099999999999</v>
      </c>
      <c r="AC67" s="1">
        <v>2762.73</v>
      </c>
      <c r="AD67" s="1">
        <v>0</v>
      </c>
      <c r="AE67" s="1">
        <v>147.44</v>
      </c>
      <c r="AF67" s="1">
        <v>1845.03</v>
      </c>
      <c r="AG67" s="1">
        <v>0</v>
      </c>
      <c r="AH67" s="1">
        <v>2000</v>
      </c>
      <c r="AI67" s="1">
        <v>3626.79</v>
      </c>
      <c r="AJ67" s="1">
        <v>988</v>
      </c>
      <c r="AK67" s="1">
        <v>0</v>
      </c>
      <c r="AL67" s="1">
        <v>156.76</v>
      </c>
      <c r="AM67" s="1">
        <v>0</v>
      </c>
      <c r="AN67" s="1">
        <v>993.87</v>
      </c>
      <c r="AO67" s="1">
        <v>0</v>
      </c>
      <c r="AP67" s="1">
        <v>44</v>
      </c>
      <c r="AQ67" s="1">
        <v>728.11</v>
      </c>
      <c r="AR67" s="1">
        <v>2650</v>
      </c>
      <c r="AS67" s="1">
        <v>605</v>
      </c>
      <c r="AT67" s="1">
        <v>0</v>
      </c>
      <c r="AU67" s="1">
        <v>0</v>
      </c>
      <c r="AV67" s="1">
        <v>0</v>
      </c>
      <c r="AW67" s="1">
        <v>1064.3599999999999</v>
      </c>
      <c r="AX67" s="1">
        <v>219.53</v>
      </c>
      <c r="AY67" s="1">
        <v>1622.54</v>
      </c>
      <c r="AZ67" s="1">
        <v>0</v>
      </c>
      <c r="BA67" s="1">
        <v>28129.34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1286.58</v>
      </c>
      <c r="BI67" s="1">
        <v>722.3</v>
      </c>
      <c r="BJ67" s="1">
        <v>5311.25</v>
      </c>
      <c r="BK67" s="1">
        <v>585.76</v>
      </c>
      <c r="BL67" s="1">
        <v>0</v>
      </c>
      <c r="BM67" s="1">
        <v>432.48</v>
      </c>
      <c r="BN67" s="1">
        <v>0</v>
      </c>
      <c r="BO67" s="1">
        <v>0</v>
      </c>
      <c r="BP67" s="1">
        <v>1756.92</v>
      </c>
      <c r="BQ67" s="1">
        <v>119.68</v>
      </c>
      <c r="BR67" s="1">
        <v>502.4</v>
      </c>
      <c r="BS67" s="1">
        <v>45.73</v>
      </c>
      <c r="BT67" s="1">
        <v>3505.04</v>
      </c>
      <c r="BU67" s="1">
        <v>1731.53</v>
      </c>
      <c r="BV67" s="1">
        <v>5055.17</v>
      </c>
      <c r="BW67" s="1">
        <v>0</v>
      </c>
      <c r="BX67" s="1">
        <v>0</v>
      </c>
      <c r="BY67" s="1">
        <v>0</v>
      </c>
      <c r="BZ67" s="1">
        <v>405</v>
      </c>
      <c r="CA67" s="1">
        <v>1315</v>
      </c>
      <c r="CB67" s="1">
        <v>0</v>
      </c>
      <c r="CC67" s="1">
        <v>6637.46</v>
      </c>
      <c r="CD67" s="1">
        <v>0</v>
      </c>
      <c r="CE67" s="1">
        <v>212.91</v>
      </c>
      <c r="CF67" s="1">
        <v>0</v>
      </c>
      <c r="CG67" s="1">
        <v>3465.26</v>
      </c>
      <c r="CH67" s="1">
        <v>2800.54</v>
      </c>
      <c r="CI67" s="1">
        <v>62.73</v>
      </c>
      <c r="CJ67" s="1">
        <v>131.04</v>
      </c>
      <c r="CK67" s="1">
        <v>25597.27</v>
      </c>
      <c r="CL67" s="1">
        <v>522.5</v>
      </c>
      <c r="CM67" s="1">
        <v>2488.1999999999998</v>
      </c>
      <c r="CN67" s="1">
        <v>1577.34</v>
      </c>
      <c r="CO67" s="1">
        <v>0</v>
      </c>
      <c r="CP67" s="1">
        <v>5768.18</v>
      </c>
      <c r="CQ67" s="1">
        <v>4095</v>
      </c>
      <c r="CR67" s="1">
        <v>0</v>
      </c>
      <c r="CS67" s="1">
        <v>9148.67</v>
      </c>
      <c r="CT67" s="1">
        <v>0</v>
      </c>
      <c r="CU67" s="1">
        <v>620.54999999999995</v>
      </c>
      <c r="CV67" s="1">
        <v>0</v>
      </c>
      <c r="CW67" s="1">
        <v>0</v>
      </c>
      <c r="CX67" s="1">
        <v>0</v>
      </c>
      <c r="CY67" s="1">
        <v>18638.18</v>
      </c>
      <c r="CZ67" s="1">
        <v>0</v>
      </c>
      <c r="DA67" s="1">
        <v>740</v>
      </c>
      <c r="DB67" s="1">
        <v>0</v>
      </c>
      <c r="DC67" s="1">
        <v>24200.31</v>
      </c>
      <c r="DD67" s="1">
        <v>5862.03</v>
      </c>
      <c r="DE67" s="1">
        <v>16929.3</v>
      </c>
      <c r="DF67" s="1">
        <v>31289.4</v>
      </c>
      <c r="DG67" s="1">
        <v>3042.8</v>
      </c>
      <c r="DH67" s="1">
        <v>2568.89</v>
      </c>
      <c r="DI67" s="1">
        <v>2375.81</v>
      </c>
      <c r="DJ67" s="1">
        <v>0</v>
      </c>
      <c r="DK67" s="1">
        <v>803.4</v>
      </c>
      <c r="DL67" s="1">
        <v>2876.54</v>
      </c>
      <c r="DM67" s="1">
        <v>5781.09</v>
      </c>
      <c r="DN67" s="1">
        <v>0</v>
      </c>
      <c r="DO67" s="1">
        <v>0</v>
      </c>
      <c r="DP67" s="1">
        <v>0</v>
      </c>
      <c r="DQ67" s="1">
        <v>-17288.189999999999</v>
      </c>
      <c r="DR67" s="1">
        <v>7038.92</v>
      </c>
      <c r="DS67" s="1">
        <v>0</v>
      </c>
      <c r="DT67" s="1">
        <v>111.36</v>
      </c>
      <c r="DU67" s="1">
        <v>0</v>
      </c>
      <c r="DV67" s="1">
        <v>397.73</v>
      </c>
      <c r="DW67" s="1">
        <v>0</v>
      </c>
      <c r="DX67" s="1">
        <v>0</v>
      </c>
      <c r="EA67" s="10">
        <v>43374</v>
      </c>
      <c r="EB67" s="5">
        <v>275262.21999999997</v>
      </c>
      <c r="EC67" s="5">
        <v>-25392.299999999996</v>
      </c>
      <c r="ED67" s="5">
        <f>SUM(Table2[[#This Row],[Income]:[Cost Of Sales]])</f>
        <v>249869.91999999998</v>
      </c>
      <c r="EE67" s="5">
        <v>-234098.36</v>
      </c>
      <c r="EF67" s="5">
        <f>Table2[[#This Row],[Gross Profit]]+Table2[[#This Row],[Expenses]]</f>
        <v>15771.559999999998</v>
      </c>
      <c r="EG67" s="5">
        <v>0</v>
      </c>
      <c r="EH67" s="12">
        <f>SUM(Table2[[#This Row],[Operating Profit]:[Expenses - Tax]])</f>
        <v>15771.559999999998</v>
      </c>
      <c r="EI67" s="18">
        <f>Table2[[#This Row],[Gross Profit]]/Table2[[#This Row],[Income]]</f>
        <v>0.90775232431097885</v>
      </c>
      <c r="EJ67" s="18">
        <f>Table2[[#This Row],[Net Profit/(Loss)]]/Table2[[#This Row],[Income]]</f>
        <v>5.7296493503540005E-2</v>
      </c>
      <c r="EK67" s="20">
        <f>Table2[[#This Row],[Income]]/EB68</f>
        <v>1.1585755385285132</v>
      </c>
      <c r="EM67" s="10">
        <v>43374</v>
      </c>
      <c r="EN67" s="4">
        <v>61023.68</v>
      </c>
      <c r="EO67" s="4">
        <v>183631.77000000002</v>
      </c>
      <c r="EP67" s="4">
        <v>21311.55</v>
      </c>
      <c r="EQ67" s="4">
        <v>37.01</v>
      </c>
      <c r="ER67" s="4">
        <v>9258.2100000000009</v>
      </c>
      <c r="ES67" s="4">
        <v>-23399.829999999998</v>
      </c>
      <c r="ET67" s="4">
        <v>-1992.47</v>
      </c>
      <c r="EU67" s="4">
        <v>-72453.510000000024</v>
      </c>
      <c r="EV67" s="4">
        <v>-36644.879999999997</v>
      </c>
      <c r="EW67" s="4">
        <v>-39010.58</v>
      </c>
      <c r="EX67" s="4">
        <v>-85989.389999999985</v>
      </c>
      <c r="EY67" s="14">
        <v>0</v>
      </c>
      <c r="EZ67" s="5">
        <f>SUM(Table3[[#This Row],[Sales]:[ITE]])</f>
        <v>15771.560000000041</v>
      </c>
    </row>
    <row r="68" spans="1:156" x14ac:dyDescent="0.25">
      <c r="A68" s="3">
        <v>43344</v>
      </c>
      <c r="B68" s="1">
        <v>62038.39</v>
      </c>
      <c r="C68" s="1">
        <v>3181.82</v>
      </c>
      <c r="D68" s="1">
        <v>6048.99</v>
      </c>
      <c r="E68" s="1">
        <v>165625.34</v>
      </c>
      <c r="F68" s="1">
        <v>1431.67</v>
      </c>
      <c r="G68" s="1">
        <v>1629.22</v>
      </c>
      <c r="H68" s="1">
        <v>997.27</v>
      </c>
      <c r="I68" s="1">
        <v>672.01</v>
      </c>
      <c r="J68" s="1">
        <v>4850.8</v>
      </c>
      <c r="K68" s="1">
        <v>16773.64</v>
      </c>
      <c r="L68" s="1">
        <v>0</v>
      </c>
      <c r="M68" s="1">
        <v>822</v>
      </c>
      <c r="N68" s="1">
        <v>38.83</v>
      </c>
      <c r="O68" s="1">
        <v>0</v>
      </c>
      <c r="P68" s="1">
        <v>8528</v>
      </c>
      <c r="Q68" s="1">
        <v>1909.09</v>
      </c>
      <c r="R68" s="1">
        <v>1046.3699999999999</v>
      </c>
      <c r="S68" s="1">
        <v>2064.36</v>
      </c>
      <c r="T68" s="1">
        <v>0</v>
      </c>
      <c r="U68" s="1">
        <v>0</v>
      </c>
      <c r="V68" s="1">
        <v>0</v>
      </c>
      <c r="W68" s="1">
        <v>0</v>
      </c>
      <c r="X68" s="1">
        <v>-856.03</v>
      </c>
      <c r="Y68" s="1">
        <v>0</v>
      </c>
      <c r="Z68" s="1">
        <v>-39215</v>
      </c>
      <c r="AA68" s="1">
        <v>0</v>
      </c>
      <c r="AB68" s="1">
        <v>26873.24</v>
      </c>
      <c r="AC68" s="1">
        <v>3188.92</v>
      </c>
      <c r="AD68" s="1">
        <v>0</v>
      </c>
      <c r="AE68" s="1">
        <v>1913.63</v>
      </c>
      <c r="AF68" s="1">
        <v>1126.6500000000001</v>
      </c>
      <c r="AG68" s="1">
        <v>0</v>
      </c>
      <c r="AH68" s="1">
        <v>3300</v>
      </c>
      <c r="AI68" s="1">
        <v>3015.3</v>
      </c>
      <c r="AJ68" s="1">
        <v>2514.73</v>
      </c>
      <c r="AK68" s="1">
        <v>600</v>
      </c>
      <c r="AL68" s="1">
        <v>104.45</v>
      </c>
      <c r="AM68" s="1">
        <v>0</v>
      </c>
      <c r="AN68" s="1">
        <v>549.4</v>
      </c>
      <c r="AO68" s="1">
        <v>0</v>
      </c>
      <c r="AP68" s="1">
        <v>0</v>
      </c>
      <c r="AQ68" s="1">
        <v>746</v>
      </c>
      <c r="AR68" s="1">
        <v>2650</v>
      </c>
      <c r="AS68" s="1">
        <v>165</v>
      </c>
      <c r="AT68" s="1">
        <v>0</v>
      </c>
      <c r="AU68" s="1">
        <v>0</v>
      </c>
      <c r="AV68" s="1">
        <v>173.4</v>
      </c>
      <c r="AW68" s="1">
        <v>958.85</v>
      </c>
      <c r="AX68" s="1">
        <v>165.03</v>
      </c>
      <c r="AY68" s="1">
        <v>2028.4</v>
      </c>
      <c r="AZ68" s="1">
        <v>0</v>
      </c>
      <c r="BA68" s="1">
        <v>28624.1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673.64</v>
      </c>
      <c r="BH68" s="1">
        <v>319.56</v>
      </c>
      <c r="BI68" s="1">
        <v>568.36</v>
      </c>
      <c r="BJ68" s="1">
        <v>5139.92</v>
      </c>
      <c r="BK68" s="1">
        <v>308.92</v>
      </c>
      <c r="BL68" s="1">
        <v>0</v>
      </c>
      <c r="BM68" s="1">
        <v>1825.62</v>
      </c>
      <c r="BN68" s="1">
        <v>0</v>
      </c>
      <c r="BO68" s="1">
        <v>0</v>
      </c>
      <c r="BP68" s="1">
        <v>136.57</v>
      </c>
      <c r="BQ68" s="1">
        <v>0</v>
      </c>
      <c r="BR68" s="1">
        <v>239.74</v>
      </c>
      <c r="BS68" s="1">
        <v>118.19</v>
      </c>
      <c r="BT68" s="1">
        <v>1906</v>
      </c>
      <c r="BU68" s="1">
        <v>528.38</v>
      </c>
      <c r="BV68" s="1">
        <v>5635.38</v>
      </c>
      <c r="BW68" s="1">
        <v>0</v>
      </c>
      <c r="BX68" s="1">
        <v>0</v>
      </c>
      <c r="BY68" s="1">
        <v>0</v>
      </c>
      <c r="BZ68" s="1">
        <v>350</v>
      </c>
      <c r="CA68" s="1">
        <v>510.72</v>
      </c>
      <c r="CB68" s="1">
        <v>45.47</v>
      </c>
      <c r="CC68" s="1">
        <v>5831.51</v>
      </c>
      <c r="CD68" s="1">
        <v>2405</v>
      </c>
      <c r="CE68" s="1">
        <v>152.44999999999999</v>
      </c>
      <c r="CF68" s="1">
        <v>0</v>
      </c>
      <c r="CG68" s="1">
        <v>1903.49</v>
      </c>
      <c r="CH68" s="1">
        <v>2800.54</v>
      </c>
      <c r="CI68" s="1">
        <v>0</v>
      </c>
      <c r="CJ68" s="1">
        <v>324.39</v>
      </c>
      <c r="CK68" s="1">
        <v>25046.35</v>
      </c>
      <c r="CL68" s="1">
        <v>104.5</v>
      </c>
      <c r="CM68" s="1">
        <v>2495.5</v>
      </c>
      <c r="CN68" s="1">
        <v>1577.34</v>
      </c>
      <c r="CO68" s="1">
        <v>0</v>
      </c>
      <c r="CP68" s="1">
        <v>5881.82</v>
      </c>
      <c r="CQ68" s="1">
        <v>5458.22</v>
      </c>
      <c r="CR68" s="1">
        <v>0</v>
      </c>
      <c r="CS68" s="1">
        <v>7709.85</v>
      </c>
      <c r="CT68" s="1">
        <v>584</v>
      </c>
      <c r="CU68" s="1">
        <v>530</v>
      </c>
      <c r="CV68" s="1">
        <v>0</v>
      </c>
      <c r="CW68" s="1">
        <v>0</v>
      </c>
      <c r="CX68" s="1">
        <v>6250</v>
      </c>
      <c r="CY68" s="1">
        <v>19058.18</v>
      </c>
      <c r="CZ68" s="1">
        <v>0</v>
      </c>
      <c r="DA68" s="1">
        <v>555</v>
      </c>
      <c r="DB68" s="1">
        <v>0</v>
      </c>
      <c r="DC68" s="1">
        <v>18920.150000000001</v>
      </c>
      <c r="DD68" s="1">
        <v>4777</v>
      </c>
      <c r="DE68" s="1">
        <v>13543.44</v>
      </c>
      <c r="DF68" s="1">
        <v>6059.19</v>
      </c>
      <c r="DG68" s="1">
        <v>2351.6799999999998</v>
      </c>
      <c r="DH68" s="1">
        <v>3419.62</v>
      </c>
      <c r="DI68" s="1">
        <v>1818.75</v>
      </c>
      <c r="DJ68" s="1">
        <v>0</v>
      </c>
      <c r="DK68" s="1">
        <v>642.72</v>
      </c>
      <c r="DL68" s="1">
        <v>2258.0500000000002</v>
      </c>
      <c r="DM68" s="1">
        <v>4686.3</v>
      </c>
      <c r="DN68" s="1">
        <v>0</v>
      </c>
      <c r="DO68" s="1">
        <v>207.55</v>
      </c>
      <c r="DP68" s="1">
        <v>0</v>
      </c>
      <c r="DQ68" s="1">
        <v>1918.41</v>
      </c>
      <c r="DR68" s="1">
        <v>0</v>
      </c>
      <c r="DS68" s="1">
        <v>0</v>
      </c>
      <c r="DT68" s="1">
        <v>0</v>
      </c>
      <c r="DU68" s="1">
        <v>0</v>
      </c>
      <c r="DV68" s="1">
        <v>30</v>
      </c>
      <c r="DW68" s="1">
        <v>137</v>
      </c>
      <c r="DX68" s="1">
        <v>0</v>
      </c>
      <c r="EA68" s="9">
        <v>43344</v>
      </c>
      <c r="EB68" s="5">
        <v>237586.76999999996</v>
      </c>
      <c r="EC68" s="5">
        <v>-33102.44</v>
      </c>
      <c r="ED68" s="5">
        <f>SUM(Table2[[#This Row],[Income]:[Cost Of Sales]])</f>
        <v>204484.32999999996</v>
      </c>
      <c r="EE68" s="5">
        <v>-213339.12999999995</v>
      </c>
      <c r="EF68" s="5">
        <f>Table2[[#This Row],[Gross Profit]]+Table2[[#This Row],[Expenses]]</f>
        <v>-8854.7999999999884</v>
      </c>
      <c r="EG68" s="5">
        <v>0</v>
      </c>
      <c r="EH68" s="12">
        <f>SUM(Table2[[#This Row],[Operating Profit]:[Expenses - Tax]])</f>
        <v>-8854.7999999999884</v>
      </c>
      <c r="EI68" s="18">
        <f>Table2[[#This Row],[Gross Profit]]/Table2[[#This Row],[Income]]</f>
        <v>0.86067220830520152</v>
      </c>
      <c r="EJ68" s="18">
        <f>Table2[[#This Row],[Net Profit/(Loss)]]/Table2[[#This Row],[Income]]</f>
        <v>-3.7269752015232117E-2</v>
      </c>
      <c r="EK68" s="20">
        <f>Table2[[#This Row],[Income]]/EB69</f>
        <v>0.77807723265745787</v>
      </c>
      <c r="EM68" s="9">
        <v>43344</v>
      </c>
      <c r="EN68" s="4">
        <v>71269.2</v>
      </c>
      <c r="EO68" s="4">
        <v>169683.5</v>
      </c>
      <c r="EP68" s="4">
        <v>23118.45</v>
      </c>
      <c r="EQ68" s="4">
        <v>38.83</v>
      </c>
      <c r="ER68" s="4">
        <v>-26523.21</v>
      </c>
      <c r="ES68" s="4">
        <v>-30062.160000000003</v>
      </c>
      <c r="ET68" s="4">
        <v>-3040.28</v>
      </c>
      <c r="EU68" s="4">
        <v>-72290.09</v>
      </c>
      <c r="EV68" s="4">
        <v>-34252.109999999993</v>
      </c>
      <c r="EW68" s="4">
        <v>-46027.07</v>
      </c>
      <c r="EX68" s="4">
        <v>-60769.860000000022</v>
      </c>
      <c r="EY68" s="14">
        <v>0</v>
      </c>
      <c r="EZ68" s="5">
        <f>SUM(Table3[[#This Row],[Sales]:[ITE]])</f>
        <v>-8854.7999999999593</v>
      </c>
    </row>
    <row r="69" spans="1:156" x14ac:dyDescent="0.25">
      <c r="A69" s="3">
        <v>43313</v>
      </c>
      <c r="B69" s="1">
        <v>60046.3</v>
      </c>
      <c r="C69" s="1">
        <v>0</v>
      </c>
      <c r="D69" s="1">
        <v>6226.41</v>
      </c>
      <c r="E69" s="1">
        <v>202267.59</v>
      </c>
      <c r="F69" s="1">
        <v>4295.01</v>
      </c>
      <c r="G69" s="1">
        <v>2694.22</v>
      </c>
      <c r="H69" s="1">
        <v>1440.86</v>
      </c>
      <c r="I69" s="1">
        <v>830.91</v>
      </c>
      <c r="J69" s="1">
        <v>4950.08</v>
      </c>
      <c r="K69" s="1">
        <v>15468.87</v>
      </c>
      <c r="L69" s="1">
        <v>0</v>
      </c>
      <c r="M69" s="1">
        <v>467.27</v>
      </c>
      <c r="N69" s="1">
        <v>28.99</v>
      </c>
      <c r="O69" s="1">
        <v>0</v>
      </c>
      <c r="P69" s="1">
        <v>3711</v>
      </c>
      <c r="Q69" s="1">
        <v>909.09</v>
      </c>
      <c r="R69" s="1">
        <v>992.72</v>
      </c>
      <c r="S69" s="1">
        <v>989.18</v>
      </c>
      <c r="T69" s="1">
        <v>0</v>
      </c>
      <c r="U69" s="1">
        <v>0</v>
      </c>
      <c r="V69" s="1">
        <v>0</v>
      </c>
      <c r="W69" s="1">
        <v>0</v>
      </c>
      <c r="X69" s="1">
        <v>32.64</v>
      </c>
      <c r="Y69" s="1">
        <v>0</v>
      </c>
      <c r="Z69" s="1">
        <v>0</v>
      </c>
      <c r="AA69" s="1">
        <v>0</v>
      </c>
      <c r="AB69" s="1">
        <v>24631.759999999998</v>
      </c>
      <c r="AC69" s="1">
        <v>-876.17</v>
      </c>
      <c r="AD69" s="1">
        <v>0</v>
      </c>
      <c r="AE69" s="1">
        <v>0</v>
      </c>
      <c r="AF69" s="1">
        <v>1071.98</v>
      </c>
      <c r="AG69" s="1">
        <v>0</v>
      </c>
      <c r="AH69" s="1">
        <v>0</v>
      </c>
      <c r="AI69" s="1">
        <v>1577.17</v>
      </c>
      <c r="AJ69" s="1">
        <v>1799.76</v>
      </c>
      <c r="AK69" s="1">
        <v>0</v>
      </c>
      <c r="AL69" s="1">
        <v>258.64</v>
      </c>
      <c r="AM69" s="1">
        <v>0</v>
      </c>
      <c r="AN69" s="1">
        <v>500.4</v>
      </c>
      <c r="AO69" s="1">
        <v>0</v>
      </c>
      <c r="AP69" s="1">
        <v>0</v>
      </c>
      <c r="AQ69" s="1">
        <v>1728.38</v>
      </c>
      <c r="AR69" s="1">
        <v>381.95</v>
      </c>
      <c r="AS69" s="1">
        <v>165</v>
      </c>
      <c r="AT69" s="1">
        <v>0</v>
      </c>
      <c r="AU69" s="1">
        <v>0</v>
      </c>
      <c r="AV69" s="1">
        <v>0</v>
      </c>
      <c r="AW69" s="1">
        <v>1085.1300000000001</v>
      </c>
      <c r="AX69" s="1">
        <v>734.57</v>
      </c>
      <c r="AY69" s="1">
        <v>1640.45</v>
      </c>
      <c r="AZ69" s="1">
        <v>0</v>
      </c>
      <c r="BA69" s="1">
        <v>27915.17</v>
      </c>
      <c r="BB69" s="1">
        <v>0</v>
      </c>
      <c r="BC69" s="1">
        <v>0</v>
      </c>
      <c r="BD69" s="1">
        <v>0</v>
      </c>
      <c r="BE69" s="1">
        <v>500</v>
      </c>
      <c r="BF69" s="1">
        <v>2400</v>
      </c>
      <c r="BG69" s="1">
        <v>0</v>
      </c>
      <c r="BH69" s="1">
        <v>622.28</v>
      </c>
      <c r="BI69" s="1">
        <v>777.3</v>
      </c>
      <c r="BJ69" s="1">
        <v>5886.63</v>
      </c>
      <c r="BK69" s="1">
        <v>34.69</v>
      </c>
      <c r="BL69" s="1">
        <v>0</v>
      </c>
      <c r="BM69" s="1">
        <v>1748.09</v>
      </c>
      <c r="BN69" s="1">
        <v>0</v>
      </c>
      <c r="BO69" s="1">
        <v>0</v>
      </c>
      <c r="BP69" s="1">
        <v>1171.03</v>
      </c>
      <c r="BQ69" s="1">
        <v>119.68</v>
      </c>
      <c r="BR69" s="1">
        <v>0</v>
      </c>
      <c r="BS69" s="1">
        <v>92.92</v>
      </c>
      <c r="BT69" s="1">
        <v>3939.08</v>
      </c>
      <c r="BU69" s="1">
        <v>452.16</v>
      </c>
      <c r="BV69" s="1">
        <v>4607.55</v>
      </c>
      <c r="BW69" s="1">
        <v>125.86</v>
      </c>
      <c r="BX69" s="1">
        <v>177.27</v>
      </c>
      <c r="BY69" s="1">
        <v>0</v>
      </c>
      <c r="BZ69" s="1">
        <v>45.45</v>
      </c>
      <c r="CA69" s="1">
        <v>849.74</v>
      </c>
      <c r="CB69" s="1">
        <v>1007.09</v>
      </c>
      <c r="CC69" s="1">
        <v>5891.53</v>
      </c>
      <c r="CD69" s="1">
        <v>1882.28</v>
      </c>
      <c r="CE69" s="1">
        <v>164.44</v>
      </c>
      <c r="CF69" s="1">
        <v>0</v>
      </c>
      <c r="CG69" s="1">
        <v>-9145.93</v>
      </c>
      <c r="CH69" s="1">
        <v>2805.56</v>
      </c>
      <c r="CI69" s="1">
        <v>0</v>
      </c>
      <c r="CJ69" s="1">
        <v>369.98</v>
      </c>
      <c r="CK69" s="1">
        <v>28659.03</v>
      </c>
      <c r="CL69" s="1">
        <v>548.54999999999995</v>
      </c>
      <c r="CM69" s="1">
        <v>2529.56</v>
      </c>
      <c r="CN69" s="1">
        <v>1577.34</v>
      </c>
      <c r="CO69" s="1">
        <v>0</v>
      </c>
      <c r="CP69" s="1">
        <v>5350</v>
      </c>
      <c r="CQ69" s="1">
        <v>5793.66</v>
      </c>
      <c r="CR69" s="1">
        <v>0</v>
      </c>
      <c r="CS69" s="1">
        <v>7095</v>
      </c>
      <c r="CT69" s="1">
        <v>808</v>
      </c>
      <c r="CU69" s="1">
        <v>1392.53</v>
      </c>
      <c r="CV69" s="1">
        <v>0</v>
      </c>
      <c r="CW69" s="1">
        <v>5000</v>
      </c>
      <c r="CX69" s="1">
        <v>4250</v>
      </c>
      <c r="CY69" s="1">
        <v>19680</v>
      </c>
      <c r="CZ69" s="1">
        <v>0</v>
      </c>
      <c r="DA69" s="1">
        <v>740</v>
      </c>
      <c r="DB69" s="1">
        <v>0</v>
      </c>
      <c r="DC69" s="1">
        <v>24572.57</v>
      </c>
      <c r="DD69" s="1">
        <v>5793.8</v>
      </c>
      <c r="DE69" s="1">
        <v>16966.310000000001</v>
      </c>
      <c r="DF69" s="1">
        <v>7777.44</v>
      </c>
      <c r="DG69" s="1">
        <v>2774.76</v>
      </c>
      <c r="DH69" s="1">
        <v>4543.2</v>
      </c>
      <c r="DI69" s="1">
        <v>931.35</v>
      </c>
      <c r="DJ69" s="1">
        <v>0</v>
      </c>
      <c r="DK69" s="1">
        <v>803.4</v>
      </c>
      <c r="DL69" s="1">
        <v>4291.8500000000004</v>
      </c>
      <c r="DM69" s="1">
        <v>5833.82</v>
      </c>
      <c r="DN69" s="1">
        <v>0</v>
      </c>
      <c r="DO69" s="1">
        <v>0</v>
      </c>
      <c r="DP69" s="1">
        <v>0</v>
      </c>
      <c r="DQ69" s="1">
        <v>6828.11</v>
      </c>
      <c r="DR69" s="1">
        <v>3519.46</v>
      </c>
      <c r="DS69" s="1">
        <v>0</v>
      </c>
      <c r="DT69" s="1">
        <v>0</v>
      </c>
      <c r="DU69" s="1">
        <v>0</v>
      </c>
      <c r="DV69" s="1">
        <v>0</v>
      </c>
      <c r="DW69" s="1">
        <v>43.5</v>
      </c>
      <c r="DX69" s="1">
        <v>0</v>
      </c>
      <c r="EA69" s="10">
        <v>43313</v>
      </c>
      <c r="EB69" s="5">
        <v>305351.13999999996</v>
      </c>
      <c r="EC69" s="5">
        <v>-24827.57</v>
      </c>
      <c r="ED69" s="5">
        <f>SUM(Table2[[#This Row],[Income]:[Cost Of Sales]])</f>
        <v>280523.56999999995</v>
      </c>
      <c r="EE69" s="5">
        <v>-232414.53999999998</v>
      </c>
      <c r="EF69" s="5">
        <f>Table2[[#This Row],[Gross Profit]]+Table2[[#This Row],[Expenses]]</f>
        <v>48109.02999999997</v>
      </c>
      <c r="EG69" s="5">
        <v>0</v>
      </c>
      <c r="EH69" s="12">
        <f>SUM(Table2[[#This Row],[Operating Profit]:[Expenses - Tax]])</f>
        <v>48109.02999999997</v>
      </c>
      <c r="EI69" s="18">
        <f>Table2[[#This Row],[Gross Profit]]/Table2[[#This Row],[Income]]</f>
        <v>0.91869173961492334</v>
      </c>
      <c r="EJ69" s="18">
        <f>Table2[[#This Row],[Net Profit/(Loss)]]/Table2[[#This Row],[Income]]</f>
        <v>0.15755313702120116</v>
      </c>
      <c r="EK69" s="20">
        <f>Table2[[#This Row],[Income]]/EB70</f>
        <v>0.87170303502254776</v>
      </c>
      <c r="EM69" s="10">
        <v>43313</v>
      </c>
      <c r="EN69" s="4">
        <v>66272.710000000006</v>
      </c>
      <c r="EO69" s="4">
        <v>210697.68</v>
      </c>
      <c r="EP69" s="4">
        <v>21717.13</v>
      </c>
      <c r="EQ69" s="4">
        <v>28.99</v>
      </c>
      <c r="ER69" s="4">
        <v>6634.630000000001</v>
      </c>
      <c r="ES69" s="4">
        <v>-23755.59</v>
      </c>
      <c r="ET69" s="4">
        <v>-1071.98</v>
      </c>
      <c r="EU69" s="4">
        <v>-70281.689999999988</v>
      </c>
      <c r="EV69" s="4">
        <v>-27344.09</v>
      </c>
      <c r="EW69" s="4">
        <v>-50109.19</v>
      </c>
      <c r="EX69" s="4">
        <v>-84679.57</v>
      </c>
      <c r="EY69" s="14">
        <v>0</v>
      </c>
      <c r="EZ69" s="5">
        <f>SUM(Table3[[#This Row],[Sales]:[ITE]])</f>
        <v>48109.03</v>
      </c>
    </row>
    <row r="70" spans="1:156" x14ac:dyDescent="0.25">
      <c r="A70" s="3">
        <v>43282</v>
      </c>
      <c r="B70" s="1">
        <v>58987.27</v>
      </c>
      <c r="C70" s="1">
        <v>22320.94</v>
      </c>
      <c r="D70" s="1">
        <v>9095.7199999999993</v>
      </c>
      <c r="E70" s="1">
        <v>226692.76</v>
      </c>
      <c r="F70" s="1">
        <v>0</v>
      </c>
      <c r="G70" s="1">
        <v>3379.27</v>
      </c>
      <c r="H70" s="1">
        <v>1965.86</v>
      </c>
      <c r="I70" s="1">
        <v>1211.3699999999999</v>
      </c>
      <c r="J70" s="1">
        <v>4537.5600000000004</v>
      </c>
      <c r="K70" s="1">
        <v>15096.35</v>
      </c>
      <c r="L70" s="1">
        <v>0</v>
      </c>
      <c r="M70" s="1">
        <v>1564</v>
      </c>
      <c r="N70" s="1">
        <v>20.100000000000001</v>
      </c>
      <c r="O70" s="1">
        <v>0</v>
      </c>
      <c r="P70" s="1">
        <v>4837.8500000000004</v>
      </c>
      <c r="Q70" s="1">
        <v>0</v>
      </c>
      <c r="R70" s="1">
        <v>364.53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80.8</v>
      </c>
      <c r="Y70" s="1">
        <v>138.24</v>
      </c>
      <c r="Z70" s="1">
        <v>0</v>
      </c>
      <c r="AA70" s="1">
        <v>0</v>
      </c>
      <c r="AB70" s="1">
        <v>22046.91</v>
      </c>
      <c r="AC70" s="1">
        <v>620.12</v>
      </c>
      <c r="AD70" s="1">
        <v>0</v>
      </c>
      <c r="AE70" s="1">
        <v>7891.69</v>
      </c>
      <c r="AF70" s="1">
        <v>1704.05</v>
      </c>
      <c r="AG70" s="1">
        <v>3194.39</v>
      </c>
      <c r="AH70" s="1">
        <v>1600</v>
      </c>
      <c r="AI70" s="1">
        <v>2878.97</v>
      </c>
      <c r="AJ70" s="1">
        <v>925.46</v>
      </c>
      <c r="AK70" s="1">
        <v>0</v>
      </c>
      <c r="AL70" s="1">
        <v>258.39</v>
      </c>
      <c r="AM70" s="1">
        <v>0</v>
      </c>
      <c r="AN70" s="1">
        <v>683.27</v>
      </c>
      <c r="AO70" s="1">
        <v>0</v>
      </c>
      <c r="AP70" s="1">
        <v>90.91</v>
      </c>
      <c r="AQ70" s="1">
        <v>1270.92</v>
      </c>
      <c r="AR70" s="1">
        <v>2915</v>
      </c>
      <c r="AS70" s="1">
        <v>365</v>
      </c>
      <c r="AT70" s="1">
        <v>0</v>
      </c>
      <c r="AU70" s="1">
        <v>0</v>
      </c>
      <c r="AV70" s="1">
        <v>34.700000000000003</v>
      </c>
      <c r="AW70" s="1">
        <v>1180.0899999999999</v>
      </c>
      <c r="AX70" s="1">
        <v>136.62</v>
      </c>
      <c r="AY70" s="1">
        <v>2041.61</v>
      </c>
      <c r="AZ70" s="1">
        <v>0</v>
      </c>
      <c r="BA70" s="1">
        <v>25901.49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578.4</v>
      </c>
      <c r="BI70" s="1">
        <v>587.29999999999995</v>
      </c>
      <c r="BJ70" s="1">
        <v>5886.63</v>
      </c>
      <c r="BK70" s="1">
        <v>239.42</v>
      </c>
      <c r="BL70" s="1">
        <v>0</v>
      </c>
      <c r="BM70" s="1">
        <v>406.12</v>
      </c>
      <c r="BN70" s="1">
        <v>0</v>
      </c>
      <c r="BO70" s="1">
        <v>0</v>
      </c>
      <c r="BP70" s="1">
        <v>342.36</v>
      </c>
      <c r="BQ70" s="1">
        <v>59.84</v>
      </c>
      <c r="BR70" s="1">
        <v>50.91</v>
      </c>
      <c r="BS70" s="1">
        <v>83.82</v>
      </c>
      <c r="BT70" s="1">
        <v>2254.11</v>
      </c>
      <c r="BU70" s="1">
        <v>169.91</v>
      </c>
      <c r="BV70" s="1">
        <v>2692.13</v>
      </c>
      <c r="BW70" s="1">
        <v>0</v>
      </c>
      <c r="BX70" s="1">
        <v>0</v>
      </c>
      <c r="BY70" s="1">
        <v>0</v>
      </c>
      <c r="BZ70" s="1">
        <v>634.59</v>
      </c>
      <c r="CA70" s="1">
        <v>837.5</v>
      </c>
      <c r="CB70" s="1">
        <v>0</v>
      </c>
      <c r="CC70" s="1">
        <v>6764.94</v>
      </c>
      <c r="CD70" s="1">
        <v>2360.16</v>
      </c>
      <c r="CE70" s="1">
        <v>164.44</v>
      </c>
      <c r="CF70" s="1">
        <v>0</v>
      </c>
      <c r="CG70" s="1">
        <v>6493.03</v>
      </c>
      <c r="CH70" s="1">
        <v>2742.88</v>
      </c>
      <c r="CI70" s="1">
        <v>188.19</v>
      </c>
      <c r="CJ70" s="1">
        <v>369.99</v>
      </c>
      <c r="CK70" s="1">
        <v>36844.65</v>
      </c>
      <c r="CL70" s="1">
        <v>522.5</v>
      </c>
      <c r="CM70" s="1">
        <v>2458.04</v>
      </c>
      <c r="CN70" s="1">
        <v>1577.34</v>
      </c>
      <c r="CO70" s="1">
        <v>0</v>
      </c>
      <c r="CP70" s="1">
        <v>5850</v>
      </c>
      <c r="CQ70" s="1">
        <v>5581.91</v>
      </c>
      <c r="CR70" s="1">
        <v>0</v>
      </c>
      <c r="CS70" s="1">
        <v>6639.77</v>
      </c>
      <c r="CT70" s="1">
        <v>1512</v>
      </c>
      <c r="CU70" s="1">
        <v>0</v>
      </c>
      <c r="CV70" s="1">
        <v>85</v>
      </c>
      <c r="CW70" s="1">
        <v>181.82</v>
      </c>
      <c r="CX70" s="1">
        <v>2750</v>
      </c>
      <c r="CY70" s="1">
        <v>17720</v>
      </c>
      <c r="CZ70" s="1">
        <v>0</v>
      </c>
      <c r="DA70" s="1">
        <v>925</v>
      </c>
      <c r="DB70" s="1">
        <v>727.5</v>
      </c>
      <c r="DC70" s="1">
        <v>21687.79</v>
      </c>
      <c r="DD70" s="1">
        <v>4546.1099999999997</v>
      </c>
      <c r="DE70" s="1">
        <v>13023.44</v>
      </c>
      <c r="DF70" s="1">
        <v>5896.63</v>
      </c>
      <c r="DG70" s="1">
        <v>1884.78</v>
      </c>
      <c r="DH70" s="1">
        <v>3978.89</v>
      </c>
      <c r="DI70" s="1">
        <v>6223.12</v>
      </c>
      <c r="DJ70" s="1">
        <v>0</v>
      </c>
      <c r="DK70" s="1">
        <v>637.54</v>
      </c>
      <c r="DL70" s="1">
        <v>5023.68</v>
      </c>
      <c r="DM70" s="1">
        <v>5352.66</v>
      </c>
      <c r="DN70" s="1">
        <v>0</v>
      </c>
      <c r="DO70" s="1">
        <v>0</v>
      </c>
      <c r="DP70" s="1">
        <v>0</v>
      </c>
      <c r="DQ70" s="1">
        <v>4519.45</v>
      </c>
      <c r="DR70" s="1">
        <v>8166.1</v>
      </c>
      <c r="DS70" s="1">
        <v>0</v>
      </c>
      <c r="DT70" s="1">
        <v>620</v>
      </c>
      <c r="DU70" s="1">
        <v>0</v>
      </c>
      <c r="DV70" s="1">
        <v>1772.73</v>
      </c>
      <c r="DW70" s="1">
        <v>2590.91</v>
      </c>
      <c r="DX70" s="1">
        <v>0</v>
      </c>
      <c r="EA70" s="9">
        <v>43282</v>
      </c>
      <c r="EB70" s="5">
        <v>350292.61999999994</v>
      </c>
      <c r="EC70" s="5">
        <v>-35457.159999999996</v>
      </c>
      <c r="ED70" s="5">
        <f>SUM(Table2[[#This Row],[Income]:[Cost Of Sales]])</f>
        <v>314835.45999999996</v>
      </c>
      <c r="EE70" s="5">
        <v>-243488.46000000008</v>
      </c>
      <c r="EF70" s="5">
        <f>Table2[[#This Row],[Gross Profit]]+Table2[[#This Row],[Expenses]]</f>
        <v>71346.999999999884</v>
      </c>
      <c r="EG70" s="5">
        <v>0</v>
      </c>
      <c r="EH70" s="12">
        <f>SUM(Table2[[#This Row],[Operating Profit]:[Expenses - Tax]])</f>
        <v>71346.999999999884</v>
      </c>
      <c r="EI70" s="18">
        <f>Table2[[#This Row],[Gross Profit]]/Table2[[#This Row],[Income]]</f>
        <v>0.89877845556666314</v>
      </c>
      <c r="EJ70" s="18">
        <f>Table2[[#This Row],[Net Profit/(Loss)]]/Table2[[#This Row],[Income]]</f>
        <v>0.2036782847437662</v>
      </c>
      <c r="EK70" s="20">
        <f>Table2[[#This Row],[Income]]/EB71</f>
        <v>0.81916376607286134</v>
      </c>
      <c r="EM70" s="9">
        <v>43282</v>
      </c>
      <c r="EN70" s="4">
        <v>90403.93</v>
      </c>
      <c r="EO70" s="4">
        <v>232037.88999999998</v>
      </c>
      <c r="EP70" s="4">
        <v>22409.279999999999</v>
      </c>
      <c r="EQ70" s="4">
        <v>20.100000000000001</v>
      </c>
      <c r="ER70" s="4">
        <v>5421.42</v>
      </c>
      <c r="ES70" s="4">
        <v>-22667.03</v>
      </c>
      <c r="ET70" s="4">
        <v>-12790.13</v>
      </c>
      <c r="EU70" s="4">
        <v>-64395.010000000009</v>
      </c>
      <c r="EV70" s="4">
        <v>-51196.62</v>
      </c>
      <c r="EW70" s="4">
        <v>-41245.5</v>
      </c>
      <c r="EX70" s="4">
        <v>-86651.33</v>
      </c>
      <c r="EY70" s="14">
        <v>0</v>
      </c>
      <c r="EZ70" s="5">
        <f>SUM(Table3[[#This Row],[Sales]:[ITE]])</f>
        <v>71346.999999999956</v>
      </c>
    </row>
    <row r="71" spans="1:156" x14ac:dyDescent="0.25">
      <c r="A71" s="3">
        <v>43252</v>
      </c>
      <c r="B71" s="1">
        <v>59720.56</v>
      </c>
      <c r="C71" s="1">
        <v>42183.68</v>
      </c>
      <c r="D71" s="1">
        <v>5706.07</v>
      </c>
      <c r="E71" s="1">
        <v>196286.99</v>
      </c>
      <c r="F71" s="1">
        <v>0</v>
      </c>
      <c r="G71" s="1">
        <v>2161.39</v>
      </c>
      <c r="H71" s="1">
        <v>2951.17</v>
      </c>
      <c r="I71" s="1">
        <v>720.01</v>
      </c>
      <c r="J71" s="1">
        <v>3508.64</v>
      </c>
      <c r="K71" s="1">
        <v>15053.22</v>
      </c>
      <c r="L71" s="1">
        <v>0</v>
      </c>
      <c r="M71" s="1">
        <v>0</v>
      </c>
      <c r="N71" s="1">
        <v>19.38</v>
      </c>
      <c r="O71" s="1">
        <v>0</v>
      </c>
      <c r="P71" s="1">
        <v>3445.59</v>
      </c>
      <c r="Q71" s="1">
        <v>0</v>
      </c>
      <c r="R71" s="1">
        <v>2263.62</v>
      </c>
      <c r="S71" s="1">
        <v>0</v>
      </c>
      <c r="T71" s="1">
        <v>1492.36</v>
      </c>
      <c r="U71" s="1">
        <v>-2211</v>
      </c>
      <c r="V71" s="1">
        <v>0</v>
      </c>
      <c r="W71" s="1">
        <v>0</v>
      </c>
      <c r="X71" s="1">
        <v>72.73</v>
      </c>
      <c r="Y71" s="1">
        <v>2332.8000000000002</v>
      </c>
      <c r="Z71" s="1">
        <v>91915</v>
      </c>
      <c r="AA71" s="1">
        <v>0</v>
      </c>
      <c r="AB71" s="1">
        <v>25972.36</v>
      </c>
      <c r="AC71" s="1">
        <v>92.85</v>
      </c>
      <c r="AD71" s="1">
        <v>0</v>
      </c>
      <c r="AE71" s="1">
        <v>23675.23</v>
      </c>
      <c r="AF71" s="1">
        <v>2546.16</v>
      </c>
      <c r="AG71" s="1">
        <v>0</v>
      </c>
      <c r="AH71" s="1">
        <v>1325</v>
      </c>
      <c r="AI71" s="1">
        <v>1722.45</v>
      </c>
      <c r="AJ71" s="1">
        <v>940.68</v>
      </c>
      <c r="AK71" s="1">
        <v>0</v>
      </c>
      <c r="AL71" s="1">
        <v>376.93</v>
      </c>
      <c r="AM71" s="1">
        <v>150.4</v>
      </c>
      <c r="AN71" s="1">
        <v>526.28</v>
      </c>
      <c r="AO71" s="1">
        <v>0</v>
      </c>
      <c r="AP71" s="1">
        <v>0</v>
      </c>
      <c r="AQ71" s="1">
        <v>1882.2</v>
      </c>
      <c r="AR71" s="1">
        <v>2915</v>
      </c>
      <c r="AS71" s="1">
        <v>405</v>
      </c>
      <c r="AT71" s="1">
        <v>0</v>
      </c>
      <c r="AU71" s="1">
        <v>0</v>
      </c>
      <c r="AV71" s="1">
        <v>0</v>
      </c>
      <c r="AW71" s="1">
        <v>1103.54</v>
      </c>
      <c r="AX71" s="1">
        <v>3002.48</v>
      </c>
      <c r="AY71" s="1">
        <v>1781.66</v>
      </c>
      <c r="AZ71" s="1">
        <v>0</v>
      </c>
      <c r="BA71" s="1">
        <v>27629.01</v>
      </c>
      <c r="BB71" s="1">
        <v>0</v>
      </c>
      <c r="BC71" s="1">
        <v>0</v>
      </c>
      <c r="BD71" s="1">
        <v>0</v>
      </c>
      <c r="BE71" s="1">
        <v>0</v>
      </c>
      <c r="BF71" s="1">
        <v>2109.09</v>
      </c>
      <c r="BG71" s="1">
        <v>0</v>
      </c>
      <c r="BH71" s="1">
        <v>1168.74</v>
      </c>
      <c r="BI71" s="1">
        <v>1184.0899999999999</v>
      </c>
      <c r="BJ71" s="1">
        <v>7410.05</v>
      </c>
      <c r="BK71" s="1">
        <v>251.57</v>
      </c>
      <c r="BL71" s="1">
        <v>0</v>
      </c>
      <c r="BM71" s="1">
        <v>336.37</v>
      </c>
      <c r="BN71" s="1">
        <v>0</v>
      </c>
      <c r="BO71" s="1">
        <v>0</v>
      </c>
      <c r="BP71" s="1">
        <v>334.01</v>
      </c>
      <c r="BQ71" s="1">
        <v>79.38</v>
      </c>
      <c r="BR71" s="1">
        <v>408.63</v>
      </c>
      <c r="BS71" s="1">
        <v>115.44</v>
      </c>
      <c r="BT71" s="1">
        <v>1790.03</v>
      </c>
      <c r="BU71" s="1">
        <v>2235</v>
      </c>
      <c r="BV71" s="1">
        <v>9072.2999999999993</v>
      </c>
      <c r="BW71" s="1">
        <v>0</v>
      </c>
      <c r="BX71" s="1">
        <v>0</v>
      </c>
      <c r="BY71" s="1">
        <v>0</v>
      </c>
      <c r="BZ71" s="1">
        <v>0</v>
      </c>
      <c r="CA71" s="1">
        <v>323.02</v>
      </c>
      <c r="CB71" s="1">
        <v>0</v>
      </c>
      <c r="CC71" s="1">
        <v>7170.35</v>
      </c>
      <c r="CD71" s="1">
        <v>1615.41</v>
      </c>
      <c r="CE71" s="1">
        <v>0</v>
      </c>
      <c r="CF71" s="1">
        <v>0</v>
      </c>
      <c r="CG71" s="1">
        <v>2511.3000000000002</v>
      </c>
      <c r="CH71" s="1">
        <v>2742.88</v>
      </c>
      <c r="CI71" s="1">
        <v>73.02</v>
      </c>
      <c r="CJ71" s="1">
        <v>131.04</v>
      </c>
      <c r="CK71" s="1">
        <v>31168.81</v>
      </c>
      <c r="CL71" s="1">
        <v>500</v>
      </c>
      <c r="CM71" s="1">
        <v>2450.5</v>
      </c>
      <c r="CN71" s="1">
        <v>1577.34</v>
      </c>
      <c r="CO71" s="1">
        <v>0</v>
      </c>
      <c r="CP71" s="1">
        <v>5750</v>
      </c>
      <c r="CQ71" s="1">
        <v>4078.52</v>
      </c>
      <c r="CR71" s="1">
        <v>600</v>
      </c>
      <c r="CS71" s="1">
        <v>7178.13</v>
      </c>
      <c r="CT71" s="1">
        <v>0</v>
      </c>
      <c r="CU71" s="1">
        <v>86.36</v>
      </c>
      <c r="CV71" s="1">
        <v>173.25</v>
      </c>
      <c r="CW71" s="1">
        <v>4090.91</v>
      </c>
      <c r="CX71" s="1">
        <v>4500</v>
      </c>
      <c r="CY71" s="1">
        <v>19800</v>
      </c>
      <c r="CZ71" s="1">
        <v>0</v>
      </c>
      <c r="DA71" s="1">
        <v>925</v>
      </c>
      <c r="DB71" s="1">
        <v>0</v>
      </c>
      <c r="DC71" s="1">
        <v>21387.41</v>
      </c>
      <c r="DD71" s="1">
        <v>4332</v>
      </c>
      <c r="DE71" s="1">
        <v>13023.44</v>
      </c>
      <c r="DF71" s="1">
        <v>9186.75</v>
      </c>
      <c r="DG71" s="1">
        <v>2186.4499999999998</v>
      </c>
      <c r="DH71" s="1">
        <v>3169.34</v>
      </c>
      <c r="DI71" s="1">
        <v>8198.02</v>
      </c>
      <c r="DJ71" s="1">
        <v>0</v>
      </c>
      <c r="DK71" s="1">
        <v>622</v>
      </c>
      <c r="DL71" s="1">
        <v>4600.8900000000003</v>
      </c>
      <c r="DM71" s="1">
        <v>5435.41</v>
      </c>
      <c r="DN71" s="1">
        <v>0</v>
      </c>
      <c r="DO71" s="1">
        <v>2939.18</v>
      </c>
      <c r="DP71" s="1">
        <v>0</v>
      </c>
      <c r="DQ71" s="1">
        <v>-2934.84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EA71" s="10">
        <v>43252</v>
      </c>
      <c r="EB71" s="5">
        <v>427622.20999999996</v>
      </c>
      <c r="EC71" s="5">
        <v>-52286.600000000006</v>
      </c>
      <c r="ED71" s="5">
        <f>SUM(Table2[[#This Row],[Income]:[Cost Of Sales]])</f>
        <v>375335.61</v>
      </c>
      <c r="EE71" s="5">
        <v>-239847.22000000003</v>
      </c>
      <c r="EF71" s="5">
        <f>Table2[[#This Row],[Gross Profit]]+Table2[[#This Row],[Expenses]]</f>
        <v>135488.38999999996</v>
      </c>
      <c r="EG71" s="5">
        <v>0</v>
      </c>
      <c r="EH71" s="12">
        <f>SUM(Table2[[#This Row],[Operating Profit]:[Expenses - Tax]])</f>
        <v>135488.38999999996</v>
      </c>
      <c r="EI71" s="18">
        <f>Table2[[#This Row],[Gross Profit]]/Table2[[#This Row],[Income]]</f>
        <v>0.87772711805591208</v>
      </c>
      <c r="EJ71" s="18">
        <f>Table2[[#This Row],[Net Profit/(Loss)]]/Table2[[#This Row],[Income]]</f>
        <v>0.31684133057541602</v>
      </c>
      <c r="EK71" s="20">
        <f>Table2[[#This Row],[Income]]/EB72</f>
        <v>1.2682129618749787</v>
      </c>
      <c r="EM71" s="10">
        <v>43252</v>
      </c>
      <c r="EN71" s="4">
        <v>107610.31</v>
      </c>
      <c r="EO71" s="4">
        <v>201399.55000000002</v>
      </c>
      <c r="EP71" s="4">
        <v>19281.87</v>
      </c>
      <c r="EQ71" s="4">
        <v>19.38</v>
      </c>
      <c r="ER71" s="4">
        <v>99311.1</v>
      </c>
      <c r="ES71" s="4">
        <v>-26065.21</v>
      </c>
      <c r="ET71" s="4">
        <v>-26221.39</v>
      </c>
      <c r="EU71" s="4">
        <v>-79364.110000000015</v>
      </c>
      <c r="EV71" s="4">
        <v>-41154.89</v>
      </c>
      <c r="EW71" s="4">
        <v>-47182.17</v>
      </c>
      <c r="EX71" s="4">
        <v>-72146.05</v>
      </c>
      <c r="EY71" s="14">
        <v>0</v>
      </c>
      <c r="EZ71" s="5">
        <f>SUM(Table3[[#This Row],[Sales]:[ITE]])</f>
        <v>135488.3899999999</v>
      </c>
    </row>
    <row r="72" spans="1:156" x14ac:dyDescent="0.25">
      <c r="A72" s="3">
        <v>43221</v>
      </c>
      <c r="B72" s="1">
        <v>61014.16</v>
      </c>
      <c r="C72" s="1">
        <v>37032.25</v>
      </c>
      <c r="D72" s="1">
        <v>8788.82</v>
      </c>
      <c r="E72" s="1">
        <v>173843.39</v>
      </c>
      <c r="F72" s="1">
        <v>1431.63</v>
      </c>
      <c r="G72" s="1">
        <v>2685.97</v>
      </c>
      <c r="H72" s="1">
        <v>15328.74</v>
      </c>
      <c r="I72" s="1">
        <v>1148.6400000000001</v>
      </c>
      <c r="J72" s="1">
        <v>4793.13</v>
      </c>
      <c r="K72" s="1">
        <v>14886.36</v>
      </c>
      <c r="L72" s="1">
        <v>0</v>
      </c>
      <c r="M72" s="1">
        <v>628</v>
      </c>
      <c r="N72" s="1">
        <v>18.25</v>
      </c>
      <c r="O72" s="1">
        <v>0</v>
      </c>
      <c r="P72" s="1">
        <v>4701.72</v>
      </c>
      <c r="Q72" s="1">
        <v>0</v>
      </c>
      <c r="R72" s="1">
        <v>2705.44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8178.36</v>
      </c>
      <c r="Z72" s="1">
        <v>0</v>
      </c>
      <c r="AA72" s="1">
        <v>0</v>
      </c>
      <c r="AB72" s="1">
        <v>26130.53</v>
      </c>
      <c r="AC72" s="1">
        <v>-277.93</v>
      </c>
      <c r="AD72" s="1">
        <v>0</v>
      </c>
      <c r="AE72" s="1">
        <v>22102.15</v>
      </c>
      <c r="AF72" s="1">
        <v>1253.68</v>
      </c>
      <c r="AG72" s="1">
        <v>0</v>
      </c>
      <c r="AH72" s="1">
        <v>1900</v>
      </c>
      <c r="AI72" s="1">
        <v>3129.3</v>
      </c>
      <c r="AJ72" s="1">
        <v>0</v>
      </c>
      <c r="AK72" s="1">
        <v>825</v>
      </c>
      <c r="AL72" s="1">
        <v>348.27</v>
      </c>
      <c r="AM72" s="1">
        <v>0</v>
      </c>
      <c r="AN72" s="1">
        <v>951.89</v>
      </c>
      <c r="AO72" s="1">
        <v>8600</v>
      </c>
      <c r="AP72" s="1">
        <v>90.91</v>
      </c>
      <c r="AQ72" s="1">
        <v>543.76</v>
      </c>
      <c r="AR72" s="1">
        <v>2915</v>
      </c>
      <c r="AS72" s="1">
        <v>165</v>
      </c>
      <c r="AT72" s="1">
        <v>0</v>
      </c>
      <c r="AU72" s="1">
        <v>338</v>
      </c>
      <c r="AV72" s="1">
        <v>268</v>
      </c>
      <c r="AW72" s="1">
        <v>934.13</v>
      </c>
      <c r="AX72" s="1">
        <v>735.62</v>
      </c>
      <c r="AY72" s="1">
        <v>2065.7199999999998</v>
      </c>
      <c r="AZ72" s="1">
        <v>0</v>
      </c>
      <c r="BA72" s="1">
        <v>24807.13</v>
      </c>
      <c r="BB72" s="1">
        <v>0</v>
      </c>
      <c r="BC72" s="1">
        <v>0</v>
      </c>
      <c r="BD72" s="1">
        <v>0</v>
      </c>
      <c r="BE72" s="1">
        <v>0</v>
      </c>
      <c r="BF72" s="1">
        <v>1109.0899999999999</v>
      </c>
      <c r="BG72" s="1">
        <v>0</v>
      </c>
      <c r="BH72" s="1">
        <v>1522.68</v>
      </c>
      <c r="BI72" s="1">
        <v>566.03</v>
      </c>
      <c r="BJ72" s="1">
        <v>3159.15</v>
      </c>
      <c r="BK72" s="1">
        <v>259.76</v>
      </c>
      <c r="BL72" s="1">
        <v>0</v>
      </c>
      <c r="BM72" s="1">
        <v>352.72</v>
      </c>
      <c r="BN72" s="1">
        <v>0</v>
      </c>
      <c r="BO72" s="1">
        <v>0</v>
      </c>
      <c r="BP72" s="1">
        <v>258.05</v>
      </c>
      <c r="BQ72" s="1">
        <v>0</v>
      </c>
      <c r="BR72" s="1">
        <v>490.9</v>
      </c>
      <c r="BS72" s="1">
        <v>92.72</v>
      </c>
      <c r="BT72" s="1">
        <v>1849.7</v>
      </c>
      <c r="BU72" s="1">
        <v>0</v>
      </c>
      <c r="BV72" s="1">
        <v>1401.79</v>
      </c>
      <c r="BW72" s="1">
        <v>0</v>
      </c>
      <c r="BX72" s="1">
        <v>0</v>
      </c>
      <c r="BY72" s="1">
        <v>0</v>
      </c>
      <c r="BZ72" s="1">
        <v>380</v>
      </c>
      <c r="CA72" s="1">
        <v>827.1</v>
      </c>
      <c r="CB72" s="1">
        <v>0</v>
      </c>
      <c r="CC72" s="1">
        <v>0</v>
      </c>
      <c r="CD72" s="1">
        <v>987.01</v>
      </c>
      <c r="CE72" s="1">
        <v>0</v>
      </c>
      <c r="CF72" s="1">
        <v>0</v>
      </c>
      <c r="CG72" s="1">
        <v>2059.5500000000002</v>
      </c>
      <c r="CH72" s="1">
        <v>2742.88</v>
      </c>
      <c r="CI72" s="1">
        <v>0</v>
      </c>
      <c r="CJ72" s="1">
        <v>163.80000000000001</v>
      </c>
      <c r="CK72" s="1">
        <v>26761.18</v>
      </c>
      <c r="CL72" s="1">
        <v>14542.1</v>
      </c>
      <c r="CM72" s="1">
        <v>2430.39</v>
      </c>
      <c r="CN72" s="1">
        <v>1577.34</v>
      </c>
      <c r="CO72" s="1">
        <v>0</v>
      </c>
      <c r="CP72" s="1">
        <v>6364</v>
      </c>
      <c r="CQ72" s="1">
        <v>4532.3</v>
      </c>
      <c r="CR72" s="1">
        <v>0</v>
      </c>
      <c r="CS72" s="1">
        <v>8935.41</v>
      </c>
      <c r="CT72" s="1">
        <v>800</v>
      </c>
      <c r="CU72" s="1">
        <v>165.23</v>
      </c>
      <c r="CV72" s="1">
        <v>0</v>
      </c>
      <c r="CW72" s="1">
        <v>0</v>
      </c>
      <c r="CX72" s="1">
        <v>5659.09</v>
      </c>
      <c r="CY72" s="1">
        <v>18420</v>
      </c>
      <c r="CZ72" s="1">
        <v>0</v>
      </c>
      <c r="DA72" s="1">
        <v>740</v>
      </c>
      <c r="DB72" s="1">
        <v>0</v>
      </c>
      <c r="DC72" s="1">
        <v>32322.45</v>
      </c>
      <c r="DD72" s="1">
        <v>5557.5</v>
      </c>
      <c r="DE72" s="1">
        <v>17039.939999999999</v>
      </c>
      <c r="DF72" s="1">
        <v>11108.25</v>
      </c>
      <c r="DG72" s="1">
        <v>1591.33</v>
      </c>
      <c r="DH72" s="1">
        <v>4885.6899999999996</v>
      </c>
      <c r="DI72" s="1">
        <v>11333.62</v>
      </c>
      <c r="DJ72" s="1">
        <v>0</v>
      </c>
      <c r="DK72" s="1">
        <v>777.5</v>
      </c>
      <c r="DL72" s="1">
        <v>5883.09</v>
      </c>
      <c r="DM72" s="1">
        <v>7548.61</v>
      </c>
      <c r="DN72" s="1">
        <v>0</v>
      </c>
      <c r="DO72" s="1">
        <v>2421.23</v>
      </c>
      <c r="DP72" s="1">
        <v>0</v>
      </c>
      <c r="DQ72" s="1">
        <v>2980.13</v>
      </c>
      <c r="DR72" s="1">
        <v>4646.6400000000003</v>
      </c>
      <c r="DS72" s="1">
        <v>0</v>
      </c>
      <c r="DT72" s="1">
        <v>0</v>
      </c>
      <c r="DU72" s="1">
        <v>214.2</v>
      </c>
      <c r="DV72" s="1">
        <v>0</v>
      </c>
      <c r="DW72" s="1">
        <v>0</v>
      </c>
      <c r="DX72" s="1">
        <v>0</v>
      </c>
      <c r="EA72" s="9">
        <v>43221</v>
      </c>
      <c r="EB72" s="5">
        <v>337184.85999999993</v>
      </c>
      <c r="EC72" s="5">
        <v>-49208.43</v>
      </c>
      <c r="ED72" s="5">
        <f>SUM(Table2[[#This Row],[Income]:[Cost Of Sales]])</f>
        <v>287976.42999999993</v>
      </c>
      <c r="EE72" s="5">
        <v>-266077.88</v>
      </c>
      <c r="EF72" s="5">
        <f>Table2[[#This Row],[Gross Profit]]+Table2[[#This Row],[Expenses]]</f>
        <v>21898.54999999993</v>
      </c>
      <c r="EG72" s="5">
        <v>0</v>
      </c>
      <c r="EH72" s="12">
        <f>SUM(Table2[[#This Row],[Operating Profit]:[Expenses - Tax]])</f>
        <v>21898.54999999993</v>
      </c>
      <c r="EI72" s="18">
        <f>Table2[[#This Row],[Gross Profit]]/Table2[[#This Row],[Income]]</f>
        <v>0.85406097414931381</v>
      </c>
      <c r="EJ72" s="18">
        <f>Table2[[#This Row],[Net Profit/(Loss)]]/Table2[[#This Row],[Income]]</f>
        <v>6.4945235085584613E-2</v>
      </c>
      <c r="EK72" s="20">
        <f>Table2[[#This Row],[Income]]/EB73</f>
        <v>1.0915102842883957</v>
      </c>
      <c r="EM72" s="9">
        <v>43221</v>
      </c>
      <c r="EN72" s="4">
        <v>106835.23000000001</v>
      </c>
      <c r="EO72" s="4">
        <v>193289.73</v>
      </c>
      <c r="EP72" s="4">
        <v>21456.13</v>
      </c>
      <c r="EQ72" s="4">
        <v>18.25</v>
      </c>
      <c r="ER72" s="4">
        <v>15585.52</v>
      </c>
      <c r="ES72" s="4">
        <v>-25852.6</v>
      </c>
      <c r="ET72" s="4">
        <v>-23355.83</v>
      </c>
      <c r="EU72" s="4">
        <v>-61874.43</v>
      </c>
      <c r="EV72" s="4">
        <v>-50277.24</v>
      </c>
      <c r="EW72" s="4">
        <v>-45616.03</v>
      </c>
      <c r="EX72" s="4">
        <v>-108310.18</v>
      </c>
      <c r="EY72" s="14">
        <v>0</v>
      </c>
      <c r="EZ72" s="5">
        <f>SUM(Table3[[#This Row],[Sales]:[ITE]])</f>
        <v>21898.550000000076</v>
      </c>
    </row>
    <row r="73" spans="1:156" x14ac:dyDescent="0.25">
      <c r="A73" s="3">
        <v>43191</v>
      </c>
      <c r="B73" s="1">
        <v>62624.56</v>
      </c>
      <c r="C73" s="1">
        <v>36127.379999999997</v>
      </c>
      <c r="D73" s="1">
        <v>5254.27</v>
      </c>
      <c r="E73" s="1">
        <v>170914.45</v>
      </c>
      <c r="F73" s="1">
        <v>1431.67</v>
      </c>
      <c r="G73" s="1">
        <v>1931.23</v>
      </c>
      <c r="H73" s="1">
        <v>1774.58</v>
      </c>
      <c r="I73" s="1">
        <v>1398.64</v>
      </c>
      <c r="J73" s="1">
        <v>4356.3599999999997</v>
      </c>
      <c r="K73" s="1">
        <v>16798.18</v>
      </c>
      <c r="L73" s="1">
        <v>0</v>
      </c>
      <c r="M73" s="1">
        <v>572</v>
      </c>
      <c r="N73" s="1">
        <v>28.23</v>
      </c>
      <c r="O73" s="1">
        <v>0</v>
      </c>
      <c r="P73" s="1">
        <v>4210.05</v>
      </c>
      <c r="Q73" s="1">
        <v>0</v>
      </c>
      <c r="R73" s="1">
        <v>1494.28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20968.84</v>
      </c>
      <c r="AC73" s="1">
        <v>-2919.6</v>
      </c>
      <c r="AD73" s="1">
        <v>0</v>
      </c>
      <c r="AE73" s="1">
        <v>20244.86</v>
      </c>
      <c r="AF73" s="1">
        <v>1428.55</v>
      </c>
      <c r="AG73" s="1">
        <v>0</v>
      </c>
      <c r="AH73" s="1">
        <v>1902.27</v>
      </c>
      <c r="AI73" s="1">
        <v>3707.04</v>
      </c>
      <c r="AJ73" s="1">
        <v>909.09</v>
      </c>
      <c r="AK73" s="1">
        <v>0</v>
      </c>
      <c r="AL73" s="1">
        <v>387.37</v>
      </c>
      <c r="AM73" s="1">
        <v>0</v>
      </c>
      <c r="AN73" s="1">
        <v>964.62</v>
      </c>
      <c r="AO73" s="1">
        <v>0</v>
      </c>
      <c r="AP73" s="1">
        <v>0</v>
      </c>
      <c r="AQ73" s="1">
        <v>1072.55</v>
      </c>
      <c r="AR73" s="1">
        <v>2915</v>
      </c>
      <c r="AS73" s="1">
        <v>365</v>
      </c>
      <c r="AT73" s="1">
        <v>0</v>
      </c>
      <c r="AU73" s="1">
        <v>0</v>
      </c>
      <c r="AV73" s="1">
        <v>232</v>
      </c>
      <c r="AW73" s="1">
        <v>965.14</v>
      </c>
      <c r="AX73" s="1">
        <v>1289.3</v>
      </c>
      <c r="AY73" s="1">
        <v>1798.18</v>
      </c>
      <c r="AZ73" s="1">
        <v>0</v>
      </c>
      <c r="BA73" s="1">
        <v>24090.51</v>
      </c>
      <c r="BB73" s="1">
        <v>0</v>
      </c>
      <c r="BC73" s="1">
        <v>0</v>
      </c>
      <c r="BD73" s="1">
        <v>0</v>
      </c>
      <c r="BE73" s="1">
        <v>0</v>
      </c>
      <c r="BF73" s="1">
        <v>1492.73</v>
      </c>
      <c r="BG73" s="1">
        <v>0</v>
      </c>
      <c r="BH73" s="1">
        <v>989.28</v>
      </c>
      <c r="BI73" s="1">
        <v>3367.77</v>
      </c>
      <c r="BJ73" s="1">
        <v>3168.24</v>
      </c>
      <c r="BK73" s="1">
        <v>279.61</v>
      </c>
      <c r="BL73" s="1">
        <v>0</v>
      </c>
      <c r="BM73" s="1">
        <v>907.07</v>
      </c>
      <c r="BN73" s="1">
        <v>0</v>
      </c>
      <c r="BO73" s="1">
        <v>0</v>
      </c>
      <c r="BP73" s="1">
        <v>840.14</v>
      </c>
      <c r="BQ73" s="1">
        <v>0</v>
      </c>
      <c r="BR73" s="1">
        <v>389.88</v>
      </c>
      <c r="BS73" s="1">
        <v>78.180000000000007</v>
      </c>
      <c r="BT73" s="1">
        <v>5573.5</v>
      </c>
      <c r="BU73" s="1">
        <v>52.05</v>
      </c>
      <c r="BV73" s="1">
        <v>2084.92</v>
      </c>
      <c r="BW73" s="1">
        <v>1113.3399999999999</v>
      </c>
      <c r="BX73" s="1">
        <v>0</v>
      </c>
      <c r="BY73" s="1">
        <v>0</v>
      </c>
      <c r="BZ73" s="1">
        <v>0</v>
      </c>
      <c r="CA73" s="1">
        <v>841.43</v>
      </c>
      <c r="CB73" s="1">
        <v>0</v>
      </c>
      <c r="CC73" s="1">
        <v>21990.959999999999</v>
      </c>
      <c r="CD73" s="1">
        <v>998.88</v>
      </c>
      <c r="CE73" s="1">
        <v>0</v>
      </c>
      <c r="CF73" s="1">
        <v>50</v>
      </c>
      <c r="CG73" s="1">
        <v>3955.92</v>
      </c>
      <c r="CH73" s="1">
        <v>2705.15</v>
      </c>
      <c r="CI73" s="1">
        <v>0</v>
      </c>
      <c r="CJ73" s="1">
        <v>131.02000000000001</v>
      </c>
      <c r="CK73" s="1">
        <v>25750.080000000002</v>
      </c>
      <c r="CL73" s="1">
        <v>522.5</v>
      </c>
      <c r="CM73" s="1">
        <v>2485.77</v>
      </c>
      <c r="CN73" s="1">
        <v>1577.34</v>
      </c>
      <c r="CO73" s="1">
        <v>0</v>
      </c>
      <c r="CP73" s="1">
        <v>5700</v>
      </c>
      <c r="CQ73" s="1">
        <v>5360.5</v>
      </c>
      <c r="CR73" s="1">
        <v>0</v>
      </c>
      <c r="CS73" s="1">
        <v>7747.71</v>
      </c>
      <c r="CT73" s="1">
        <v>0</v>
      </c>
      <c r="CU73" s="1">
        <v>720</v>
      </c>
      <c r="CV73" s="1">
        <v>0</v>
      </c>
      <c r="CW73" s="1">
        <v>5500</v>
      </c>
      <c r="CX73" s="1">
        <v>5000</v>
      </c>
      <c r="CY73" s="1">
        <v>16720</v>
      </c>
      <c r="CZ73" s="1">
        <v>0</v>
      </c>
      <c r="DA73" s="1">
        <v>740</v>
      </c>
      <c r="DB73" s="1">
        <v>0</v>
      </c>
      <c r="DC73" s="1">
        <v>22535.79</v>
      </c>
      <c r="DD73" s="1">
        <v>4542</v>
      </c>
      <c r="DE73" s="1">
        <v>13023.44</v>
      </c>
      <c r="DF73" s="1">
        <v>9558.2000000000007</v>
      </c>
      <c r="DG73" s="1">
        <v>2373.54</v>
      </c>
      <c r="DH73" s="1">
        <v>3861.49</v>
      </c>
      <c r="DI73" s="1">
        <v>8494.02</v>
      </c>
      <c r="DJ73" s="1">
        <v>0</v>
      </c>
      <c r="DK73" s="1">
        <v>725</v>
      </c>
      <c r="DL73" s="1">
        <v>5537.11</v>
      </c>
      <c r="DM73" s="1">
        <v>6103.72</v>
      </c>
      <c r="DN73" s="1">
        <v>177</v>
      </c>
      <c r="DO73" s="1">
        <v>867.83</v>
      </c>
      <c r="DP73" s="1">
        <v>0</v>
      </c>
      <c r="DQ73" s="1">
        <v>4594.54</v>
      </c>
      <c r="DR73" s="1">
        <v>9293.2800000000007</v>
      </c>
      <c r="DS73" s="1">
        <v>856</v>
      </c>
      <c r="DT73" s="1">
        <v>578.17999999999995</v>
      </c>
      <c r="DU73" s="1">
        <v>0</v>
      </c>
      <c r="DV73" s="1">
        <v>0</v>
      </c>
      <c r="DW73" s="1">
        <v>0</v>
      </c>
      <c r="DX73" s="1">
        <v>0</v>
      </c>
      <c r="EA73" s="10">
        <v>43191</v>
      </c>
      <c r="EB73" s="5">
        <v>308915.88</v>
      </c>
      <c r="EC73" s="5">
        <v>-39722.650000000009</v>
      </c>
      <c r="ED73" s="5">
        <f>SUM(Table2[[#This Row],[Income]:[Cost Of Sales]])</f>
        <v>269193.23</v>
      </c>
      <c r="EE73" s="5">
        <v>-262553.18</v>
      </c>
      <c r="EF73" s="5">
        <f>Table2[[#This Row],[Gross Profit]]+Table2[[#This Row],[Expenses]]</f>
        <v>6640.0499999999884</v>
      </c>
      <c r="EG73" s="5">
        <v>0</v>
      </c>
      <c r="EH73" s="12">
        <f>SUM(Table2[[#This Row],[Operating Profit]:[Expenses - Tax]])</f>
        <v>6640.0499999999884</v>
      </c>
      <c r="EI73" s="18">
        <f>Table2[[#This Row],[Gross Profit]]/Table2[[#This Row],[Income]]</f>
        <v>0.87141272892801747</v>
      </c>
      <c r="EJ73" s="18">
        <f>Table2[[#This Row],[Net Profit/(Loss)]]/Table2[[#This Row],[Income]]</f>
        <v>2.1494686514658905E-2</v>
      </c>
      <c r="EK73" s="20">
        <f>Table2[[#This Row],[Income]]/EB74</f>
        <v>0.84834741822484483</v>
      </c>
      <c r="EM73" s="10">
        <v>43191</v>
      </c>
      <c r="EN73" s="4">
        <v>104006.21</v>
      </c>
      <c r="EO73" s="4">
        <v>176051.93000000002</v>
      </c>
      <c r="EP73" s="4">
        <v>23125.18</v>
      </c>
      <c r="EQ73" s="4">
        <v>28.23</v>
      </c>
      <c r="ER73" s="4">
        <v>5704.33</v>
      </c>
      <c r="ES73" s="4">
        <v>-18049.240000000002</v>
      </c>
      <c r="ET73" s="4">
        <v>-21673.41</v>
      </c>
      <c r="EU73" s="4">
        <v>-84816.049999999988</v>
      </c>
      <c r="EV73" s="4">
        <v>-37127.779999999992</v>
      </c>
      <c r="EW73" s="4">
        <v>-47488.21</v>
      </c>
      <c r="EX73" s="4">
        <v>-93121.14</v>
      </c>
      <c r="EY73" s="14">
        <v>0</v>
      </c>
      <c r="EZ73" s="5">
        <f>SUM(Table3[[#This Row],[Sales]:[ITE]])</f>
        <v>6640.0500000000611</v>
      </c>
    </row>
    <row r="74" spans="1:156" x14ac:dyDescent="0.25">
      <c r="A74" s="3">
        <v>43160</v>
      </c>
      <c r="B74" s="1">
        <v>69760.33</v>
      </c>
      <c r="C74" s="1">
        <v>45233.46</v>
      </c>
      <c r="D74" s="1">
        <v>5051.6099999999997</v>
      </c>
      <c r="E74" s="1">
        <v>204428.47</v>
      </c>
      <c r="F74" s="1">
        <v>1431.67</v>
      </c>
      <c r="G74" s="1">
        <v>2789.98</v>
      </c>
      <c r="H74" s="1">
        <v>1321.81</v>
      </c>
      <c r="I74" s="1">
        <v>2751.64</v>
      </c>
      <c r="J74" s="1">
        <v>4994.28</v>
      </c>
      <c r="K74" s="1">
        <v>16977.27</v>
      </c>
      <c r="L74" s="1">
        <v>0</v>
      </c>
      <c r="M74" s="1">
        <v>572</v>
      </c>
      <c r="N74" s="1">
        <v>15.67</v>
      </c>
      <c r="O74" s="1">
        <v>0</v>
      </c>
      <c r="P74" s="1">
        <v>3335.18</v>
      </c>
      <c r="Q74" s="1">
        <v>0</v>
      </c>
      <c r="R74" s="1">
        <v>2141.88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3333.16</v>
      </c>
      <c r="Y74" s="1">
        <v>0</v>
      </c>
      <c r="Z74" s="1">
        <v>0</v>
      </c>
      <c r="AA74" s="1">
        <v>0</v>
      </c>
      <c r="AB74" s="1">
        <v>33190.97</v>
      </c>
      <c r="AC74" s="1">
        <v>4038.92</v>
      </c>
      <c r="AD74" s="1">
        <v>0</v>
      </c>
      <c r="AE74" s="1">
        <v>24034.79</v>
      </c>
      <c r="AF74" s="1">
        <v>1970.85</v>
      </c>
      <c r="AG74" s="1">
        <v>0</v>
      </c>
      <c r="AH74" s="1">
        <v>2700</v>
      </c>
      <c r="AI74" s="1">
        <v>4762.32</v>
      </c>
      <c r="AJ74" s="1">
        <v>1610.5</v>
      </c>
      <c r="AK74" s="1">
        <v>1000</v>
      </c>
      <c r="AL74" s="1">
        <v>315.73</v>
      </c>
      <c r="AM74" s="1">
        <v>0</v>
      </c>
      <c r="AN74" s="1">
        <v>633.15</v>
      </c>
      <c r="AO74" s="1">
        <v>500</v>
      </c>
      <c r="AP74" s="1">
        <v>57.36</v>
      </c>
      <c r="AQ74" s="1">
        <v>796.27</v>
      </c>
      <c r="AR74" s="1">
        <v>2915</v>
      </c>
      <c r="AS74" s="1">
        <v>165</v>
      </c>
      <c r="AT74" s="1">
        <v>0</v>
      </c>
      <c r="AU74" s="1">
        <v>0</v>
      </c>
      <c r="AV74" s="1">
        <v>294</v>
      </c>
      <c r="AW74" s="1">
        <v>1011.9</v>
      </c>
      <c r="AX74" s="1">
        <v>479.76</v>
      </c>
      <c r="AY74" s="1">
        <v>2163.0500000000002</v>
      </c>
      <c r="AZ74" s="1">
        <v>0</v>
      </c>
      <c r="BA74" s="1">
        <v>25276.080000000002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940.72</v>
      </c>
      <c r="BI74" s="1">
        <v>622.83000000000004</v>
      </c>
      <c r="BJ74" s="1">
        <v>3273.84</v>
      </c>
      <c r="BK74" s="1">
        <v>287.69</v>
      </c>
      <c r="BL74" s="1">
        <v>0</v>
      </c>
      <c r="BM74" s="1">
        <v>365.8</v>
      </c>
      <c r="BN74" s="1">
        <v>0</v>
      </c>
      <c r="BO74" s="1">
        <v>2060.33</v>
      </c>
      <c r="BP74" s="1">
        <v>58.63</v>
      </c>
      <c r="BQ74" s="1">
        <v>119.68</v>
      </c>
      <c r="BR74" s="1">
        <v>191.81</v>
      </c>
      <c r="BS74" s="1">
        <v>112.36</v>
      </c>
      <c r="BT74" s="1">
        <v>1849.7</v>
      </c>
      <c r="BU74" s="1">
        <v>328.81</v>
      </c>
      <c r="BV74" s="1">
        <v>5107.22</v>
      </c>
      <c r="BW74" s="1">
        <v>299.86</v>
      </c>
      <c r="BX74" s="1">
        <v>0</v>
      </c>
      <c r="BY74" s="1">
        <v>0</v>
      </c>
      <c r="BZ74" s="1">
        <v>0</v>
      </c>
      <c r="CA74" s="1">
        <v>1108.27</v>
      </c>
      <c r="CB74" s="1">
        <v>0</v>
      </c>
      <c r="CC74" s="1">
        <v>9892.75</v>
      </c>
      <c r="CD74" s="1">
        <v>2448.09</v>
      </c>
      <c r="CE74" s="1">
        <v>0</v>
      </c>
      <c r="CF74" s="1">
        <v>0</v>
      </c>
      <c r="CG74" s="1">
        <v>8956.41</v>
      </c>
      <c r="CH74" s="1">
        <v>2698.64</v>
      </c>
      <c r="CI74" s="1">
        <v>0</v>
      </c>
      <c r="CJ74" s="1">
        <v>131.04</v>
      </c>
      <c r="CK74" s="1">
        <v>35511.629999999997</v>
      </c>
      <c r="CL74" s="1">
        <v>418</v>
      </c>
      <c r="CM74" s="1">
        <v>3248.15</v>
      </c>
      <c r="CN74" s="1">
        <v>1577.34</v>
      </c>
      <c r="CO74" s="1">
        <v>0</v>
      </c>
      <c r="CP74" s="1">
        <v>5500</v>
      </c>
      <c r="CQ74" s="1">
        <v>2906.25</v>
      </c>
      <c r="CR74" s="1">
        <v>0</v>
      </c>
      <c r="CS74" s="1">
        <v>9839.06</v>
      </c>
      <c r="CT74" s="1">
        <v>656</v>
      </c>
      <c r="CU74" s="1">
        <v>2381.8200000000002</v>
      </c>
      <c r="CV74" s="1">
        <v>0</v>
      </c>
      <c r="CW74" s="1">
        <v>0</v>
      </c>
      <c r="CX74" s="1">
        <v>0</v>
      </c>
      <c r="CY74" s="1">
        <v>19320</v>
      </c>
      <c r="CZ74" s="1">
        <v>0</v>
      </c>
      <c r="DA74" s="1">
        <v>1665</v>
      </c>
      <c r="DB74" s="1">
        <v>0</v>
      </c>
      <c r="DC74" s="1">
        <v>25515.55</v>
      </c>
      <c r="DD74" s="1">
        <v>5415</v>
      </c>
      <c r="DE74" s="1">
        <v>16279.3</v>
      </c>
      <c r="DF74" s="1">
        <v>11559.41</v>
      </c>
      <c r="DG74" s="1">
        <v>3005.75</v>
      </c>
      <c r="DH74" s="1">
        <v>4855.16</v>
      </c>
      <c r="DI74" s="1">
        <v>20879.34</v>
      </c>
      <c r="DJ74" s="1">
        <v>0</v>
      </c>
      <c r="DK74" s="1">
        <v>777.5</v>
      </c>
      <c r="DL74" s="1">
        <v>5967.7</v>
      </c>
      <c r="DM74" s="1">
        <v>8297.2199999999993</v>
      </c>
      <c r="DN74" s="1">
        <v>0</v>
      </c>
      <c r="DO74" s="1">
        <v>1120.26</v>
      </c>
      <c r="DP74" s="1">
        <v>0</v>
      </c>
      <c r="DQ74" s="1">
        <v>-3074.18</v>
      </c>
      <c r="DR74" s="1">
        <v>0</v>
      </c>
      <c r="DS74" s="1">
        <v>0</v>
      </c>
      <c r="DT74" s="1">
        <v>0</v>
      </c>
      <c r="DU74" s="1">
        <v>0</v>
      </c>
      <c r="DV74" s="1">
        <v>89.09</v>
      </c>
      <c r="DW74" s="1">
        <v>336.37</v>
      </c>
      <c r="DX74" s="1">
        <v>0</v>
      </c>
      <c r="EA74" s="9">
        <v>43160</v>
      </c>
      <c r="EB74" s="5">
        <v>364138.41</v>
      </c>
      <c r="EC74" s="5">
        <v>-63235.53</v>
      </c>
      <c r="ED74" s="5">
        <f>SUM(Table2[[#This Row],[Income]:[Cost Of Sales]])</f>
        <v>300902.88</v>
      </c>
      <c r="EE74" s="5">
        <v>-269581.31999999995</v>
      </c>
      <c r="EF74" s="5">
        <f>Table2[[#This Row],[Gross Profit]]+Table2[[#This Row],[Expenses]]</f>
        <v>31321.560000000056</v>
      </c>
      <c r="EG74" s="5">
        <v>0</v>
      </c>
      <c r="EH74" s="12">
        <f>SUM(Table2[[#This Row],[Operating Profit]:[Expenses - Tax]])</f>
        <v>31321.560000000056</v>
      </c>
      <c r="EI74" s="18">
        <f>Table2[[#This Row],[Gross Profit]]/Table2[[#This Row],[Income]]</f>
        <v>0.82634204944213385</v>
      </c>
      <c r="EJ74" s="18">
        <f>Table2[[#This Row],[Net Profit/(Loss)]]/Table2[[#This Row],[Income]]</f>
        <v>8.6015534587521425E-2</v>
      </c>
      <c r="EK74" s="20">
        <f>Table2[[#This Row],[Income]]/EB75</f>
        <v>1.0618633920515967</v>
      </c>
      <c r="EM74" s="9">
        <v>43160</v>
      </c>
      <c r="EN74" s="4">
        <v>120045.40000000001</v>
      </c>
      <c r="EO74" s="4">
        <v>209971.93000000002</v>
      </c>
      <c r="EP74" s="4">
        <v>25295.190000000002</v>
      </c>
      <c r="EQ74" s="4">
        <v>15.67</v>
      </c>
      <c r="ER74" s="4">
        <v>8810.2199999999993</v>
      </c>
      <c r="ES74" s="4">
        <v>-37229.89</v>
      </c>
      <c r="ET74" s="4">
        <v>-26005.64</v>
      </c>
      <c r="EU74" s="4">
        <v>-73748.50999999998</v>
      </c>
      <c r="EV74" s="4">
        <v>-52541.21</v>
      </c>
      <c r="EW74" s="4">
        <v>-42268.13</v>
      </c>
      <c r="EX74" s="4">
        <v>-101023.46999999999</v>
      </c>
      <c r="EY74" s="14">
        <v>0</v>
      </c>
      <c r="EZ74" s="5">
        <f>SUM(Table3[[#This Row],[Sales]:[ITE]])</f>
        <v>31321.559999999983</v>
      </c>
    </row>
    <row r="75" spans="1:156" x14ac:dyDescent="0.25">
      <c r="A75" s="3">
        <v>43132</v>
      </c>
      <c r="B75" s="1">
        <v>66155.38</v>
      </c>
      <c r="C75" s="1">
        <v>40551.56</v>
      </c>
      <c r="D75" s="1">
        <v>4200.5600000000004</v>
      </c>
      <c r="E75" s="1">
        <v>195740.21</v>
      </c>
      <c r="F75" s="1">
        <v>1431.67</v>
      </c>
      <c r="G75" s="1">
        <v>2635.26</v>
      </c>
      <c r="H75" s="1">
        <v>1274.3699999999999</v>
      </c>
      <c r="I75" s="1">
        <v>4228.63</v>
      </c>
      <c r="J75" s="1">
        <v>5185.9799999999996</v>
      </c>
      <c r="K75" s="1">
        <v>16674.47</v>
      </c>
      <c r="L75" s="1">
        <v>0</v>
      </c>
      <c r="M75" s="1">
        <v>120</v>
      </c>
      <c r="N75" s="1">
        <v>33.97</v>
      </c>
      <c r="O75" s="1">
        <v>0</v>
      </c>
      <c r="P75" s="1">
        <v>3028.63</v>
      </c>
      <c r="Q75" s="1">
        <v>0</v>
      </c>
      <c r="R75" s="1">
        <v>1550.01</v>
      </c>
      <c r="S75" s="1">
        <v>0</v>
      </c>
      <c r="T75" s="1">
        <v>54.18</v>
      </c>
      <c r="U75" s="1">
        <v>0</v>
      </c>
      <c r="V75" s="1">
        <v>0</v>
      </c>
      <c r="W75" s="1">
        <v>0</v>
      </c>
      <c r="X75" s="1">
        <v>59.09</v>
      </c>
      <c r="Y75" s="1">
        <v>0</v>
      </c>
      <c r="Z75" s="1">
        <v>0</v>
      </c>
      <c r="AA75" s="1">
        <v>0</v>
      </c>
      <c r="AB75" s="1">
        <v>25220.67</v>
      </c>
      <c r="AC75" s="1">
        <v>1610.93</v>
      </c>
      <c r="AD75" s="1">
        <v>0</v>
      </c>
      <c r="AE75" s="1">
        <v>19997.919999999998</v>
      </c>
      <c r="AF75" s="1">
        <v>1036.49</v>
      </c>
      <c r="AG75" s="1">
        <v>-618.42999999999995</v>
      </c>
      <c r="AH75" s="1">
        <v>2000</v>
      </c>
      <c r="AI75" s="1">
        <v>2607.17</v>
      </c>
      <c r="AJ75" s="1">
        <v>630.91</v>
      </c>
      <c r="AK75" s="1">
        <v>2500</v>
      </c>
      <c r="AL75" s="1">
        <v>314.45999999999998</v>
      </c>
      <c r="AM75" s="1">
        <v>0</v>
      </c>
      <c r="AN75" s="1">
        <v>725.16</v>
      </c>
      <c r="AO75" s="1">
        <v>0</v>
      </c>
      <c r="AP75" s="1">
        <v>0</v>
      </c>
      <c r="AQ75" s="1">
        <v>999.11</v>
      </c>
      <c r="AR75" s="1">
        <v>2365.8000000000002</v>
      </c>
      <c r="AS75" s="1">
        <v>0</v>
      </c>
      <c r="AT75" s="1">
        <v>0</v>
      </c>
      <c r="AU75" s="1">
        <v>0</v>
      </c>
      <c r="AV75" s="1">
        <v>0</v>
      </c>
      <c r="AW75" s="1">
        <v>998.67</v>
      </c>
      <c r="AX75" s="1">
        <v>79.8</v>
      </c>
      <c r="AY75" s="1">
        <v>1392.43</v>
      </c>
      <c r="AZ75" s="1">
        <v>0</v>
      </c>
      <c r="BA75" s="1">
        <v>23306.43</v>
      </c>
      <c r="BB75" s="1">
        <v>0</v>
      </c>
      <c r="BC75" s="1">
        <v>0</v>
      </c>
      <c r="BD75" s="1">
        <v>0</v>
      </c>
      <c r="BE75" s="1">
        <v>500</v>
      </c>
      <c r="BF75" s="1">
        <v>0</v>
      </c>
      <c r="BG75" s="1">
        <v>0</v>
      </c>
      <c r="BH75" s="1">
        <v>794.73</v>
      </c>
      <c r="BI75" s="1">
        <v>954.25</v>
      </c>
      <c r="BJ75" s="1">
        <v>2957.02</v>
      </c>
      <c r="BK75" s="1">
        <v>649.61</v>
      </c>
      <c r="BL75" s="1">
        <v>310</v>
      </c>
      <c r="BM75" s="1">
        <v>385.88</v>
      </c>
      <c r="BN75" s="1">
        <v>0</v>
      </c>
      <c r="BO75" s="1">
        <v>280</v>
      </c>
      <c r="BP75" s="1">
        <v>2580.6999999999998</v>
      </c>
      <c r="BQ75" s="1">
        <v>59.84</v>
      </c>
      <c r="BR75" s="1">
        <v>115.91</v>
      </c>
      <c r="BS75" s="1">
        <v>73.73</v>
      </c>
      <c r="BT75" s="1">
        <v>1670.69</v>
      </c>
      <c r="BU75" s="1">
        <v>650</v>
      </c>
      <c r="BV75" s="1">
        <v>1844.07</v>
      </c>
      <c r="BW75" s="1">
        <v>787.13</v>
      </c>
      <c r="BX75" s="1">
        <v>0</v>
      </c>
      <c r="BY75" s="1">
        <v>0</v>
      </c>
      <c r="BZ75" s="1">
        <v>28.29</v>
      </c>
      <c r="CA75" s="1">
        <v>558.09</v>
      </c>
      <c r="CB75" s="1">
        <v>0</v>
      </c>
      <c r="CC75" s="1">
        <v>0</v>
      </c>
      <c r="CD75" s="1">
        <v>1231.27</v>
      </c>
      <c r="CE75" s="1">
        <v>0</v>
      </c>
      <c r="CF75" s="1">
        <v>0</v>
      </c>
      <c r="CG75" s="1">
        <v>2485.62</v>
      </c>
      <c r="CH75" s="1">
        <v>2698.64</v>
      </c>
      <c r="CI75" s="1">
        <v>0</v>
      </c>
      <c r="CJ75" s="1">
        <v>297.44</v>
      </c>
      <c r="CK75" s="1">
        <v>30918.22</v>
      </c>
      <c r="CL75" s="1">
        <v>449.7</v>
      </c>
      <c r="CM75" s="1">
        <v>0</v>
      </c>
      <c r="CN75" s="1">
        <v>1577.34</v>
      </c>
      <c r="CO75" s="1">
        <v>0</v>
      </c>
      <c r="CP75" s="1">
        <v>5550</v>
      </c>
      <c r="CQ75" s="1">
        <v>4450.91</v>
      </c>
      <c r="CR75" s="1">
        <v>0</v>
      </c>
      <c r="CS75" s="1">
        <v>5755.63</v>
      </c>
      <c r="CT75" s="1">
        <v>688</v>
      </c>
      <c r="CU75" s="1">
        <v>5621.39</v>
      </c>
      <c r="CV75" s="1">
        <v>0</v>
      </c>
      <c r="CW75" s="1">
        <v>0</v>
      </c>
      <c r="CX75" s="1">
        <v>6659.09</v>
      </c>
      <c r="CY75" s="1">
        <v>16520</v>
      </c>
      <c r="CZ75" s="1">
        <v>0</v>
      </c>
      <c r="DA75" s="1">
        <v>185</v>
      </c>
      <c r="DB75" s="1">
        <v>0</v>
      </c>
      <c r="DC75" s="1">
        <v>20809.95</v>
      </c>
      <c r="DD75" s="1">
        <v>4471.68</v>
      </c>
      <c r="DE75" s="1">
        <v>13310.99</v>
      </c>
      <c r="DF75" s="1">
        <v>8432.7900000000009</v>
      </c>
      <c r="DG75" s="1">
        <v>1951.86</v>
      </c>
      <c r="DH75" s="1">
        <v>3459.04</v>
      </c>
      <c r="DI75" s="1">
        <v>14727.79</v>
      </c>
      <c r="DJ75" s="1">
        <v>0</v>
      </c>
      <c r="DK75" s="1">
        <v>622</v>
      </c>
      <c r="DL75" s="1">
        <v>3673.14</v>
      </c>
      <c r="DM75" s="1">
        <v>6340.03</v>
      </c>
      <c r="DN75" s="1">
        <v>0</v>
      </c>
      <c r="DO75" s="1">
        <v>1166.04</v>
      </c>
      <c r="DP75" s="1">
        <v>0</v>
      </c>
      <c r="DQ75" s="1">
        <v>230.91</v>
      </c>
      <c r="DR75" s="1">
        <v>3827.9</v>
      </c>
      <c r="DS75" s="1">
        <v>162.27000000000001</v>
      </c>
      <c r="DT75" s="1">
        <v>0</v>
      </c>
      <c r="DU75" s="1">
        <v>0</v>
      </c>
      <c r="DV75" s="1">
        <v>0</v>
      </c>
      <c r="DW75" s="1">
        <v>240</v>
      </c>
      <c r="DX75" s="1">
        <v>0</v>
      </c>
      <c r="EA75" s="10">
        <v>43132</v>
      </c>
      <c r="EB75" s="5">
        <v>342923.97</v>
      </c>
      <c r="EC75" s="5">
        <v>-47247.579999999994</v>
      </c>
      <c r="ED75" s="5">
        <f>SUM(Table2[[#This Row],[Income]:[Cost Of Sales]])</f>
        <v>295676.38999999996</v>
      </c>
      <c r="EE75" s="5">
        <v>-221634.52000000002</v>
      </c>
      <c r="EF75" s="5">
        <f>Table2[[#This Row],[Gross Profit]]+Table2[[#This Row],[Expenses]]</f>
        <v>74041.869999999937</v>
      </c>
      <c r="EG75" s="5">
        <v>0</v>
      </c>
      <c r="EH75" s="12">
        <f>SUM(Table2[[#This Row],[Operating Profit]:[Expenses - Tax]])</f>
        <v>74041.869999999937</v>
      </c>
      <c r="EI75" s="18">
        <f>Table2[[#This Row],[Gross Profit]]/Table2[[#This Row],[Income]]</f>
        <v>0.86222141310215206</v>
      </c>
      <c r="EJ75" s="18">
        <f>Table2[[#This Row],[Net Profit/(Loss)]]/Table2[[#This Row],[Income]]</f>
        <v>0.21591336995194574</v>
      </c>
      <c r="EK75" s="20">
        <f>Table2[[#This Row],[Income]]/EB76</f>
        <v>1.1211526212638461</v>
      </c>
      <c r="EM75" s="10">
        <v>43132</v>
      </c>
      <c r="EN75" s="4">
        <v>110907.5</v>
      </c>
      <c r="EO75" s="4">
        <v>201081.51</v>
      </c>
      <c r="EP75" s="4">
        <v>26209.08</v>
      </c>
      <c r="EQ75" s="4">
        <v>33.97</v>
      </c>
      <c r="ER75" s="4">
        <v>4691.9100000000008</v>
      </c>
      <c r="ES75" s="4">
        <v>-26831.599999999999</v>
      </c>
      <c r="ET75" s="4">
        <v>-20415.98</v>
      </c>
      <c r="EU75" s="4">
        <v>-54351.149999999994</v>
      </c>
      <c r="EV75" s="4">
        <v>-38426.959999999992</v>
      </c>
      <c r="EW75" s="4">
        <v>-45430.020000000004</v>
      </c>
      <c r="EX75" s="4">
        <v>-83426.39</v>
      </c>
      <c r="EY75" s="14">
        <v>0</v>
      </c>
      <c r="EZ75" s="5">
        <f>SUM(Table3[[#This Row],[Sales]:[ITE]])</f>
        <v>74041.87000000001</v>
      </c>
    </row>
    <row r="76" spans="1:156" x14ac:dyDescent="0.25">
      <c r="A76" s="3">
        <v>43101</v>
      </c>
      <c r="B76" s="1">
        <v>55563.45</v>
      </c>
      <c r="C76" s="1">
        <v>35503.42</v>
      </c>
      <c r="D76" s="1">
        <v>3285.82</v>
      </c>
      <c r="E76" s="1">
        <v>161339.57</v>
      </c>
      <c r="F76" s="1">
        <v>1431.67</v>
      </c>
      <c r="G76" s="1">
        <v>2276.7399999999998</v>
      </c>
      <c r="H76" s="1">
        <v>1184.8</v>
      </c>
      <c r="I76" s="1">
        <v>18488.16</v>
      </c>
      <c r="J76" s="1">
        <v>5160.8100000000004</v>
      </c>
      <c r="K76" s="1">
        <v>15039.19</v>
      </c>
      <c r="L76" s="1">
        <v>0</v>
      </c>
      <c r="M76" s="1">
        <v>0</v>
      </c>
      <c r="N76" s="1">
        <v>16.89</v>
      </c>
      <c r="O76" s="1">
        <v>0</v>
      </c>
      <c r="P76" s="1">
        <v>6179.16</v>
      </c>
      <c r="Q76" s="1">
        <v>0</v>
      </c>
      <c r="R76" s="1">
        <v>423.15</v>
      </c>
      <c r="S76" s="1">
        <v>0</v>
      </c>
      <c r="T76" s="1">
        <v>0</v>
      </c>
      <c r="U76" s="1">
        <v>-66.400000000000006</v>
      </c>
      <c r="V76" s="1">
        <v>0</v>
      </c>
      <c r="W76" s="1">
        <v>0</v>
      </c>
      <c r="X76" s="1">
        <v>40.909999999999997</v>
      </c>
      <c r="Y76" s="1">
        <v>0</v>
      </c>
      <c r="Z76" s="1">
        <v>0</v>
      </c>
      <c r="AA76" s="1">
        <v>0</v>
      </c>
      <c r="AB76" s="1">
        <v>22938.94</v>
      </c>
      <c r="AC76" s="1">
        <v>3736.29</v>
      </c>
      <c r="AD76" s="1">
        <v>0</v>
      </c>
      <c r="AE76" s="1">
        <v>20849.330000000002</v>
      </c>
      <c r="AF76" s="1">
        <v>620.91999999999996</v>
      </c>
      <c r="AG76" s="1">
        <v>805.09</v>
      </c>
      <c r="AH76" s="1">
        <v>0</v>
      </c>
      <c r="AI76" s="1">
        <v>2834.1</v>
      </c>
      <c r="AJ76" s="1">
        <v>0</v>
      </c>
      <c r="AK76" s="1">
        <v>0</v>
      </c>
      <c r="AL76" s="1">
        <v>363.11</v>
      </c>
      <c r="AM76" s="1">
        <v>88.84</v>
      </c>
      <c r="AN76" s="1">
        <v>16.82</v>
      </c>
      <c r="AO76" s="1">
        <v>0</v>
      </c>
      <c r="AP76" s="1">
        <v>0</v>
      </c>
      <c r="AQ76" s="1">
        <v>253.19</v>
      </c>
      <c r="AR76" s="1">
        <v>2365.8000000000002</v>
      </c>
      <c r="AS76" s="1">
        <v>0</v>
      </c>
      <c r="AT76" s="1">
        <v>0</v>
      </c>
      <c r="AU76" s="1">
        <v>348.26</v>
      </c>
      <c r="AV76" s="1">
        <v>0</v>
      </c>
      <c r="AW76" s="1">
        <v>1716.89</v>
      </c>
      <c r="AX76" s="1">
        <v>437.44</v>
      </c>
      <c r="AY76" s="1">
        <v>1945.52</v>
      </c>
      <c r="AZ76" s="1">
        <v>0</v>
      </c>
      <c r="BA76" s="1">
        <v>31462.95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860.4</v>
      </c>
      <c r="BI76" s="1">
        <v>566.03</v>
      </c>
      <c r="BJ76" s="1">
        <v>3273.84</v>
      </c>
      <c r="BK76" s="1">
        <v>1748.58</v>
      </c>
      <c r="BL76" s="1">
        <v>0</v>
      </c>
      <c r="BM76" s="1">
        <v>692.12</v>
      </c>
      <c r="BN76" s="1">
        <v>0</v>
      </c>
      <c r="BO76" s="1">
        <v>0</v>
      </c>
      <c r="BP76" s="1">
        <v>817.57</v>
      </c>
      <c r="BQ76" s="1">
        <v>59.84</v>
      </c>
      <c r="BR76" s="1">
        <v>298.01</v>
      </c>
      <c r="BS76" s="1">
        <v>81.64</v>
      </c>
      <c r="BT76" s="1">
        <v>1849.7</v>
      </c>
      <c r="BU76" s="1">
        <v>191.77</v>
      </c>
      <c r="BV76" s="1">
        <v>4696.13</v>
      </c>
      <c r="BW76" s="1">
        <v>289.58</v>
      </c>
      <c r="BX76" s="1">
        <v>0</v>
      </c>
      <c r="BY76" s="1">
        <v>365</v>
      </c>
      <c r="BZ76" s="1">
        <v>0</v>
      </c>
      <c r="CA76" s="1">
        <v>828.33</v>
      </c>
      <c r="CB76" s="1">
        <v>0</v>
      </c>
      <c r="CC76" s="1">
        <v>14689.84</v>
      </c>
      <c r="CD76" s="1">
        <v>2106.66</v>
      </c>
      <c r="CE76" s="1">
        <v>0</v>
      </c>
      <c r="CF76" s="1">
        <v>0</v>
      </c>
      <c r="CG76" s="1">
        <v>1693.91</v>
      </c>
      <c r="CH76" s="1">
        <v>2700.8</v>
      </c>
      <c r="CI76" s="1">
        <v>0</v>
      </c>
      <c r="CJ76" s="1">
        <v>98.28</v>
      </c>
      <c r="CK76" s="1">
        <v>23193.69</v>
      </c>
      <c r="CL76" s="1">
        <v>449.7</v>
      </c>
      <c r="CM76" s="1">
        <v>2224.3000000000002</v>
      </c>
      <c r="CN76" s="1">
        <v>1577.34</v>
      </c>
      <c r="CO76" s="1">
        <v>0</v>
      </c>
      <c r="CP76" s="1">
        <v>3850</v>
      </c>
      <c r="CQ76" s="1">
        <v>6289.91</v>
      </c>
      <c r="CR76" s="1">
        <v>0</v>
      </c>
      <c r="CS76" s="1">
        <v>5067.7299999999996</v>
      </c>
      <c r="CT76" s="1">
        <v>1085</v>
      </c>
      <c r="CU76" s="1">
        <v>460</v>
      </c>
      <c r="CV76" s="1">
        <v>0</v>
      </c>
      <c r="CW76" s="1">
        <v>0</v>
      </c>
      <c r="CX76" s="1">
        <v>0</v>
      </c>
      <c r="CY76" s="1">
        <v>17220</v>
      </c>
      <c r="CZ76" s="1">
        <v>0</v>
      </c>
      <c r="DA76" s="1">
        <v>185</v>
      </c>
      <c r="DB76" s="1">
        <v>-10676.28</v>
      </c>
      <c r="DC76" s="1">
        <v>21573.58</v>
      </c>
      <c r="DD76" s="1">
        <v>4836.0600000000004</v>
      </c>
      <c r="DE76" s="1">
        <v>12831.14</v>
      </c>
      <c r="DF76" s="1">
        <v>9885.06</v>
      </c>
      <c r="DG76" s="1">
        <v>2786.56</v>
      </c>
      <c r="DH76" s="1">
        <v>3267.77</v>
      </c>
      <c r="DI76" s="1">
        <v>15369.09</v>
      </c>
      <c r="DJ76" s="1">
        <v>0</v>
      </c>
      <c r="DK76" s="1">
        <v>622</v>
      </c>
      <c r="DL76" s="1">
        <v>2875.09</v>
      </c>
      <c r="DM76" s="1">
        <v>5601.01</v>
      </c>
      <c r="DN76" s="1">
        <v>192.3</v>
      </c>
      <c r="DO76" s="1">
        <v>951.84</v>
      </c>
      <c r="DP76" s="1">
        <v>0</v>
      </c>
      <c r="DQ76" s="1">
        <v>2872.6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EA76" s="9">
        <v>43101</v>
      </c>
      <c r="EB76" s="5">
        <v>305867.33999999997</v>
      </c>
      <c r="EC76" s="5">
        <v>-48950.569999999992</v>
      </c>
      <c r="ED76" s="5">
        <f>SUM(Table2[[#This Row],[Income]:[Cost Of Sales]])</f>
        <v>256916.76999999996</v>
      </c>
      <c r="EE76" s="5">
        <v>-214331.43999999997</v>
      </c>
      <c r="EF76" s="5">
        <f>Table2[[#This Row],[Gross Profit]]+Table2[[#This Row],[Expenses]]</f>
        <v>42585.329999999987</v>
      </c>
      <c r="EG76" s="5">
        <v>0</v>
      </c>
      <c r="EH76" s="12">
        <f>SUM(Table2[[#This Row],[Operating Profit]:[Expenses - Tax]])</f>
        <v>42585.329999999987</v>
      </c>
      <c r="EI76" s="18">
        <f>Table2[[#This Row],[Gross Profit]]/Table2[[#This Row],[Income]]</f>
        <v>0.83996143556876646</v>
      </c>
      <c r="EJ76" s="18">
        <f>Table2[[#This Row],[Net Profit/(Loss)]]/Table2[[#This Row],[Income]]</f>
        <v>0.13922810457631726</v>
      </c>
      <c r="EK76" s="20">
        <f>Table2[[#This Row],[Income]]/EB77</f>
        <v>0.75454213051869357</v>
      </c>
      <c r="EM76" s="9">
        <v>43101</v>
      </c>
      <c r="EN76" s="4">
        <v>94352.69</v>
      </c>
      <c r="EO76" s="4">
        <v>166232.78</v>
      </c>
      <c r="EP76" s="4">
        <v>38688.160000000003</v>
      </c>
      <c r="EQ76" s="4">
        <v>16.89</v>
      </c>
      <c r="ER76" s="4">
        <v>6576.82</v>
      </c>
      <c r="ES76" s="4">
        <v>-26675.23</v>
      </c>
      <c r="ET76" s="4">
        <v>-22275.34</v>
      </c>
      <c r="EU76" s="4">
        <v>-75247.960000000006</v>
      </c>
      <c r="EV76" s="4">
        <v>-31938.02</v>
      </c>
      <c r="EW76" s="4">
        <v>-34157.64</v>
      </c>
      <c r="EX76" s="4">
        <v>-72987.819999999992</v>
      </c>
      <c r="EY76" s="14">
        <v>0</v>
      </c>
      <c r="EZ76" s="5">
        <f>SUM(Table3[[#This Row],[Sales]:[ITE]])</f>
        <v>42585.330000000075</v>
      </c>
    </row>
    <row r="77" spans="1:156" x14ac:dyDescent="0.25">
      <c r="A77" s="3">
        <v>43070</v>
      </c>
      <c r="B77" s="1">
        <v>106114.22</v>
      </c>
      <c r="C77" s="1">
        <v>58569.09</v>
      </c>
      <c r="D77" s="1">
        <v>4796.83</v>
      </c>
      <c r="E77" s="1">
        <v>186223.92</v>
      </c>
      <c r="F77" s="1">
        <v>5726.68</v>
      </c>
      <c r="G77" s="1">
        <v>4108.47</v>
      </c>
      <c r="H77" s="1">
        <v>1053.6600000000001</v>
      </c>
      <c r="I77" s="1">
        <v>-931.35</v>
      </c>
      <c r="J77" s="1">
        <v>3266.36</v>
      </c>
      <c r="K77" s="1">
        <v>28182</v>
      </c>
      <c r="L77" s="1">
        <v>-27.28</v>
      </c>
      <c r="M77" s="1">
        <v>2881.54</v>
      </c>
      <c r="N77" s="1">
        <v>12.27</v>
      </c>
      <c r="O77" s="1">
        <v>0</v>
      </c>
      <c r="P77" s="1">
        <v>3884.46</v>
      </c>
      <c r="Q77" s="1">
        <v>0</v>
      </c>
      <c r="R77" s="1">
        <v>1436.36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70.91</v>
      </c>
      <c r="Y77" s="1">
        <v>0</v>
      </c>
      <c r="Z77" s="1">
        <v>0</v>
      </c>
      <c r="AA77" s="1">
        <v>0</v>
      </c>
      <c r="AB77" s="1">
        <v>38345.71</v>
      </c>
      <c r="AC77" s="1">
        <v>10012.01</v>
      </c>
      <c r="AD77" s="1">
        <v>0</v>
      </c>
      <c r="AE77" s="1">
        <v>26036.25</v>
      </c>
      <c r="AF77" s="1">
        <v>1979.6</v>
      </c>
      <c r="AG77" s="1">
        <v>136.02000000000001</v>
      </c>
      <c r="AH77" s="1">
        <v>7000</v>
      </c>
      <c r="AI77" s="1">
        <v>3572.34</v>
      </c>
      <c r="AJ77" s="1">
        <v>2067.6799999999998</v>
      </c>
      <c r="AK77" s="1">
        <v>7000</v>
      </c>
      <c r="AL77" s="1">
        <v>361.53</v>
      </c>
      <c r="AM77" s="1">
        <v>87.59</v>
      </c>
      <c r="AN77" s="1">
        <v>10365.4</v>
      </c>
      <c r="AO77" s="1">
        <v>0</v>
      </c>
      <c r="AP77" s="1">
        <v>570.04999999999995</v>
      </c>
      <c r="AQ77" s="1">
        <v>1232.76</v>
      </c>
      <c r="AR77" s="1">
        <v>0</v>
      </c>
      <c r="AS77" s="1">
        <v>165</v>
      </c>
      <c r="AT77" s="1">
        <v>0</v>
      </c>
      <c r="AU77" s="1">
        <v>0</v>
      </c>
      <c r="AV77" s="1">
        <v>67</v>
      </c>
      <c r="AW77" s="1">
        <v>868.9</v>
      </c>
      <c r="AX77" s="1">
        <v>764.16</v>
      </c>
      <c r="AY77" s="1">
        <v>2828.06</v>
      </c>
      <c r="AZ77" s="1">
        <v>0</v>
      </c>
      <c r="BA77" s="1">
        <v>43130.14</v>
      </c>
      <c r="BB77" s="1">
        <v>0</v>
      </c>
      <c r="BC77" s="1">
        <v>0</v>
      </c>
      <c r="BD77" s="1">
        <v>0</v>
      </c>
      <c r="BE77" s="1">
        <v>670.5</v>
      </c>
      <c r="BF77" s="1">
        <v>0</v>
      </c>
      <c r="BG77" s="1">
        <v>0</v>
      </c>
      <c r="BH77" s="1">
        <v>-1401.53</v>
      </c>
      <c r="BI77" s="1">
        <v>604.94000000000005</v>
      </c>
      <c r="BJ77" s="1">
        <v>3321.56</v>
      </c>
      <c r="BK77" s="1">
        <v>-216.61</v>
      </c>
      <c r="BL77" s="1">
        <v>0</v>
      </c>
      <c r="BM77" s="1">
        <v>726.7</v>
      </c>
      <c r="BN77" s="1">
        <v>0</v>
      </c>
      <c r="BO77" s="1">
        <v>0</v>
      </c>
      <c r="BP77" s="1">
        <v>249.49</v>
      </c>
      <c r="BQ77" s="1">
        <v>0</v>
      </c>
      <c r="BR77" s="1">
        <v>184.17</v>
      </c>
      <c r="BS77" s="1">
        <v>88.46</v>
      </c>
      <c r="BT77" s="1">
        <v>6580.79</v>
      </c>
      <c r="BU77" s="1">
        <v>345.82</v>
      </c>
      <c r="BV77" s="1">
        <v>1436.07</v>
      </c>
      <c r="BW77" s="1">
        <v>213.79</v>
      </c>
      <c r="BX77" s="1">
        <v>0</v>
      </c>
      <c r="BY77" s="1">
        <v>0</v>
      </c>
      <c r="BZ77" s="1">
        <v>-9193.18</v>
      </c>
      <c r="CA77" s="1">
        <v>830.93</v>
      </c>
      <c r="CB77" s="1">
        <v>0</v>
      </c>
      <c r="CC77" s="1">
        <v>11627.42</v>
      </c>
      <c r="CD77" s="1">
        <v>1531.79</v>
      </c>
      <c r="CE77" s="1">
        <v>0</v>
      </c>
      <c r="CF77" s="1">
        <v>0</v>
      </c>
      <c r="CG77" s="1">
        <v>2639.21</v>
      </c>
      <c r="CH77" s="1">
        <v>2712.31</v>
      </c>
      <c r="CI77" s="1">
        <v>184.08</v>
      </c>
      <c r="CJ77" s="1">
        <v>268.3</v>
      </c>
      <c r="CK77" s="1">
        <v>32295.75</v>
      </c>
      <c r="CL77" s="1">
        <v>438.5</v>
      </c>
      <c r="CM77" s="1">
        <v>2183</v>
      </c>
      <c r="CN77" s="1">
        <v>3139.62</v>
      </c>
      <c r="CO77" s="1">
        <v>2150.73</v>
      </c>
      <c r="CP77" s="1">
        <v>5830</v>
      </c>
      <c r="CQ77" s="1">
        <v>3532</v>
      </c>
      <c r="CR77" s="1">
        <v>882.5</v>
      </c>
      <c r="CS77" s="1">
        <v>8980.51</v>
      </c>
      <c r="CT77" s="1">
        <v>672</v>
      </c>
      <c r="CU77" s="1">
        <v>884.55</v>
      </c>
      <c r="CV77" s="1">
        <v>0</v>
      </c>
      <c r="CW77" s="1">
        <v>22863.64</v>
      </c>
      <c r="CX77" s="1">
        <v>4795.45</v>
      </c>
      <c r="CY77" s="1">
        <v>23918.12</v>
      </c>
      <c r="CZ77" s="1">
        <v>760</v>
      </c>
      <c r="DA77" s="1">
        <v>0</v>
      </c>
      <c r="DB77" s="1">
        <v>9924.42</v>
      </c>
      <c r="DC77" s="1">
        <v>21317.49</v>
      </c>
      <c r="DD77" s="1">
        <v>4448.6000000000004</v>
      </c>
      <c r="DE77" s="1">
        <v>12254.24</v>
      </c>
      <c r="DF77" s="1">
        <v>10203.700000000001</v>
      </c>
      <c r="DG77" s="1">
        <v>2946.03</v>
      </c>
      <c r="DH77" s="1">
        <v>3847.58</v>
      </c>
      <c r="DI77" s="1">
        <v>15797.57</v>
      </c>
      <c r="DJ77" s="1">
        <v>0</v>
      </c>
      <c r="DK77" s="1">
        <v>622</v>
      </c>
      <c r="DL77" s="1">
        <v>4146.6099999999997</v>
      </c>
      <c r="DM77" s="1">
        <v>7801.83</v>
      </c>
      <c r="DN77" s="1">
        <v>0</v>
      </c>
      <c r="DO77" s="1">
        <v>2385.39</v>
      </c>
      <c r="DP77" s="1">
        <v>0</v>
      </c>
      <c r="DQ77" s="1">
        <v>883.2</v>
      </c>
      <c r="DR77" s="1">
        <v>0</v>
      </c>
      <c r="DS77" s="1">
        <v>199.51</v>
      </c>
      <c r="DT77" s="1">
        <v>196.37</v>
      </c>
      <c r="DU77" s="1">
        <v>0</v>
      </c>
      <c r="DV77" s="1">
        <v>9861.7000000000007</v>
      </c>
      <c r="DW77" s="1">
        <v>4695.84</v>
      </c>
      <c r="DX77" s="1">
        <v>0</v>
      </c>
      <c r="EA77" s="10">
        <v>43070</v>
      </c>
      <c r="EB77" s="5">
        <v>405368.1399999999</v>
      </c>
      <c r="EC77" s="5">
        <v>-76509.590000000011</v>
      </c>
      <c r="ED77" s="5">
        <f>SUM(Table2[[#This Row],[Income]:[Cost Of Sales]])</f>
        <v>328858.54999999987</v>
      </c>
      <c r="EE77" s="5">
        <v>-328344.07000000012</v>
      </c>
      <c r="EF77" s="5">
        <f>Table2[[#This Row],[Gross Profit]]+Table2[[#This Row],[Expenses]]</f>
        <v>514.47999999974854</v>
      </c>
      <c r="EG77" s="5">
        <v>0</v>
      </c>
      <c r="EH77" s="12">
        <f>SUM(Table2[[#This Row],[Operating Profit]:[Expenses - Tax]])</f>
        <v>514.47999999974854</v>
      </c>
      <c r="EI77" s="18">
        <f>Table2[[#This Row],[Gross Profit]]/Table2[[#This Row],[Income]]</f>
        <v>0.81125899534186374</v>
      </c>
      <c r="EJ77" s="18">
        <f>Table2[[#This Row],[Net Profit/(Loss)]]/Table2[[#This Row],[Income]]</f>
        <v>1.2691673302192637E-3</v>
      </c>
      <c r="EK77" s="20">
        <f>Table2[[#This Row],[Income]]/EB78</f>
        <v>0.88370837537763558</v>
      </c>
      <c r="EM77" s="10">
        <v>43070</v>
      </c>
      <c r="EN77" s="4">
        <v>169480.13999999998</v>
      </c>
      <c r="EO77" s="4">
        <v>197112.73</v>
      </c>
      <c r="EP77" s="4">
        <v>33371.270000000004</v>
      </c>
      <c r="EQ77" s="4">
        <v>12.27</v>
      </c>
      <c r="ER77" s="4">
        <v>5391.73</v>
      </c>
      <c r="ES77" s="4">
        <v>-48357.72</v>
      </c>
      <c r="ET77" s="4">
        <v>-28151.87</v>
      </c>
      <c r="EU77" s="4">
        <v>-97681.72</v>
      </c>
      <c r="EV77" s="4">
        <v>-46011.500000000007</v>
      </c>
      <c r="EW77" s="4">
        <v>-73118.76999999999</v>
      </c>
      <c r="EX77" s="4">
        <v>-111532.07999999999</v>
      </c>
      <c r="EY77" s="14">
        <v>0</v>
      </c>
      <c r="EZ77" s="5">
        <f>SUM(Table3[[#This Row],[Sales]:[ITE]])</f>
        <v>514.48000000006869</v>
      </c>
    </row>
    <row r="78" spans="1:156" x14ac:dyDescent="0.25">
      <c r="A78" s="3">
        <v>43040</v>
      </c>
      <c r="B78" s="1">
        <v>87725.47</v>
      </c>
      <c r="C78" s="1">
        <v>79849.179999999993</v>
      </c>
      <c r="D78" s="1">
        <v>7275.37</v>
      </c>
      <c r="E78" s="1">
        <v>216306.3</v>
      </c>
      <c r="F78" s="1">
        <v>1431.67</v>
      </c>
      <c r="G78" s="1">
        <v>2605.9</v>
      </c>
      <c r="H78" s="1">
        <v>1710.14</v>
      </c>
      <c r="I78" s="1">
        <v>1995.17</v>
      </c>
      <c r="J78" s="1">
        <v>8798.6299999999992</v>
      </c>
      <c r="K78" s="1">
        <v>19949.09</v>
      </c>
      <c r="L78" s="1">
        <v>0</v>
      </c>
      <c r="M78" s="1">
        <v>0</v>
      </c>
      <c r="N78" s="1">
        <v>11.72</v>
      </c>
      <c r="O78" s="1">
        <v>0</v>
      </c>
      <c r="P78" s="1">
        <v>3914.63</v>
      </c>
      <c r="Q78" s="1">
        <v>0</v>
      </c>
      <c r="R78" s="1">
        <v>4318.5200000000004</v>
      </c>
      <c r="S78" s="1">
        <v>0</v>
      </c>
      <c r="T78" s="1">
        <v>0</v>
      </c>
      <c r="U78" s="1">
        <v>12561.99</v>
      </c>
      <c r="V78" s="1">
        <v>204.25</v>
      </c>
      <c r="W78" s="1">
        <v>0</v>
      </c>
      <c r="X78" s="1">
        <v>10054.540000000001</v>
      </c>
      <c r="Y78" s="1">
        <v>0</v>
      </c>
      <c r="Z78" s="1">
        <v>0</v>
      </c>
      <c r="AA78" s="1">
        <v>0</v>
      </c>
      <c r="AB78" s="1">
        <v>44941.05</v>
      </c>
      <c r="AC78" s="1">
        <v>-4434.1099999999997</v>
      </c>
      <c r="AD78" s="1">
        <v>0</v>
      </c>
      <c r="AE78" s="1">
        <v>32467.37</v>
      </c>
      <c r="AF78" s="1">
        <v>1519.62</v>
      </c>
      <c r="AG78" s="1">
        <v>2815.18</v>
      </c>
      <c r="AH78" s="1">
        <v>2500</v>
      </c>
      <c r="AI78" s="1">
        <v>3116.5</v>
      </c>
      <c r="AJ78" s="1">
        <v>680</v>
      </c>
      <c r="AK78" s="1">
        <v>0</v>
      </c>
      <c r="AL78" s="1">
        <v>450.08</v>
      </c>
      <c r="AM78" s="1">
        <v>87.59</v>
      </c>
      <c r="AN78" s="1">
        <v>0</v>
      </c>
      <c r="AO78" s="1">
        <v>0</v>
      </c>
      <c r="AP78" s="1">
        <v>0</v>
      </c>
      <c r="AQ78" s="1">
        <v>871.31</v>
      </c>
      <c r="AR78" s="1">
        <v>0</v>
      </c>
      <c r="AS78" s="1">
        <v>0</v>
      </c>
      <c r="AT78" s="1">
        <v>0</v>
      </c>
      <c r="AU78" s="1">
        <v>0</v>
      </c>
      <c r="AV78" s="1">
        <v>778.5</v>
      </c>
      <c r="AW78" s="1">
        <v>998.9</v>
      </c>
      <c r="AX78" s="1">
        <v>347.77</v>
      </c>
      <c r="AY78" s="1">
        <v>3094.87</v>
      </c>
      <c r="AZ78" s="1">
        <v>0</v>
      </c>
      <c r="BA78" s="1">
        <v>22431.27</v>
      </c>
      <c r="BB78" s="1">
        <v>0</v>
      </c>
      <c r="BC78" s="1">
        <v>0</v>
      </c>
      <c r="BD78" s="1">
        <v>0</v>
      </c>
      <c r="BE78" s="1">
        <v>80.5</v>
      </c>
      <c r="BF78" s="1">
        <v>0</v>
      </c>
      <c r="BG78" s="1">
        <v>0</v>
      </c>
      <c r="BH78" s="1">
        <v>810.66</v>
      </c>
      <c r="BI78" s="1">
        <v>661.37</v>
      </c>
      <c r="BJ78" s="1">
        <v>4334.33</v>
      </c>
      <c r="BK78" s="1">
        <v>621.27</v>
      </c>
      <c r="BL78" s="1">
        <v>0</v>
      </c>
      <c r="BM78" s="1">
        <v>384.95</v>
      </c>
      <c r="BN78" s="1">
        <v>0</v>
      </c>
      <c r="BO78" s="1">
        <v>0</v>
      </c>
      <c r="BP78" s="1">
        <v>534.69000000000005</v>
      </c>
      <c r="BQ78" s="1">
        <v>0</v>
      </c>
      <c r="BR78" s="1">
        <v>651.32000000000005</v>
      </c>
      <c r="BS78" s="1">
        <v>97.54</v>
      </c>
      <c r="BT78" s="1">
        <v>1790.03</v>
      </c>
      <c r="BU78" s="1">
        <v>205.21</v>
      </c>
      <c r="BV78" s="1">
        <v>490.03</v>
      </c>
      <c r="BW78" s="1">
        <v>322.26</v>
      </c>
      <c r="BX78" s="1">
        <v>1010</v>
      </c>
      <c r="BY78" s="1">
        <v>165</v>
      </c>
      <c r="BZ78" s="1">
        <v>659.54</v>
      </c>
      <c r="CA78" s="1">
        <v>837.78</v>
      </c>
      <c r="CB78" s="1">
        <v>0</v>
      </c>
      <c r="CC78" s="1">
        <v>9773.7800000000007</v>
      </c>
      <c r="CD78" s="1">
        <v>2407.46</v>
      </c>
      <c r="CE78" s="1">
        <v>0</v>
      </c>
      <c r="CF78" s="1">
        <v>0</v>
      </c>
      <c r="CG78" s="1">
        <v>2850.75</v>
      </c>
      <c r="CH78" s="1">
        <v>2742.88</v>
      </c>
      <c r="CI78" s="1">
        <v>1902.16</v>
      </c>
      <c r="CJ78" s="1">
        <v>98.28</v>
      </c>
      <c r="CK78" s="1">
        <v>34480.720000000001</v>
      </c>
      <c r="CL78" s="1">
        <v>500</v>
      </c>
      <c r="CM78" s="1">
        <v>4696.53</v>
      </c>
      <c r="CN78" s="1">
        <v>1577.34</v>
      </c>
      <c r="CO78" s="1">
        <v>2150.73</v>
      </c>
      <c r="CP78" s="1">
        <v>4750</v>
      </c>
      <c r="CQ78" s="1">
        <v>7996.73</v>
      </c>
      <c r="CR78" s="1">
        <v>0</v>
      </c>
      <c r="CS78" s="1">
        <v>8840</v>
      </c>
      <c r="CT78" s="1">
        <v>728</v>
      </c>
      <c r="CU78" s="1">
        <v>1531.82</v>
      </c>
      <c r="CV78" s="1">
        <v>0</v>
      </c>
      <c r="CW78" s="1">
        <v>0</v>
      </c>
      <c r="CX78" s="1">
        <v>4000</v>
      </c>
      <c r="CY78" s="1">
        <v>18124.07</v>
      </c>
      <c r="CZ78" s="1">
        <v>0</v>
      </c>
      <c r="DA78" s="1">
        <v>0</v>
      </c>
      <c r="DB78" s="1">
        <v>0</v>
      </c>
      <c r="DC78" s="1">
        <v>29363.64</v>
      </c>
      <c r="DD78" s="1">
        <v>5566.76</v>
      </c>
      <c r="DE78" s="1">
        <v>15649.11</v>
      </c>
      <c r="DF78" s="1">
        <v>12996.92</v>
      </c>
      <c r="DG78" s="1">
        <v>4749.05</v>
      </c>
      <c r="DH78" s="1">
        <v>5232.8100000000004</v>
      </c>
      <c r="DI78" s="1">
        <v>20710.259999999998</v>
      </c>
      <c r="DJ78" s="1">
        <v>0</v>
      </c>
      <c r="DK78" s="1">
        <v>792.95</v>
      </c>
      <c r="DL78" s="1">
        <v>6254.79</v>
      </c>
      <c r="DM78" s="1">
        <v>9510.36</v>
      </c>
      <c r="DN78" s="1">
        <v>0</v>
      </c>
      <c r="DO78" s="1">
        <v>2760</v>
      </c>
      <c r="DP78" s="1">
        <v>0</v>
      </c>
      <c r="DQ78" s="1">
        <v>3266.74</v>
      </c>
      <c r="DR78" s="1">
        <v>0</v>
      </c>
      <c r="DS78" s="1">
        <v>802.5</v>
      </c>
      <c r="DT78" s="1">
        <v>237.27</v>
      </c>
      <c r="DU78" s="1">
        <v>0</v>
      </c>
      <c r="DV78" s="1">
        <v>0</v>
      </c>
      <c r="DW78" s="1">
        <v>0</v>
      </c>
      <c r="DX78" s="1">
        <v>0</v>
      </c>
      <c r="EA78" s="9">
        <v>43040</v>
      </c>
      <c r="EB78" s="5">
        <v>458712.56999999995</v>
      </c>
      <c r="EC78" s="5">
        <v>-77309.109999999986</v>
      </c>
      <c r="ED78" s="5">
        <f>SUM(Table2[[#This Row],[Income]:[Cost Of Sales]])</f>
        <v>381403.45999999996</v>
      </c>
      <c r="EE78" s="5">
        <v>-276057.68000000005</v>
      </c>
      <c r="EF78" s="5">
        <f>Table2[[#This Row],[Gross Profit]]+Table2[[#This Row],[Expenses]]</f>
        <v>105345.77999999991</v>
      </c>
      <c r="EG78" s="5">
        <v>0</v>
      </c>
      <c r="EH78" s="12">
        <f>SUM(Table2[[#This Row],[Operating Profit]:[Expenses - Tax]])</f>
        <v>105345.77999999991</v>
      </c>
      <c r="EI78" s="18">
        <f>Table2[[#This Row],[Gross Profit]]/Table2[[#This Row],[Income]]</f>
        <v>0.83146502830737778</v>
      </c>
      <c r="EJ78" s="18">
        <f>Table2[[#This Row],[Net Profit/(Loss)]]/Table2[[#This Row],[Income]]</f>
        <v>0.22965531552797849</v>
      </c>
      <c r="EK78" s="20">
        <f>Table2[[#This Row],[Income]]/EB79</f>
        <v>1.2407748000269085</v>
      </c>
      <c r="EM78" s="9">
        <v>43040</v>
      </c>
      <c r="EN78" s="4">
        <v>174850.02</v>
      </c>
      <c r="EO78" s="4">
        <v>222054.01</v>
      </c>
      <c r="EP78" s="4">
        <v>30742.89</v>
      </c>
      <c r="EQ78" s="4">
        <v>11.72</v>
      </c>
      <c r="ER78" s="4">
        <v>31053.93</v>
      </c>
      <c r="ES78" s="4">
        <v>-40506.94</v>
      </c>
      <c r="ET78" s="4">
        <v>-36802.17</v>
      </c>
      <c r="EU78" s="4">
        <v>-61194.51</v>
      </c>
      <c r="EV78" s="4">
        <v>-50999.39</v>
      </c>
      <c r="EW78" s="4">
        <v>-45970.619999999995</v>
      </c>
      <c r="EX78" s="4">
        <v>-117893.15999999999</v>
      </c>
      <c r="EY78" s="14">
        <v>0</v>
      </c>
      <c r="EZ78" s="5">
        <f>SUM(Table3[[#This Row],[Sales]:[ITE]])</f>
        <v>105345.78000000001</v>
      </c>
    </row>
    <row r="79" spans="1:156" x14ac:dyDescent="0.25">
      <c r="A79" s="3">
        <v>43009</v>
      </c>
      <c r="B79" s="1">
        <v>77865.73</v>
      </c>
      <c r="C79" s="1">
        <v>52983.12</v>
      </c>
      <c r="D79" s="1">
        <v>7901.9</v>
      </c>
      <c r="E79" s="1">
        <v>185347.65</v>
      </c>
      <c r="F79" s="1">
        <v>1431.67</v>
      </c>
      <c r="G79" s="1">
        <v>7022.4</v>
      </c>
      <c r="H79" s="1">
        <v>2854.31</v>
      </c>
      <c r="I79" s="1">
        <v>84.55</v>
      </c>
      <c r="J79" s="1">
        <v>7238.19</v>
      </c>
      <c r="K79" s="1">
        <v>18047.54</v>
      </c>
      <c r="L79" s="1">
        <v>0</v>
      </c>
      <c r="M79" s="1">
        <v>814.54</v>
      </c>
      <c r="N79" s="1">
        <v>14.16</v>
      </c>
      <c r="O79" s="1">
        <v>0</v>
      </c>
      <c r="P79" s="1">
        <v>5888.19</v>
      </c>
      <c r="Q79" s="1">
        <v>0</v>
      </c>
      <c r="R79" s="1">
        <v>1586.36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618.17999999999995</v>
      </c>
      <c r="Y79" s="1">
        <v>0</v>
      </c>
      <c r="Z79" s="1">
        <v>0</v>
      </c>
      <c r="AA79" s="1">
        <v>0</v>
      </c>
      <c r="AB79" s="1">
        <v>32158.63</v>
      </c>
      <c r="AC79" s="1">
        <v>12441.35</v>
      </c>
      <c r="AD79" s="1">
        <v>0</v>
      </c>
      <c r="AE79" s="1">
        <v>23713.88</v>
      </c>
      <c r="AF79" s="1">
        <v>2349.5700000000002</v>
      </c>
      <c r="AG79" s="1">
        <v>0</v>
      </c>
      <c r="AH79" s="1">
        <v>2000</v>
      </c>
      <c r="AI79" s="1">
        <v>8911.58</v>
      </c>
      <c r="AJ79" s="1">
        <v>0</v>
      </c>
      <c r="AK79" s="1">
        <v>0</v>
      </c>
      <c r="AL79" s="1">
        <v>323.95999999999998</v>
      </c>
      <c r="AM79" s="1">
        <v>87.59</v>
      </c>
      <c r="AN79" s="1">
        <v>0</v>
      </c>
      <c r="AO79" s="1">
        <v>0</v>
      </c>
      <c r="AP79" s="1">
        <v>0</v>
      </c>
      <c r="AQ79" s="1">
        <v>612.94000000000005</v>
      </c>
      <c r="AR79" s="1">
        <v>0</v>
      </c>
      <c r="AS79" s="1">
        <v>440</v>
      </c>
      <c r="AT79" s="1">
        <v>0</v>
      </c>
      <c r="AU79" s="1">
        <v>0</v>
      </c>
      <c r="AV79" s="1">
        <v>224</v>
      </c>
      <c r="AW79" s="1">
        <v>1349.69</v>
      </c>
      <c r="AX79" s="1">
        <v>396.62</v>
      </c>
      <c r="AY79" s="1">
        <v>1730.74</v>
      </c>
      <c r="AZ79" s="1">
        <v>0</v>
      </c>
      <c r="BA79" s="1">
        <v>21125.25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1617.37</v>
      </c>
      <c r="BI79" s="1">
        <v>566.03</v>
      </c>
      <c r="BJ79" s="1">
        <v>2698.47</v>
      </c>
      <c r="BK79" s="1">
        <v>632.97</v>
      </c>
      <c r="BL79" s="1">
        <v>0</v>
      </c>
      <c r="BM79" s="1">
        <v>377.88</v>
      </c>
      <c r="BN79" s="1">
        <v>0</v>
      </c>
      <c r="BO79" s="1">
        <v>0</v>
      </c>
      <c r="BP79" s="1">
        <v>850.82</v>
      </c>
      <c r="BQ79" s="1">
        <v>0</v>
      </c>
      <c r="BR79" s="1">
        <v>233.82</v>
      </c>
      <c r="BS79" s="1">
        <v>90.72</v>
      </c>
      <c r="BT79" s="1">
        <v>1849.69</v>
      </c>
      <c r="BU79" s="1">
        <v>326.51</v>
      </c>
      <c r="BV79" s="1">
        <v>2072.77</v>
      </c>
      <c r="BW79" s="1">
        <v>746.19</v>
      </c>
      <c r="BX79" s="1">
        <v>0</v>
      </c>
      <c r="BY79" s="1">
        <v>918.1</v>
      </c>
      <c r="BZ79" s="1">
        <v>0</v>
      </c>
      <c r="CA79" s="1">
        <v>838.89</v>
      </c>
      <c r="CB79" s="1">
        <v>0</v>
      </c>
      <c r="CC79" s="1">
        <v>10308.700000000001</v>
      </c>
      <c r="CD79" s="1">
        <v>1303.43</v>
      </c>
      <c r="CE79" s="1">
        <v>0</v>
      </c>
      <c r="CF79" s="1">
        <v>0</v>
      </c>
      <c r="CG79" s="1">
        <v>2299.94</v>
      </c>
      <c r="CH79" s="1">
        <v>2742.88</v>
      </c>
      <c r="CI79" s="1">
        <v>0</v>
      </c>
      <c r="CJ79" s="1">
        <v>163.80000000000001</v>
      </c>
      <c r="CK79" s="1">
        <v>28423.66</v>
      </c>
      <c r="CL79" s="1">
        <v>625</v>
      </c>
      <c r="CM79" s="1">
        <v>2442</v>
      </c>
      <c r="CN79" s="1">
        <v>1577.34</v>
      </c>
      <c r="CO79" s="1">
        <v>2150.73</v>
      </c>
      <c r="CP79" s="1">
        <v>6200</v>
      </c>
      <c r="CQ79" s="1">
        <v>8081.77</v>
      </c>
      <c r="CR79" s="1">
        <v>0</v>
      </c>
      <c r="CS79" s="1">
        <v>4260</v>
      </c>
      <c r="CT79" s="1">
        <v>688</v>
      </c>
      <c r="CU79" s="1">
        <v>3970.79</v>
      </c>
      <c r="CV79" s="1">
        <v>15</v>
      </c>
      <c r="CW79" s="1">
        <v>0</v>
      </c>
      <c r="CX79" s="1">
        <v>5500</v>
      </c>
      <c r="CY79" s="1">
        <v>18530.8</v>
      </c>
      <c r="CZ79" s="1">
        <v>0</v>
      </c>
      <c r="DA79" s="1">
        <v>0</v>
      </c>
      <c r="DB79" s="1">
        <v>0</v>
      </c>
      <c r="DC79" s="1">
        <v>23112.84</v>
      </c>
      <c r="DD79" s="1">
        <v>4337</v>
      </c>
      <c r="DE79" s="1">
        <v>12254.24</v>
      </c>
      <c r="DF79" s="1">
        <v>9784.42</v>
      </c>
      <c r="DG79" s="1">
        <v>3622.86</v>
      </c>
      <c r="DH79" s="1">
        <v>3533.06</v>
      </c>
      <c r="DI79" s="1">
        <v>17394.669999999998</v>
      </c>
      <c r="DJ79" s="1">
        <v>0</v>
      </c>
      <c r="DK79" s="1">
        <v>644.5</v>
      </c>
      <c r="DL79" s="1">
        <v>3736.85</v>
      </c>
      <c r="DM79" s="1">
        <v>7358.68</v>
      </c>
      <c r="DN79" s="1">
        <v>0</v>
      </c>
      <c r="DO79" s="1">
        <v>1390.62</v>
      </c>
      <c r="DP79" s="1">
        <v>0</v>
      </c>
      <c r="DQ79" s="1">
        <v>18225.87</v>
      </c>
      <c r="DR79" s="1">
        <v>8307.9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EA79" s="10">
        <v>43009</v>
      </c>
      <c r="EB79" s="5">
        <v>369698.48999999993</v>
      </c>
      <c r="EC79" s="5">
        <v>-70663.430000000008</v>
      </c>
      <c r="ED79" s="5">
        <f>SUM(Table2[[#This Row],[Income]:[Cost Of Sales]])</f>
        <v>299035.05999999994</v>
      </c>
      <c r="EE79" s="5">
        <v>-264009.94999999995</v>
      </c>
      <c r="EF79" s="5">
        <f>Table2[[#This Row],[Gross Profit]]+Table2[[#This Row],[Expenses]]</f>
        <v>35025.109999999986</v>
      </c>
      <c r="EG79" s="5">
        <v>0</v>
      </c>
      <c r="EH79" s="12">
        <f>SUM(Table2[[#This Row],[Operating Profit]:[Expenses - Tax]])</f>
        <v>35025.109999999986</v>
      </c>
      <c r="EI79" s="18">
        <f>Table2[[#This Row],[Gross Profit]]/Table2[[#This Row],[Income]]</f>
        <v>0.80886199995028385</v>
      </c>
      <c r="EJ79" s="18">
        <f>Table2[[#This Row],[Net Profit/(Loss)]]/Table2[[#This Row],[Income]]</f>
        <v>9.473966204189796E-2</v>
      </c>
      <c r="EK79" s="20">
        <f>Table2[[#This Row],[Income]]/EB80</f>
        <v>0.96748230791609702</v>
      </c>
      <c r="EM79" s="10">
        <v>43009</v>
      </c>
      <c r="EN79" s="4">
        <v>138750.75</v>
      </c>
      <c r="EO79" s="4">
        <v>196656.03</v>
      </c>
      <c r="EP79" s="4">
        <v>26184.82</v>
      </c>
      <c r="EQ79" s="4">
        <v>14.16</v>
      </c>
      <c r="ER79" s="4">
        <v>8092.73</v>
      </c>
      <c r="ES79" s="4">
        <v>-44599.98</v>
      </c>
      <c r="ET79" s="4">
        <v>-26063.45</v>
      </c>
      <c r="EU79" s="4">
        <v>-62634.73</v>
      </c>
      <c r="EV79" s="4">
        <v>-40425.35</v>
      </c>
      <c r="EW79" s="4">
        <v>-47246.36</v>
      </c>
      <c r="EX79" s="4">
        <v>-113703.50999999998</v>
      </c>
      <c r="EY79" s="14">
        <v>0</v>
      </c>
      <c r="EZ79" s="5">
        <f>SUM(Table3[[#This Row],[Sales]:[ITE]])</f>
        <v>35025.110000000015</v>
      </c>
    </row>
    <row r="80" spans="1:156" x14ac:dyDescent="0.25">
      <c r="A80" s="3">
        <v>42979</v>
      </c>
      <c r="B80" s="1">
        <v>81876.84</v>
      </c>
      <c r="C80" s="1">
        <v>53216.11</v>
      </c>
      <c r="D80" s="1">
        <v>6498.11</v>
      </c>
      <c r="E80" s="1">
        <v>201647.59</v>
      </c>
      <c r="F80" s="1">
        <v>1431.67</v>
      </c>
      <c r="G80" s="1">
        <v>2703.69</v>
      </c>
      <c r="H80" s="1">
        <v>2003.54</v>
      </c>
      <c r="I80" s="1">
        <v>70.91</v>
      </c>
      <c r="J80" s="1">
        <v>7330.47</v>
      </c>
      <c r="K80" s="1">
        <v>17528.53</v>
      </c>
      <c r="L80" s="1">
        <v>0</v>
      </c>
      <c r="M80" s="1">
        <v>760</v>
      </c>
      <c r="N80" s="1">
        <v>8.32</v>
      </c>
      <c r="O80" s="1">
        <v>1103.45</v>
      </c>
      <c r="P80" s="1">
        <v>4630.54</v>
      </c>
      <c r="Q80" s="1">
        <v>0</v>
      </c>
      <c r="R80" s="1">
        <v>832.7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481.82</v>
      </c>
      <c r="Y80" s="1">
        <v>0</v>
      </c>
      <c r="Z80" s="1">
        <v>0</v>
      </c>
      <c r="AA80" s="1">
        <v>0</v>
      </c>
      <c r="AB80" s="1">
        <v>34196.160000000003</v>
      </c>
      <c r="AC80" s="1">
        <v>0</v>
      </c>
      <c r="AD80" s="1">
        <v>0</v>
      </c>
      <c r="AE80" s="1">
        <v>26084.14</v>
      </c>
      <c r="AF80" s="1">
        <v>721.61</v>
      </c>
      <c r="AG80" s="1">
        <v>0</v>
      </c>
      <c r="AH80" s="1">
        <v>3150</v>
      </c>
      <c r="AI80" s="1">
        <v>3853.72</v>
      </c>
      <c r="AJ80" s="1">
        <v>500</v>
      </c>
      <c r="AK80" s="1">
        <v>0</v>
      </c>
      <c r="AL80" s="1">
        <v>298.07</v>
      </c>
      <c r="AM80" s="1">
        <v>87.59</v>
      </c>
      <c r="AN80" s="1">
        <v>0</v>
      </c>
      <c r="AO80" s="1">
        <v>0</v>
      </c>
      <c r="AP80" s="1">
        <v>0</v>
      </c>
      <c r="AQ80" s="1">
        <v>944.24</v>
      </c>
      <c r="AR80" s="1">
        <v>0</v>
      </c>
      <c r="AS80" s="1">
        <v>0</v>
      </c>
      <c r="AT80" s="1">
        <v>0</v>
      </c>
      <c r="AU80" s="1">
        <v>82.1</v>
      </c>
      <c r="AV80" s="1">
        <v>190</v>
      </c>
      <c r="AW80" s="1">
        <v>868.9</v>
      </c>
      <c r="AX80" s="1">
        <v>981.17</v>
      </c>
      <c r="AY80" s="1">
        <v>1749.03</v>
      </c>
      <c r="AZ80" s="1">
        <v>0</v>
      </c>
      <c r="BA80" s="1">
        <v>20462.09</v>
      </c>
      <c r="BB80" s="1">
        <v>0</v>
      </c>
      <c r="BC80" s="1">
        <v>0</v>
      </c>
      <c r="BD80" s="1">
        <v>0</v>
      </c>
      <c r="BE80" s="1">
        <v>200</v>
      </c>
      <c r="BF80" s="1">
        <v>3000</v>
      </c>
      <c r="BG80" s="1">
        <v>0</v>
      </c>
      <c r="BH80" s="1">
        <v>324</v>
      </c>
      <c r="BI80" s="1">
        <v>650.02</v>
      </c>
      <c r="BJ80" s="1">
        <v>2611.42</v>
      </c>
      <c r="BK80" s="1">
        <v>644.6</v>
      </c>
      <c r="BL80" s="1">
        <v>0</v>
      </c>
      <c r="BM80" s="1">
        <v>1298.49</v>
      </c>
      <c r="BN80" s="1">
        <v>0</v>
      </c>
      <c r="BO80" s="1">
        <v>0</v>
      </c>
      <c r="BP80" s="1">
        <v>389.6</v>
      </c>
      <c r="BQ80" s="1">
        <v>0</v>
      </c>
      <c r="BR80" s="1">
        <v>376.4</v>
      </c>
      <c r="BS80" s="1">
        <v>66.19</v>
      </c>
      <c r="BT80" s="1">
        <v>4262.2299999999996</v>
      </c>
      <c r="BU80" s="1">
        <v>254.91</v>
      </c>
      <c r="BV80" s="1">
        <v>4073.91</v>
      </c>
      <c r="BW80" s="1">
        <v>578.04</v>
      </c>
      <c r="BX80" s="1">
        <v>520</v>
      </c>
      <c r="BY80" s="1">
        <v>0</v>
      </c>
      <c r="BZ80" s="1">
        <v>411.97</v>
      </c>
      <c r="CA80" s="1">
        <v>833.06</v>
      </c>
      <c r="CB80" s="1">
        <v>0</v>
      </c>
      <c r="CC80" s="1">
        <v>8420.7800000000007</v>
      </c>
      <c r="CD80" s="1">
        <v>2873.22</v>
      </c>
      <c r="CE80" s="1">
        <v>0</v>
      </c>
      <c r="CF80" s="1">
        <v>0</v>
      </c>
      <c r="CG80" s="1">
        <v>2586.42</v>
      </c>
      <c r="CH80" s="1">
        <v>2742.88</v>
      </c>
      <c r="CI80" s="1">
        <v>0</v>
      </c>
      <c r="CJ80" s="1">
        <v>131.04</v>
      </c>
      <c r="CK80" s="1">
        <v>31901.78</v>
      </c>
      <c r="CL80" s="1">
        <v>500</v>
      </c>
      <c r="CM80" s="1">
        <v>2442</v>
      </c>
      <c r="CN80" s="1">
        <v>1577.34</v>
      </c>
      <c r="CO80" s="1">
        <v>2150.73</v>
      </c>
      <c r="CP80" s="1">
        <v>7068.18</v>
      </c>
      <c r="CQ80" s="1">
        <v>11982.12</v>
      </c>
      <c r="CR80" s="1">
        <v>0</v>
      </c>
      <c r="CS80" s="1">
        <v>3095.82</v>
      </c>
      <c r="CT80" s="1">
        <v>1520</v>
      </c>
      <c r="CU80" s="1">
        <v>3281.82</v>
      </c>
      <c r="CV80" s="1">
        <v>180</v>
      </c>
      <c r="CW80" s="1">
        <v>1000</v>
      </c>
      <c r="CX80" s="1">
        <v>3736.37</v>
      </c>
      <c r="CY80" s="1">
        <v>21316.65</v>
      </c>
      <c r="CZ80" s="1">
        <v>0</v>
      </c>
      <c r="DA80" s="1">
        <v>0</v>
      </c>
      <c r="DB80" s="1">
        <v>0</v>
      </c>
      <c r="DC80" s="1">
        <v>22815.63</v>
      </c>
      <c r="DD80" s="1">
        <v>4123.9399999999996</v>
      </c>
      <c r="DE80" s="1">
        <v>12722.64</v>
      </c>
      <c r="DF80" s="1">
        <v>9739.74</v>
      </c>
      <c r="DG80" s="1">
        <v>3736.94</v>
      </c>
      <c r="DH80" s="1">
        <v>3607.34</v>
      </c>
      <c r="DI80" s="1">
        <v>16215.38</v>
      </c>
      <c r="DJ80" s="1">
        <v>0</v>
      </c>
      <c r="DK80" s="1">
        <v>623.9</v>
      </c>
      <c r="DL80" s="1">
        <v>5044.68</v>
      </c>
      <c r="DM80" s="1">
        <v>7260.37</v>
      </c>
      <c r="DN80" s="1">
        <v>0</v>
      </c>
      <c r="DO80" s="1">
        <v>3801.48</v>
      </c>
      <c r="DP80" s="1">
        <v>0</v>
      </c>
      <c r="DQ80" s="1">
        <v>9133.23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EA80" s="9">
        <v>42979</v>
      </c>
      <c r="EB80" s="5">
        <v>382124.29</v>
      </c>
      <c r="EC80" s="5">
        <v>-61001.91</v>
      </c>
      <c r="ED80" s="5">
        <f>SUM(Table2[[#This Row],[Income]:[Cost Of Sales]])</f>
        <v>321122.38</v>
      </c>
      <c r="EE80" s="5">
        <v>-260994.16999999998</v>
      </c>
      <c r="EF80" s="5">
        <f>Table2[[#This Row],[Gross Profit]]+Table2[[#This Row],[Expenses]]</f>
        <v>60128.210000000021</v>
      </c>
      <c r="EG80" s="5">
        <v>0</v>
      </c>
      <c r="EH80" s="12">
        <f>SUM(Table2[[#This Row],[Operating Profit]:[Expenses - Tax]])</f>
        <v>60128.210000000021</v>
      </c>
      <c r="EI80" s="18">
        <f>Table2[[#This Row],[Gross Profit]]/Table2[[#This Row],[Income]]</f>
        <v>0.84036107728194931</v>
      </c>
      <c r="EJ80" s="18">
        <f>Table2[[#This Row],[Net Profit/(Loss)]]/Table2[[#This Row],[Income]]</f>
        <v>0.15735249387051534</v>
      </c>
      <c r="EK80" s="20">
        <f>Table2[[#This Row],[Income]]/EB81</f>
        <v>0.90706013720780299</v>
      </c>
      <c r="EM80" s="9">
        <v>42979</v>
      </c>
      <c r="EN80" s="4">
        <v>141591.06</v>
      </c>
      <c r="EO80" s="4">
        <v>207786.49000000002</v>
      </c>
      <c r="EP80" s="4">
        <v>25689.91</v>
      </c>
      <c r="EQ80" s="4">
        <v>1111.77</v>
      </c>
      <c r="ER80" s="4">
        <v>5945.0599999999995</v>
      </c>
      <c r="ES80" s="4">
        <v>-34196.160000000003</v>
      </c>
      <c r="ET80" s="4">
        <v>-26805.75</v>
      </c>
      <c r="EU80" s="4">
        <v>-64955.750000000007</v>
      </c>
      <c r="EV80" s="4">
        <v>-44032.189999999995</v>
      </c>
      <c r="EW80" s="4">
        <v>-53180.960000000006</v>
      </c>
      <c r="EX80" s="4">
        <v>-98825.26999999999</v>
      </c>
      <c r="EY80" s="14">
        <v>0</v>
      </c>
      <c r="EZ80" s="5">
        <f>SUM(Table3[[#This Row],[Sales]:[ITE]])</f>
        <v>60128.209999999992</v>
      </c>
    </row>
    <row r="81" spans="1:156" x14ac:dyDescent="0.25">
      <c r="A81" s="3">
        <v>42948</v>
      </c>
      <c r="B81" s="1">
        <v>78890.679999999993</v>
      </c>
      <c r="C81" s="1">
        <v>45157.27</v>
      </c>
      <c r="D81" s="1">
        <v>7580.97</v>
      </c>
      <c r="E81" s="1">
        <v>253088.77</v>
      </c>
      <c r="F81" s="1">
        <v>0</v>
      </c>
      <c r="G81" s="1">
        <v>2660.58</v>
      </c>
      <c r="H81" s="1">
        <v>1669.37</v>
      </c>
      <c r="I81" s="1">
        <v>789.1</v>
      </c>
      <c r="J81" s="1">
        <v>8010.03</v>
      </c>
      <c r="K81" s="1">
        <v>16419.98</v>
      </c>
      <c r="L81" s="1">
        <v>0</v>
      </c>
      <c r="M81" s="1">
        <v>469.09</v>
      </c>
      <c r="N81" s="1">
        <v>7.68</v>
      </c>
      <c r="O81" s="1">
        <v>0</v>
      </c>
      <c r="P81" s="1">
        <v>4232.45</v>
      </c>
      <c r="Q81" s="1">
        <v>0</v>
      </c>
      <c r="R81" s="1">
        <v>1316.37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985.45</v>
      </c>
      <c r="Y81" s="1">
        <v>0</v>
      </c>
      <c r="Z81" s="1">
        <v>0</v>
      </c>
      <c r="AA81" s="1">
        <v>0</v>
      </c>
      <c r="AB81" s="1">
        <v>42581.35</v>
      </c>
      <c r="AC81" s="1">
        <v>0</v>
      </c>
      <c r="AD81" s="1">
        <v>0</v>
      </c>
      <c r="AE81" s="1">
        <v>23501.85</v>
      </c>
      <c r="AF81" s="1">
        <v>3200.28</v>
      </c>
      <c r="AG81" s="1">
        <v>0</v>
      </c>
      <c r="AH81" s="1">
        <v>1800</v>
      </c>
      <c r="AI81" s="1">
        <v>3090.25</v>
      </c>
      <c r="AJ81" s="1">
        <v>0</v>
      </c>
      <c r="AK81" s="1">
        <v>0</v>
      </c>
      <c r="AL81" s="1">
        <v>321.83999999999997</v>
      </c>
      <c r="AM81" s="1">
        <v>87.59</v>
      </c>
      <c r="AN81" s="1">
        <v>25.91</v>
      </c>
      <c r="AO81" s="1">
        <v>0</v>
      </c>
      <c r="AP81" s="1">
        <v>0</v>
      </c>
      <c r="AQ81" s="1">
        <v>1066.23</v>
      </c>
      <c r="AR81" s="1">
        <v>0</v>
      </c>
      <c r="AS81" s="1">
        <v>0</v>
      </c>
      <c r="AT81" s="1">
        <v>0</v>
      </c>
      <c r="AU81" s="1">
        <v>236.55</v>
      </c>
      <c r="AV81" s="1">
        <v>120</v>
      </c>
      <c r="AW81" s="1">
        <v>972.9</v>
      </c>
      <c r="AX81" s="1">
        <v>262.54000000000002</v>
      </c>
      <c r="AY81" s="1">
        <v>1716.13</v>
      </c>
      <c r="AZ81" s="1">
        <v>0</v>
      </c>
      <c r="BA81" s="1">
        <v>22523.21</v>
      </c>
      <c r="BB81" s="1">
        <v>0</v>
      </c>
      <c r="BC81" s="1">
        <v>0</v>
      </c>
      <c r="BD81" s="1">
        <v>0</v>
      </c>
      <c r="BE81" s="1">
        <v>0</v>
      </c>
      <c r="BF81" s="1">
        <v>1000</v>
      </c>
      <c r="BG81" s="1">
        <v>0</v>
      </c>
      <c r="BH81" s="1">
        <v>759.07</v>
      </c>
      <c r="BI81" s="1">
        <v>811.48</v>
      </c>
      <c r="BJ81" s="1">
        <v>2698.47</v>
      </c>
      <c r="BK81" s="1">
        <v>656.17</v>
      </c>
      <c r="BL81" s="1">
        <v>0</v>
      </c>
      <c r="BM81" s="1">
        <v>1332.37</v>
      </c>
      <c r="BN81" s="1">
        <v>0</v>
      </c>
      <c r="BO81" s="1">
        <v>0</v>
      </c>
      <c r="BP81" s="1">
        <v>749.2</v>
      </c>
      <c r="BQ81" s="1">
        <v>119.67</v>
      </c>
      <c r="BR81" s="1">
        <v>91.15</v>
      </c>
      <c r="BS81" s="1">
        <v>62.54</v>
      </c>
      <c r="BT81" s="1">
        <v>3699.39</v>
      </c>
      <c r="BU81" s="1">
        <v>127.09</v>
      </c>
      <c r="BV81" s="1">
        <v>1531.13</v>
      </c>
      <c r="BW81" s="1">
        <v>1341.13</v>
      </c>
      <c r="BX81" s="1">
        <v>360</v>
      </c>
      <c r="BY81" s="1">
        <v>0</v>
      </c>
      <c r="BZ81" s="1">
        <v>0</v>
      </c>
      <c r="CA81" s="1">
        <v>836.94</v>
      </c>
      <c r="CB81" s="1">
        <v>0</v>
      </c>
      <c r="CC81" s="1">
        <v>6142.56</v>
      </c>
      <c r="CD81" s="1">
        <v>1487.77</v>
      </c>
      <c r="CE81" s="1">
        <v>0</v>
      </c>
      <c r="CF81" s="1">
        <v>0</v>
      </c>
      <c r="CG81" s="1">
        <v>11900</v>
      </c>
      <c r="CH81" s="1">
        <v>2742.88</v>
      </c>
      <c r="CI81" s="1">
        <v>0</v>
      </c>
      <c r="CJ81" s="1">
        <v>131.04</v>
      </c>
      <c r="CK81" s="1">
        <v>41927.11</v>
      </c>
      <c r="CL81" s="1">
        <v>500</v>
      </c>
      <c r="CM81" s="1">
        <v>2442</v>
      </c>
      <c r="CN81" s="1">
        <v>1577.34</v>
      </c>
      <c r="CO81" s="1">
        <v>2150.73</v>
      </c>
      <c r="CP81" s="1">
        <v>5600</v>
      </c>
      <c r="CQ81" s="1">
        <v>11096.49</v>
      </c>
      <c r="CR81" s="1">
        <v>0</v>
      </c>
      <c r="CS81" s="1">
        <v>5842.49</v>
      </c>
      <c r="CT81" s="1">
        <v>0</v>
      </c>
      <c r="CU81" s="1">
        <v>1260</v>
      </c>
      <c r="CV81" s="1">
        <v>385</v>
      </c>
      <c r="CW81" s="1">
        <v>0</v>
      </c>
      <c r="CX81" s="1">
        <v>3390.45</v>
      </c>
      <c r="CY81" s="1">
        <v>18125.68</v>
      </c>
      <c r="CZ81" s="1">
        <v>320</v>
      </c>
      <c r="DA81" s="1">
        <v>0</v>
      </c>
      <c r="DB81" s="1">
        <v>0</v>
      </c>
      <c r="DC81" s="1">
        <v>24848.22</v>
      </c>
      <c r="DD81" s="1">
        <v>4338.84</v>
      </c>
      <c r="DE81" s="1">
        <v>45626.879999999997</v>
      </c>
      <c r="DF81" s="1">
        <v>11997.67</v>
      </c>
      <c r="DG81" s="1">
        <v>4859.0200000000004</v>
      </c>
      <c r="DH81" s="1">
        <v>4924.5</v>
      </c>
      <c r="DI81" s="1">
        <v>20390.150000000001</v>
      </c>
      <c r="DJ81" s="1">
        <v>0</v>
      </c>
      <c r="DK81" s="1">
        <v>762.05</v>
      </c>
      <c r="DL81" s="1">
        <v>5799.19</v>
      </c>
      <c r="DM81" s="1">
        <v>8795.5400000000009</v>
      </c>
      <c r="DN81" s="1">
        <v>0</v>
      </c>
      <c r="DO81" s="1">
        <v>1632.69</v>
      </c>
      <c r="DP81" s="1">
        <v>0</v>
      </c>
      <c r="DQ81" s="1">
        <v>-45560.19</v>
      </c>
      <c r="DR81" s="1">
        <v>4153.95</v>
      </c>
      <c r="DS81" s="1">
        <v>0</v>
      </c>
      <c r="DT81" s="1">
        <v>23.64</v>
      </c>
      <c r="DU81" s="1">
        <v>0</v>
      </c>
      <c r="DV81" s="1">
        <v>0</v>
      </c>
      <c r="DW81" s="1">
        <v>0</v>
      </c>
      <c r="DX81" s="1">
        <v>0</v>
      </c>
      <c r="EA81" s="10">
        <v>42948</v>
      </c>
      <c r="EB81" s="5">
        <v>421277.79</v>
      </c>
      <c r="EC81" s="5">
        <v>-69283.48</v>
      </c>
      <c r="ED81" s="5">
        <f>SUM(Table2[[#This Row],[Income]:[Cost Of Sales]])</f>
        <v>351994.31</v>
      </c>
      <c r="EE81" s="5">
        <v>-258012.63999999996</v>
      </c>
      <c r="EF81" s="5">
        <f>Table2[[#This Row],[Gross Profit]]+Table2[[#This Row],[Expenses]]</f>
        <v>93981.670000000042</v>
      </c>
      <c r="EG81" s="5">
        <v>0</v>
      </c>
      <c r="EH81" s="12">
        <f>SUM(Table2[[#This Row],[Operating Profit]:[Expenses - Tax]])</f>
        <v>93981.670000000042</v>
      </c>
      <c r="EI81" s="18">
        <f>Table2[[#This Row],[Gross Profit]]/Table2[[#This Row],[Income]]</f>
        <v>0.83553968036150217</v>
      </c>
      <c r="EJ81" s="18">
        <f>Table2[[#This Row],[Net Profit/(Loss)]]/Table2[[#This Row],[Income]]</f>
        <v>0.22308717010692647</v>
      </c>
      <c r="EK81" s="20">
        <f>Table2[[#This Row],[Income]]/EB82</f>
        <v>0.99308184085827167</v>
      </c>
      <c r="EM81" s="10">
        <v>42948</v>
      </c>
      <c r="EN81" s="4">
        <v>131628.91999999998</v>
      </c>
      <c r="EO81" s="4">
        <v>257418.71999999997</v>
      </c>
      <c r="EP81" s="4">
        <v>25688.2</v>
      </c>
      <c r="EQ81" s="4">
        <v>7.68</v>
      </c>
      <c r="ER81" s="4">
        <v>6534.2699999999995</v>
      </c>
      <c r="ES81" s="4">
        <v>-42581.35</v>
      </c>
      <c r="ET81" s="4">
        <v>-26702.129999999997</v>
      </c>
      <c r="EU81" s="4">
        <v>-56029.279999999984</v>
      </c>
      <c r="EV81" s="4">
        <v>-63371.1</v>
      </c>
      <c r="EW81" s="4">
        <v>-46020.11</v>
      </c>
      <c r="EX81" s="4">
        <v>-92592.15</v>
      </c>
      <c r="EY81" s="14">
        <v>0</v>
      </c>
      <c r="EZ81" s="5">
        <f>SUM(Table3[[#This Row],[Sales]:[ITE]])</f>
        <v>93981.670000000013</v>
      </c>
    </row>
    <row r="82" spans="1:156" x14ac:dyDescent="0.25">
      <c r="A82" s="3">
        <v>42917</v>
      </c>
      <c r="B82" s="1">
        <v>89177.919999999998</v>
      </c>
      <c r="C82" s="1">
        <v>43382.33</v>
      </c>
      <c r="D82" s="1">
        <v>8953.5499999999993</v>
      </c>
      <c r="E82" s="1">
        <v>238539.55</v>
      </c>
      <c r="F82" s="1">
        <v>0</v>
      </c>
      <c r="G82" s="1">
        <v>4343.45</v>
      </c>
      <c r="H82" s="1">
        <v>2149.0100000000002</v>
      </c>
      <c r="I82" s="1">
        <v>882.74</v>
      </c>
      <c r="J82" s="1">
        <v>7949.07</v>
      </c>
      <c r="K82" s="1">
        <v>20743.669999999998</v>
      </c>
      <c r="L82" s="1">
        <v>352</v>
      </c>
      <c r="M82" s="1">
        <v>632.73</v>
      </c>
      <c r="N82" s="1">
        <v>6.12</v>
      </c>
      <c r="O82" s="1">
        <v>0</v>
      </c>
      <c r="P82" s="1">
        <v>6212.23</v>
      </c>
      <c r="Q82" s="1">
        <v>0</v>
      </c>
      <c r="R82" s="1">
        <v>788.19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100</v>
      </c>
      <c r="Y82" s="1">
        <v>0</v>
      </c>
      <c r="Z82" s="1">
        <v>0</v>
      </c>
      <c r="AA82" s="1">
        <v>0</v>
      </c>
      <c r="AB82" s="1">
        <v>49676.13</v>
      </c>
      <c r="AC82" s="1">
        <v>-1106.03</v>
      </c>
      <c r="AD82" s="1">
        <v>0</v>
      </c>
      <c r="AE82" s="1">
        <v>22385.35</v>
      </c>
      <c r="AF82" s="1">
        <v>1766.42</v>
      </c>
      <c r="AG82" s="1">
        <v>0</v>
      </c>
      <c r="AH82" s="1">
        <v>4925</v>
      </c>
      <c r="AI82" s="1">
        <v>3007.73</v>
      </c>
      <c r="AJ82" s="1">
        <v>0</v>
      </c>
      <c r="AK82" s="1">
        <v>0</v>
      </c>
      <c r="AL82" s="1">
        <v>397.4</v>
      </c>
      <c r="AM82" s="1">
        <v>87.59</v>
      </c>
      <c r="AN82" s="1">
        <v>0</v>
      </c>
      <c r="AO82" s="1">
        <v>959.67</v>
      </c>
      <c r="AP82" s="1">
        <v>0</v>
      </c>
      <c r="AQ82" s="1">
        <v>366.07</v>
      </c>
      <c r="AR82" s="1">
        <v>0</v>
      </c>
      <c r="AS82" s="1">
        <v>0</v>
      </c>
      <c r="AT82" s="1">
        <v>0</v>
      </c>
      <c r="AU82" s="1">
        <v>325.97000000000003</v>
      </c>
      <c r="AV82" s="1">
        <v>98</v>
      </c>
      <c r="AW82" s="1">
        <v>1370.14</v>
      </c>
      <c r="AX82" s="1">
        <v>703.86</v>
      </c>
      <c r="AY82" s="1">
        <v>1581.22</v>
      </c>
      <c r="AZ82" s="1">
        <v>0</v>
      </c>
      <c r="BA82" s="1">
        <v>20819.45</v>
      </c>
      <c r="BB82" s="1">
        <v>0</v>
      </c>
      <c r="BC82" s="1">
        <v>0</v>
      </c>
      <c r="BD82" s="1">
        <v>0</v>
      </c>
      <c r="BE82" s="1">
        <v>0</v>
      </c>
      <c r="BF82" s="1">
        <v>4272.7299999999996</v>
      </c>
      <c r="BG82" s="1">
        <v>0</v>
      </c>
      <c r="BH82" s="1">
        <v>404.32</v>
      </c>
      <c r="BI82" s="1">
        <v>1983.96</v>
      </c>
      <c r="BJ82" s="1">
        <v>3300.57</v>
      </c>
      <c r="BK82" s="1">
        <v>678.98</v>
      </c>
      <c r="BL82" s="1">
        <v>0</v>
      </c>
      <c r="BM82" s="1">
        <v>416.06</v>
      </c>
      <c r="BN82" s="1">
        <v>0</v>
      </c>
      <c r="BO82" s="1">
        <v>54.55</v>
      </c>
      <c r="BP82" s="1">
        <v>638.87</v>
      </c>
      <c r="BQ82" s="1">
        <v>0</v>
      </c>
      <c r="BR82" s="1">
        <v>24.55</v>
      </c>
      <c r="BS82" s="1">
        <v>33.19</v>
      </c>
      <c r="BT82" s="1">
        <v>3458.25</v>
      </c>
      <c r="BU82" s="1">
        <v>267.57</v>
      </c>
      <c r="BV82" s="1">
        <v>4037.1</v>
      </c>
      <c r="BW82" s="1">
        <v>942.94</v>
      </c>
      <c r="BX82" s="1">
        <v>0</v>
      </c>
      <c r="BY82" s="1">
        <v>0</v>
      </c>
      <c r="BZ82" s="1">
        <v>-59.95</v>
      </c>
      <c r="CA82" s="1">
        <v>835.29</v>
      </c>
      <c r="CB82" s="1">
        <v>0</v>
      </c>
      <c r="CC82" s="1">
        <v>5758.32</v>
      </c>
      <c r="CD82" s="1">
        <v>3027.63</v>
      </c>
      <c r="CE82" s="1">
        <v>0</v>
      </c>
      <c r="CF82" s="1">
        <v>0</v>
      </c>
      <c r="CG82" s="1">
        <v>0</v>
      </c>
      <c r="CH82" s="1">
        <v>2678.4</v>
      </c>
      <c r="CI82" s="1">
        <v>0</v>
      </c>
      <c r="CJ82" s="1">
        <v>163.80000000000001</v>
      </c>
      <c r="CK82" s="1">
        <v>39000.32</v>
      </c>
      <c r="CL82" s="1">
        <v>625</v>
      </c>
      <c r="CM82" s="1">
        <v>2442</v>
      </c>
      <c r="CN82" s="1">
        <v>1562.28</v>
      </c>
      <c r="CO82" s="1">
        <v>2150.73</v>
      </c>
      <c r="CP82" s="1">
        <v>7229.09</v>
      </c>
      <c r="CQ82" s="1">
        <v>13118.81</v>
      </c>
      <c r="CR82" s="1">
        <v>0</v>
      </c>
      <c r="CS82" s="1">
        <v>1526.82</v>
      </c>
      <c r="CT82" s="1">
        <v>680</v>
      </c>
      <c r="CU82" s="1">
        <v>90.91</v>
      </c>
      <c r="CV82" s="1">
        <v>690</v>
      </c>
      <c r="CW82" s="1">
        <v>6045.45</v>
      </c>
      <c r="CX82" s="1">
        <v>7507.28</v>
      </c>
      <c r="CY82" s="1">
        <v>18520</v>
      </c>
      <c r="CZ82" s="1">
        <v>1521.82</v>
      </c>
      <c r="DA82" s="1">
        <v>0</v>
      </c>
      <c r="DB82" s="1">
        <v>0</v>
      </c>
      <c r="DC82" s="1">
        <v>20945</v>
      </c>
      <c r="DD82" s="1">
        <v>4813.29</v>
      </c>
      <c r="DE82" s="1">
        <v>14871.86</v>
      </c>
      <c r="DF82" s="1">
        <v>10886.53</v>
      </c>
      <c r="DG82" s="1">
        <v>3685.41</v>
      </c>
      <c r="DH82" s="1">
        <v>3671.8</v>
      </c>
      <c r="DI82" s="1">
        <v>21467.82</v>
      </c>
      <c r="DJ82" s="1">
        <v>0</v>
      </c>
      <c r="DK82" s="1">
        <v>622</v>
      </c>
      <c r="DL82" s="1">
        <v>4394.55</v>
      </c>
      <c r="DM82" s="1">
        <v>7570.34</v>
      </c>
      <c r="DN82" s="1">
        <v>0</v>
      </c>
      <c r="DO82" s="1">
        <v>1711.35</v>
      </c>
      <c r="DP82" s="1">
        <v>0</v>
      </c>
      <c r="DQ82" s="1">
        <v>-12298.66</v>
      </c>
      <c r="DR82" s="1">
        <v>8780.2800000000007</v>
      </c>
      <c r="DS82" s="1">
        <v>0</v>
      </c>
      <c r="DT82" s="1">
        <v>400.91</v>
      </c>
      <c r="DU82" s="1">
        <v>0</v>
      </c>
      <c r="DV82" s="1">
        <v>0</v>
      </c>
      <c r="DW82" s="1">
        <v>0</v>
      </c>
      <c r="DX82" s="1">
        <v>0</v>
      </c>
      <c r="EA82" s="9">
        <v>42917</v>
      </c>
      <c r="EB82" s="5">
        <v>424212.55999999994</v>
      </c>
      <c r="EC82" s="5">
        <v>-72721.87</v>
      </c>
      <c r="ED82" s="5">
        <f>SUM(Table2[[#This Row],[Income]:[Cost Of Sales]])</f>
        <v>351490.68999999994</v>
      </c>
      <c r="EE82" s="5">
        <v>-261792.22000000006</v>
      </c>
      <c r="EF82" s="5">
        <f>Table2[[#This Row],[Gross Profit]]+Table2[[#This Row],[Expenses]]</f>
        <v>89698.469999999885</v>
      </c>
      <c r="EG82" s="5">
        <v>0</v>
      </c>
      <c r="EH82" s="12">
        <f>SUM(Table2[[#This Row],[Operating Profit]:[Expenses - Tax]])</f>
        <v>89698.469999999885</v>
      </c>
      <c r="EI82" s="18">
        <f>Table2[[#This Row],[Gross Profit]]/Table2[[#This Row],[Income]]</f>
        <v>0.82857209602657689</v>
      </c>
      <c r="EJ82" s="18">
        <f>Table2[[#This Row],[Net Profit/(Loss)]]/Table2[[#This Row],[Income]]</f>
        <v>0.2114469925171473</v>
      </c>
      <c r="EK82" s="20">
        <f>Table2[[#This Row],[Income]]/EB83</f>
        <v>1.1137954952428266</v>
      </c>
      <c r="EM82" s="9">
        <v>42917</v>
      </c>
      <c r="EN82" s="4">
        <v>141513.79999999999</v>
      </c>
      <c r="EO82" s="4">
        <v>245032.01</v>
      </c>
      <c r="EP82" s="4">
        <v>30560.209999999995</v>
      </c>
      <c r="EQ82" s="4">
        <v>6.12</v>
      </c>
      <c r="ER82" s="4">
        <v>7100.42</v>
      </c>
      <c r="ES82" s="4">
        <v>-48570.1</v>
      </c>
      <c r="ET82" s="4">
        <v>-24151.769999999997</v>
      </c>
      <c r="EU82" s="4">
        <v>-64717.030000000013</v>
      </c>
      <c r="EV82" s="4">
        <v>-48622.53</v>
      </c>
      <c r="EW82" s="4">
        <v>-56930.18</v>
      </c>
      <c r="EX82" s="4">
        <v>-91522.48</v>
      </c>
      <c r="EY82" s="14">
        <v>0</v>
      </c>
      <c r="EZ82" s="5">
        <f>SUM(Table3[[#This Row],[Sales]:[ITE]])</f>
        <v>89698.469999999987</v>
      </c>
    </row>
    <row r="83" spans="1:156" x14ac:dyDescent="0.25">
      <c r="A83" s="3">
        <v>42887</v>
      </c>
      <c r="B83" s="1">
        <v>95361.67</v>
      </c>
      <c r="C83" s="1">
        <v>50835.03</v>
      </c>
      <c r="D83" s="1">
        <v>9853.39</v>
      </c>
      <c r="E83" s="1">
        <v>183834.16</v>
      </c>
      <c r="F83" s="1">
        <v>0</v>
      </c>
      <c r="G83" s="1">
        <v>3015.52</v>
      </c>
      <c r="H83" s="1">
        <v>1696.26</v>
      </c>
      <c r="I83" s="1">
        <v>1204.29</v>
      </c>
      <c r="J83" s="1">
        <v>8159.38</v>
      </c>
      <c r="K83" s="1">
        <v>19459.2</v>
      </c>
      <c r="L83" s="1">
        <v>0</v>
      </c>
      <c r="M83" s="1">
        <v>704</v>
      </c>
      <c r="N83" s="1">
        <v>4.79</v>
      </c>
      <c r="O83" s="1">
        <v>0</v>
      </c>
      <c r="P83" s="1">
        <v>4683.8999999999996</v>
      </c>
      <c r="Q83" s="1">
        <v>0</v>
      </c>
      <c r="R83" s="1">
        <v>1812.26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247.29</v>
      </c>
      <c r="Y83" s="1">
        <v>0</v>
      </c>
      <c r="Z83" s="1">
        <v>0</v>
      </c>
      <c r="AA83" s="1">
        <v>0</v>
      </c>
      <c r="AB83" s="1">
        <v>45724.85</v>
      </c>
      <c r="AC83" s="1">
        <v>-6446.32</v>
      </c>
      <c r="AD83" s="1">
        <v>0</v>
      </c>
      <c r="AE83" s="1">
        <v>23178.83</v>
      </c>
      <c r="AF83" s="1">
        <v>2245.59</v>
      </c>
      <c r="AG83" s="1">
        <v>1081.4100000000001</v>
      </c>
      <c r="AH83" s="1">
        <v>2000</v>
      </c>
      <c r="AI83" s="1">
        <v>5258.99</v>
      </c>
      <c r="AJ83" s="1">
        <v>0</v>
      </c>
      <c r="AK83" s="1">
        <v>7193.64</v>
      </c>
      <c r="AL83" s="1">
        <v>498.24</v>
      </c>
      <c r="AM83" s="1">
        <v>87.59</v>
      </c>
      <c r="AN83" s="1">
        <v>298.18</v>
      </c>
      <c r="AO83" s="1">
        <v>1877.96</v>
      </c>
      <c r="AP83" s="1">
        <v>0</v>
      </c>
      <c r="AQ83" s="1">
        <v>487.95</v>
      </c>
      <c r="AR83" s="1">
        <v>0</v>
      </c>
      <c r="AS83" s="1">
        <v>0</v>
      </c>
      <c r="AT83" s="1">
        <v>0</v>
      </c>
      <c r="AU83" s="1">
        <v>848.17</v>
      </c>
      <c r="AV83" s="1">
        <v>590</v>
      </c>
      <c r="AW83" s="1">
        <v>1140.4000000000001</v>
      </c>
      <c r="AX83" s="1">
        <v>185.05</v>
      </c>
      <c r="AY83" s="1">
        <v>1723.58</v>
      </c>
      <c r="AZ83" s="1">
        <v>0</v>
      </c>
      <c r="BA83" s="1">
        <v>20267.560000000001</v>
      </c>
      <c r="BB83" s="1">
        <v>0</v>
      </c>
      <c r="BC83" s="1">
        <v>0</v>
      </c>
      <c r="BD83" s="1">
        <v>0</v>
      </c>
      <c r="BE83" s="1">
        <v>500</v>
      </c>
      <c r="BF83" s="1">
        <v>0</v>
      </c>
      <c r="BG83" s="1">
        <v>0</v>
      </c>
      <c r="BH83" s="1">
        <v>324</v>
      </c>
      <c r="BI83" s="1">
        <v>1240.1300000000001</v>
      </c>
      <c r="BJ83" s="1">
        <v>3995.73</v>
      </c>
      <c r="BK83" s="1">
        <v>686.81</v>
      </c>
      <c r="BL83" s="1">
        <v>159.09</v>
      </c>
      <c r="BM83" s="1">
        <v>476.47</v>
      </c>
      <c r="BN83" s="1">
        <v>-831.36</v>
      </c>
      <c r="BO83" s="1">
        <v>0</v>
      </c>
      <c r="BP83" s="1">
        <v>591.49</v>
      </c>
      <c r="BQ83" s="1">
        <v>180.99</v>
      </c>
      <c r="BR83" s="1">
        <v>26.76</v>
      </c>
      <c r="BS83" s="1">
        <v>41.27</v>
      </c>
      <c r="BT83" s="1">
        <v>0</v>
      </c>
      <c r="BU83" s="1">
        <v>146.75</v>
      </c>
      <c r="BV83" s="1">
        <v>5684.51</v>
      </c>
      <c r="BW83" s="1">
        <v>184.38</v>
      </c>
      <c r="BX83" s="1">
        <v>600</v>
      </c>
      <c r="BY83" s="1">
        <v>0</v>
      </c>
      <c r="BZ83" s="1">
        <v>0</v>
      </c>
      <c r="CA83" s="1">
        <v>957.71</v>
      </c>
      <c r="CB83" s="1">
        <v>143.63999999999999</v>
      </c>
      <c r="CC83" s="1">
        <v>5874.03</v>
      </c>
      <c r="CD83" s="1">
        <v>1250.6400000000001</v>
      </c>
      <c r="CE83" s="1">
        <v>0</v>
      </c>
      <c r="CF83" s="1">
        <v>0</v>
      </c>
      <c r="CG83" s="1">
        <v>0</v>
      </c>
      <c r="CH83" s="1">
        <v>2678.4</v>
      </c>
      <c r="CI83" s="1">
        <v>0</v>
      </c>
      <c r="CJ83" s="1">
        <v>131.04</v>
      </c>
      <c r="CK83" s="1">
        <v>28269.439999999999</v>
      </c>
      <c r="CL83" s="1">
        <v>500</v>
      </c>
      <c r="CM83" s="1">
        <v>2442</v>
      </c>
      <c r="CN83" s="1">
        <v>1562.28</v>
      </c>
      <c r="CO83" s="1">
        <v>2150.73</v>
      </c>
      <c r="CP83" s="1">
        <v>7100</v>
      </c>
      <c r="CQ83" s="1">
        <v>10990.98</v>
      </c>
      <c r="CR83" s="1">
        <v>0</v>
      </c>
      <c r="CS83" s="1">
        <v>3289.79</v>
      </c>
      <c r="CT83" s="1">
        <v>752</v>
      </c>
      <c r="CU83" s="1">
        <v>1269</v>
      </c>
      <c r="CV83" s="1">
        <v>417.27</v>
      </c>
      <c r="CW83" s="1">
        <v>0</v>
      </c>
      <c r="CX83" s="1">
        <v>820</v>
      </c>
      <c r="CY83" s="1">
        <v>19580</v>
      </c>
      <c r="CZ83" s="1">
        <v>1540</v>
      </c>
      <c r="DA83" s="1">
        <v>0</v>
      </c>
      <c r="DB83" s="1">
        <v>0</v>
      </c>
      <c r="DC83" s="1">
        <v>19036.080000000002</v>
      </c>
      <c r="DD83" s="1">
        <v>8134.56</v>
      </c>
      <c r="DE83" s="1">
        <v>11375.68</v>
      </c>
      <c r="DF83" s="1">
        <v>12056.28</v>
      </c>
      <c r="DG83" s="1">
        <v>2514.08</v>
      </c>
      <c r="DH83" s="1">
        <v>4062.15</v>
      </c>
      <c r="DI83" s="1">
        <v>17421.5</v>
      </c>
      <c r="DJ83" s="1">
        <v>3500</v>
      </c>
      <c r="DK83" s="1">
        <v>1122</v>
      </c>
      <c r="DL83" s="1">
        <v>4068.1</v>
      </c>
      <c r="DM83" s="1">
        <v>7875.63</v>
      </c>
      <c r="DN83" s="1">
        <v>0</v>
      </c>
      <c r="DO83" s="1">
        <v>3767.17</v>
      </c>
      <c r="DP83" s="1">
        <v>1947.97</v>
      </c>
      <c r="DQ83" s="1">
        <v>6831.3</v>
      </c>
      <c r="DR83" s="1">
        <v>4897.41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EA83" s="10">
        <v>42887</v>
      </c>
      <c r="EB83" s="5">
        <v>380871.14</v>
      </c>
      <c r="EC83" s="5">
        <v>-65784.36</v>
      </c>
      <c r="ED83" s="5">
        <f>SUM(Table2[[#This Row],[Income]:[Cost Of Sales]])</f>
        <v>315086.78000000003</v>
      </c>
      <c r="EE83" s="5">
        <v>-256793.18999999997</v>
      </c>
      <c r="EF83" s="5">
        <f>Table2[[#This Row],[Gross Profit]]+Table2[[#This Row],[Expenses]]</f>
        <v>58293.590000000055</v>
      </c>
      <c r="EG83" s="5">
        <v>0</v>
      </c>
      <c r="EH83" s="12">
        <f>SUM(Table2[[#This Row],[Operating Profit]:[Expenses - Tax]])</f>
        <v>58293.590000000055</v>
      </c>
      <c r="EI83" s="18">
        <f>Table2[[#This Row],[Gross Profit]]/Table2[[#This Row],[Income]]</f>
        <v>0.82727922099847218</v>
      </c>
      <c r="EJ83" s="18">
        <f>Table2[[#This Row],[Net Profit/(Loss)]]/Table2[[#This Row],[Income]]</f>
        <v>0.15305331351700749</v>
      </c>
      <c r="EK83" s="20">
        <f>Table2[[#This Row],[Income]]/EB84</f>
        <v>0.99931732193204903</v>
      </c>
      <c r="EM83" s="10">
        <v>42887</v>
      </c>
      <c r="EN83" s="4">
        <v>156050.09000000003</v>
      </c>
      <c r="EO83" s="4">
        <v>188545.94</v>
      </c>
      <c r="EP83" s="4">
        <v>29526.870000000003</v>
      </c>
      <c r="EQ83" s="4">
        <v>4.79</v>
      </c>
      <c r="ER83" s="4">
        <v>6743.45</v>
      </c>
      <c r="ES83" s="4">
        <v>-39278.53</v>
      </c>
      <c r="ET83" s="4">
        <v>-26505.83</v>
      </c>
      <c r="EU83" s="4">
        <v>-64690.349999999984</v>
      </c>
      <c r="EV83" s="4">
        <v>-37733.89</v>
      </c>
      <c r="EW83" s="4">
        <v>-45759.040000000001</v>
      </c>
      <c r="EX83" s="4">
        <v>-108609.91000000003</v>
      </c>
      <c r="EY83" s="14">
        <v>0</v>
      </c>
      <c r="EZ83" s="5">
        <f>SUM(Table3[[#This Row],[Sales]:[ITE]])</f>
        <v>58293.589999999938</v>
      </c>
    </row>
    <row r="84" spans="1:156" x14ac:dyDescent="0.25">
      <c r="A84" s="3">
        <v>42856</v>
      </c>
      <c r="B84" s="1">
        <v>102058.79</v>
      </c>
      <c r="C84" s="1">
        <v>51553.63</v>
      </c>
      <c r="D84" s="1">
        <v>14136.29</v>
      </c>
      <c r="E84" s="1">
        <v>166436.82</v>
      </c>
      <c r="F84" s="1">
        <v>1431.63</v>
      </c>
      <c r="G84" s="1">
        <v>3463.4</v>
      </c>
      <c r="H84" s="1">
        <v>1971.49</v>
      </c>
      <c r="I84" s="1">
        <v>563.20000000000005</v>
      </c>
      <c r="J84" s="1">
        <v>10347.64</v>
      </c>
      <c r="K84" s="1">
        <v>19889.330000000002</v>
      </c>
      <c r="L84" s="1">
        <v>1540.91</v>
      </c>
      <c r="M84" s="1">
        <v>796.36</v>
      </c>
      <c r="N84" s="1">
        <v>3.36</v>
      </c>
      <c r="O84" s="1">
        <v>0</v>
      </c>
      <c r="P84" s="1">
        <v>3852.55</v>
      </c>
      <c r="Q84" s="1">
        <v>0</v>
      </c>
      <c r="R84" s="1">
        <v>1343.49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1742.44</v>
      </c>
      <c r="Y84" s="1">
        <v>0</v>
      </c>
      <c r="Z84" s="1">
        <v>0</v>
      </c>
      <c r="AA84" s="1">
        <v>0</v>
      </c>
      <c r="AB84" s="1">
        <v>64906.82</v>
      </c>
      <c r="AC84" s="1">
        <v>1407.52</v>
      </c>
      <c r="AD84" s="1">
        <v>0</v>
      </c>
      <c r="AE84" s="1">
        <v>28170.63</v>
      </c>
      <c r="AF84" s="1">
        <v>3506.05</v>
      </c>
      <c r="AG84" s="1">
        <v>0</v>
      </c>
      <c r="AH84" s="1">
        <v>10200</v>
      </c>
      <c r="AI84" s="1">
        <v>2878.18</v>
      </c>
      <c r="AJ84" s="1">
        <v>0</v>
      </c>
      <c r="AK84" s="1">
        <v>0</v>
      </c>
      <c r="AL84" s="1">
        <v>414.22</v>
      </c>
      <c r="AM84" s="1">
        <v>87.59</v>
      </c>
      <c r="AN84" s="1">
        <v>0</v>
      </c>
      <c r="AO84" s="1">
        <v>8977.7000000000007</v>
      </c>
      <c r="AP84" s="1">
        <v>0</v>
      </c>
      <c r="AQ84" s="1">
        <v>675.34</v>
      </c>
      <c r="AR84" s="1">
        <v>0</v>
      </c>
      <c r="AS84" s="1">
        <v>402.75</v>
      </c>
      <c r="AT84" s="1">
        <v>0</v>
      </c>
      <c r="AU84" s="1">
        <v>980.29</v>
      </c>
      <c r="AV84" s="1">
        <v>615</v>
      </c>
      <c r="AW84" s="1">
        <v>1022.36</v>
      </c>
      <c r="AX84" s="1">
        <v>133.83000000000001</v>
      </c>
      <c r="AY84" s="1">
        <v>1965.61</v>
      </c>
      <c r="AZ84" s="1">
        <v>0</v>
      </c>
      <c r="BA84" s="1">
        <v>21869.119999999999</v>
      </c>
      <c r="BB84" s="1">
        <v>0</v>
      </c>
      <c r="BC84" s="1">
        <v>0</v>
      </c>
      <c r="BD84" s="1">
        <v>0</v>
      </c>
      <c r="BE84" s="1">
        <v>0</v>
      </c>
      <c r="BF84" s="1">
        <v>1000</v>
      </c>
      <c r="BG84" s="1">
        <v>0</v>
      </c>
      <c r="BH84" s="1">
        <v>6578.8</v>
      </c>
      <c r="BI84" s="1">
        <v>628.62</v>
      </c>
      <c r="BJ84" s="1">
        <v>3212.24</v>
      </c>
      <c r="BK84" s="1">
        <v>694.37</v>
      </c>
      <c r="BL84" s="1">
        <v>457.5</v>
      </c>
      <c r="BM84" s="1">
        <v>1057.03</v>
      </c>
      <c r="BN84" s="1">
        <v>894.28</v>
      </c>
      <c r="BO84" s="1">
        <v>0</v>
      </c>
      <c r="BP84" s="1">
        <v>1212.51</v>
      </c>
      <c r="BQ84" s="1">
        <v>119.68</v>
      </c>
      <c r="BR84" s="1">
        <v>198.32</v>
      </c>
      <c r="BS84" s="1">
        <v>50.36</v>
      </c>
      <c r="BT84" s="1">
        <v>0</v>
      </c>
      <c r="BU84" s="1">
        <v>552.79999999999995</v>
      </c>
      <c r="BV84" s="1">
        <v>269.94</v>
      </c>
      <c r="BW84" s="1">
        <v>438.04</v>
      </c>
      <c r="BX84" s="1">
        <v>980</v>
      </c>
      <c r="BY84" s="1">
        <v>0</v>
      </c>
      <c r="BZ84" s="1">
        <v>-143.82</v>
      </c>
      <c r="CA84" s="1">
        <v>913.4</v>
      </c>
      <c r="CB84" s="1">
        <v>0</v>
      </c>
      <c r="CC84" s="1">
        <v>6947.08</v>
      </c>
      <c r="CD84" s="1">
        <v>1809.71</v>
      </c>
      <c r="CE84" s="1">
        <v>0</v>
      </c>
      <c r="CF84" s="1">
        <v>0</v>
      </c>
      <c r="CG84" s="1">
        <v>0</v>
      </c>
      <c r="CH84" s="1">
        <v>2678.4</v>
      </c>
      <c r="CI84" s="1">
        <v>0</v>
      </c>
      <c r="CJ84" s="1">
        <v>163.80000000000001</v>
      </c>
      <c r="CK84" s="1">
        <v>24636.11</v>
      </c>
      <c r="CL84" s="1">
        <v>985</v>
      </c>
      <c r="CM84" s="1">
        <v>2442</v>
      </c>
      <c r="CN84" s="1">
        <v>0</v>
      </c>
      <c r="CO84" s="1">
        <v>2150.73</v>
      </c>
      <c r="CP84" s="1">
        <v>14972.73</v>
      </c>
      <c r="CQ84" s="1">
        <v>16084.27</v>
      </c>
      <c r="CR84" s="1">
        <v>0</v>
      </c>
      <c r="CS84" s="1">
        <v>6990.88</v>
      </c>
      <c r="CT84" s="1">
        <v>864</v>
      </c>
      <c r="CU84" s="1">
        <v>1300</v>
      </c>
      <c r="CV84" s="1">
        <v>268.63</v>
      </c>
      <c r="CW84" s="1">
        <v>5000</v>
      </c>
      <c r="CX84" s="1">
        <v>4570</v>
      </c>
      <c r="CY84" s="1">
        <v>18591.52</v>
      </c>
      <c r="CZ84" s="1">
        <v>1500</v>
      </c>
      <c r="DA84" s="1">
        <v>0</v>
      </c>
      <c r="DB84" s="1">
        <v>0</v>
      </c>
      <c r="DC84" s="1">
        <v>22273.51</v>
      </c>
      <c r="DD84" s="1">
        <v>10204.92</v>
      </c>
      <c r="DE84" s="1">
        <v>13782.6</v>
      </c>
      <c r="DF84" s="1">
        <v>15732.35</v>
      </c>
      <c r="DG84" s="1">
        <v>3520.35</v>
      </c>
      <c r="DH84" s="1">
        <v>6631.59</v>
      </c>
      <c r="DI84" s="1">
        <v>29357.48</v>
      </c>
      <c r="DJ84" s="1">
        <v>3500</v>
      </c>
      <c r="DK84" s="1">
        <v>1277.5</v>
      </c>
      <c r="DL84" s="1">
        <v>7234.98</v>
      </c>
      <c r="DM84" s="1">
        <v>10328.5</v>
      </c>
      <c r="DN84" s="1">
        <v>0</v>
      </c>
      <c r="DO84" s="1">
        <v>0</v>
      </c>
      <c r="DP84" s="1">
        <v>0</v>
      </c>
      <c r="DQ84" s="1">
        <v>-1703.42</v>
      </c>
      <c r="DR84" s="1">
        <v>9794.82</v>
      </c>
      <c r="DS84" s="1">
        <v>0</v>
      </c>
      <c r="DT84" s="1">
        <v>64.55</v>
      </c>
      <c r="DU84" s="1">
        <v>0</v>
      </c>
      <c r="DV84" s="1">
        <v>0</v>
      </c>
      <c r="DW84" s="1">
        <v>0</v>
      </c>
      <c r="DX84" s="1">
        <v>0</v>
      </c>
      <c r="EA84" s="9">
        <v>42856</v>
      </c>
      <c r="EB84" s="5">
        <v>381131.33</v>
      </c>
      <c r="EC84" s="5">
        <v>-97991.02</v>
      </c>
      <c r="ED84" s="5">
        <f>SUM(Table2[[#This Row],[Income]:[Cost Of Sales]])</f>
        <v>283140.31</v>
      </c>
      <c r="EE84" s="5">
        <v>-313290.65000000002</v>
      </c>
      <c r="EF84" s="5">
        <f>Table2[[#This Row],[Gross Profit]]+Table2[[#This Row],[Expenses]]</f>
        <v>-30150.340000000026</v>
      </c>
      <c r="EG84" s="5">
        <v>0</v>
      </c>
      <c r="EH84" s="12">
        <f>SUM(Table2[[#This Row],[Operating Profit]:[Expenses - Tax]])</f>
        <v>-30150.340000000026</v>
      </c>
      <c r="EI84" s="18">
        <f>Table2[[#This Row],[Gross Profit]]/Table2[[#This Row],[Income]]</f>
        <v>0.74289434563146506</v>
      </c>
      <c r="EJ84" s="18">
        <f>Table2[[#This Row],[Net Profit/(Loss)]]/Table2[[#This Row],[Income]]</f>
        <v>-7.9107482452308558E-2</v>
      </c>
      <c r="EK84" s="20">
        <f>Table2[[#This Row],[Income]]/EB85</f>
        <v>1.0185365631783896</v>
      </c>
      <c r="EM84" s="9">
        <v>42856</v>
      </c>
      <c r="EN84" s="4">
        <v>167748.71</v>
      </c>
      <c r="EO84" s="4">
        <v>173303.34</v>
      </c>
      <c r="EP84" s="4">
        <v>33137.440000000002</v>
      </c>
      <c r="EQ84" s="4">
        <v>3.36</v>
      </c>
      <c r="ER84" s="4">
        <v>6938.48</v>
      </c>
      <c r="ES84" s="4">
        <v>-66314.34</v>
      </c>
      <c r="ET84" s="4">
        <v>-31676.68</v>
      </c>
      <c r="EU84" s="4">
        <v>-78092.850000000006</v>
      </c>
      <c r="EV84" s="4">
        <v>-33056.04</v>
      </c>
      <c r="EW84" s="4">
        <v>-70142.03</v>
      </c>
      <c r="EX84" s="4">
        <v>-131999.72999999998</v>
      </c>
      <c r="EY84" s="14">
        <v>0</v>
      </c>
      <c r="EZ84" s="5">
        <f>SUM(Table3[[#This Row],[Sales]:[ITE]])</f>
        <v>-30150.339999999997</v>
      </c>
    </row>
    <row r="85" spans="1:156" x14ac:dyDescent="0.25">
      <c r="A85" s="3">
        <v>42826</v>
      </c>
      <c r="B85" s="1">
        <v>92088.48</v>
      </c>
      <c r="C85" s="1">
        <v>44463.79</v>
      </c>
      <c r="D85" s="1">
        <v>8804.36</v>
      </c>
      <c r="E85" s="1">
        <v>177717.42</v>
      </c>
      <c r="F85" s="1">
        <v>1431.63</v>
      </c>
      <c r="G85" s="1">
        <v>2506.04</v>
      </c>
      <c r="H85" s="1">
        <v>1889.29</v>
      </c>
      <c r="I85" s="1">
        <v>1282.74</v>
      </c>
      <c r="J85" s="1">
        <v>8342.08</v>
      </c>
      <c r="K85" s="1">
        <v>22276.74</v>
      </c>
      <c r="L85" s="1">
        <v>0</v>
      </c>
      <c r="M85" s="1">
        <v>976</v>
      </c>
      <c r="N85" s="1">
        <v>5.12</v>
      </c>
      <c r="O85" s="1">
        <v>0</v>
      </c>
      <c r="P85" s="1">
        <v>6173.63</v>
      </c>
      <c r="Q85" s="1">
        <v>0</v>
      </c>
      <c r="R85" s="1">
        <v>872.73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5364.99</v>
      </c>
      <c r="Y85" s="1">
        <v>0</v>
      </c>
      <c r="Z85" s="1">
        <v>0</v>
      </c>
      <c r="AA85" s="1">
        <v>0</v>
      </c>
      <c r="AB85" s="1">
        <v>43239.57</v>
      </c>
      <c r="AC85" s="1">
        <v>9242.18</v>
      </c>
      <c r="AD85" s="1">
        <v>0</v>
      </c>
      <c r="AE85" s="1">
        <v>28438.82</v>
      </c>
      <c r="AF85" s="1">
        <v>3007.93</v>
      </c>
      <c r="AG85" s="1">
        <v>3290.76</v>
      </c>
      <c r="AH85" s="1">
        <v>0</v>
      </c>
      <c r="AI85" s="1">
        <v>2665</v>
      </c>
      <c r="AJ85" s="1">
        <v>0</v>
      </c>
      <c r="AK85" s="1">
        <v>0</v>
      </c>
      <c r="AL85" s="1">
        <v>425.29</v>
      </c>
      <c r="AM85" s="1">
        <v>87.59</v>
      </c>
      <c r="AN85" s="1">
        <v>0</v>
      </c>
      <c r="AO85" s="1">
        <v>708.33</v>
      </c>
      <c r="AP85" s="1">
        <v>0</v>
      </c>
      <c r="AQ85" s="1">
        <v>267.3</v>
      </c>
      <c r="AR85" s="1">
        <v>0</v>
      </c>
      <c r="AS85" s="1">
        <v>112.75</v>
      </c>
      <c r="AT85" s="1">
        <v>0</v>
      </c>
      <c r="AU85" s="1">
        <v>605.38</v>
      </c>
      <c r="AV85" s="1">
        <v>155</v>
      </c>
      <c r="AW85" s="1">
        <v>1213.31</v>
      </c>
      <c r="AX85" s="1">
        <v>613.92999999999995</v>
      </c>
      <c r="AY85" s="1">
        <v>1829.83</v>
      </c>
      <c r="AZ85" s="1">
        <v>0</v>
      </c>
      <c r="BA85" s="1">
        <v>21770.76</v>
      </c>
      <c r="BB85" s="1">
        <v>0</v>
      </c>
      <c r="BC85" s="1">
        <v>0</v>
      </c>
      <c r="BD85" s="1">
        <v>0</v>
      </c>
      <c r="BE85" s="1">
        <v>0</v>
      </c>
      <c r="BF85" s="1">
        <v>2000</v>
      </c>
      <c r="BG85" s="1">
        <v>0</v>
      </c>
      <c r="BH85" s="1">
        <v>1786.06</v>
      </c>
      <c r="BI85" s="1">
        <v>976.37</v>
      </c>
      <c r="BJ85" s="1">
        <v>1384.25</v>
      </c>
      <c r="BK85" s="1">
        <v>462.24</v>
      </c>
      <c r="BL85" s="1">
        <v>0</v>
      </c>
      <c r="BM85" s="1">
        <v>446.54</v>
      </c>
      <c r="BN85" s="1">
        <v>0</v>
      </c>
      <c r="BO85" s="1">
        <v>2212.5300000000002</v>
      </c>
      <c r="BP85" s="1">
        <v>2055.89</v>
      </c>
      <c r="BQ85" s="1">
        <v>119.68</v>
      </c>
      <c r="BR85" s="1">
        <v>56.31</v>
      </c>
      <c r="BS85" s="1">
        <v>94.09</v>
      </c>
      <c r="BT85" s="1">
        <v>13523.89</v>
      </c>
      <c r="BU85" s="1">
        <v>752.18</v>
      </c>
      <c r="BV85" s="1">
        <v>2943.6</v>
      </c>
      <c r="BW85" s="1">
        <v>0</v>
      </c>
      <c r="BX85" s="1">
        <v>640</v>
      </c>
      <c r="BY85" s="1">
        <v>0</v>
      </c>
      <c r="BZ85" s="1">
        <v>641.46</v>
      </c>
      <c r="CA85" s="1">
        <v>654.24</v>
      </c>
      <c r="CB85" s="1">
        <v>0</v>
      </c>
      <c r="CC85" s="1">
        <v>7767</v>
      </c>
      <c r="CD85" s="1">
        <v>1459.6</v>
      </c>
      <c r="CE85" s="1">
        <v>0</v>
      </c>
      <c r="CF85" s="1">
        <v>50.5</v>
      </c>
      <c r="CG85" s="1">
        <v>0</v>
      </c>
      <c r="CH85" s="1">
        <v>2678.4</v>
      </c>
      <c r="CI85" s="1">
        <v>0</v>
      </c>
      <c r="CJ85" s="1">
        <v>131.04</v>
      </c>
      <c r="CK85" s="1">
        <v>27430.32</v>
      </c>
      <c r="CL85" s="1">
        <v>500</v>
      </c>
      <c r="CM85" s="1">
        <v>0</v>
      </c>
      <c r="CN85" s="1">
        <v>0</v>
      </c>
      <c r="CO85" s="1">
        <v>2150.73</v>
      </c>
      <c r="CP85" s="1">
        <v>5400</v>
      </c>
      <c r="CQ85" s="1">
        <v>4318.5600000000004</v>
      </c>
      <c r="CR85" s="1">
        <v>0</v>
      </c>
      <c r="CS85" s="1">
        <v>5978.6</v>
      </c>
      <c r="CT85" s="1">
        <v>784</v>
      </c>
      <c r="CU85" s="1">
        <v>1314.97</v>
      </c>
      <c r="CV85" s="1">
        <v>0</v>
      </c>
      <c r="CW85" s="1">
        <v>0</v>
      </c>
      <c r="CX85" s="1">
        <v>2160</v>
      </c>
      <c r="CY85" s="1">
        <v>15055.82</v>
      </c>
      <c r="CZ85" s="1">
        <v>1240</v>
      </c>
      <c r="DA85" s="1">
        <v>0</v>
      </c>
      <c r="DB85" s="1">
        <v>0</v>
      </c>
      <c r="DC85" s="1">
        <v>16695.189999999999</v>
      </c>
      <c r="DD85" s="1">
        <v>9591.66</v>
      </c>
      <c r="DE85" s="1">
        <v>11306.85</v>
      </c>
      <c r="DF85" s="1">
        <v>13732.07</v>
      </c>
      <c r="DG85" s="1">
        <v>3496.63</v>
      </c>
      <c r="DH85" s="1">
        <v>5131.0600000000004</v>
      </c>
      <c r="DI85" s="1">
        <v>20738.57</v>
      </c>
      <c r="DJ85" s="1">
        <v>3500</v>
      </c>
      <c r="DK85" s="1">
        <v>1269.43</v>
      </c>
      <c r="DL85" s="1">
        <v>6801.89</v>
      </c>
      <c r="DM85" s="1">
        <v>7866.48</v>
      </c>
      <c r="DN85" s="1">
        <v>0</v>
      </c>
      <c r="DO85" s="1">
        <v>1777.31</v>
      </c>
      <c r="DP85" s="1">
        <v>0</v>
      </c>
      <c r="DQ85" s="1">
        <v>-12252.55</v>
      </c>
      <c r="DR85" s="1">
        <v>9176.89</v>
      </c>
      <c r="DS85" s="1">
        <v>0</v>
      </c>
      <c r="DT85" s="1">
        <v>0</v>
      </c>
      <c r="DU85" s="1">
        <v>254.1</v>
      </c>
      <c r="DV85" s="1">
        <v>0</v>
      </c>
      <c r="DW85" s="1">
        <v>0</v>
      </c>
      <c r="DX85" s="1">
        <v>0</v>
      </c>
      <c r="EA85" s="10">
        <v>42826</v>
      </c>
      <c r="EB85" s="5">
        <v>374195.04</v>
      </c>
      <c r="EC85" s="5">
        <v>-87219.26</v>
      </c>
      <c r="ED85" s="5">
        <f>SUM(Table2[[#This Row],[Income]:[Cost Of Sales]])</f>
        <v>286975.77999999997</v>
      </c>
      <c r="EE85" s="5">
        <v>-238708.92</v>
      </c>
      <c r="EF85" s="5">
        <f>Table2[[#This Row],[Gross Profit]]+Table2[[#This Row],[Expenses]]</f>
        <v>48266.859999999957</v>
      </c>
      <c r="EG85" s="5">
        <v>0</v>
      </c>
      <c r="EH85" s="12">
        <f>SUM(Table2[[#This Row],[Operating Profit]:[Expenses - Tax]])</f>
        <v>48266.859999999957</v>
      </c>
      <c r="EI85" s="18">
        <f>Table2[[#This Row],[Gross Profit]]/Table2[[#This Row],[Income]]</f>
        <v>0.76691497567685551</v>
      </c>
      <c r="EJ85" s="18">
        <f>Table2[[#This Row],[Net Profit/(Loss)]]/Table2[[#This Row],[Income]]</f>
        <v>0.12898850823891186</v>
      </c>
      <c r="EK85" s="20">
        <f>Table2[[#This Row],[Income]]/EB86</f>
        <v>0.91683965445320592</v>
      </c>
      <c r="EM85" s="10">
        <v>42826</v>
      </c>
      <c r="EN85" s="4">
        <v>145356.63</v>
      </c>
      <c r="EO85" s="4">
        <v>183544.38000000003</v>
      </c>
      <c r="EP85" s="4">
        <v>32877.56</v>
      </c>
      <c r="EQ85" s="4">
        <v>5.12</v>
      </c>
      <c r="ER85" s="4">
        <v>12411.35</v>
      </c>
      <c r="ES85" s="4">
        <v>-52481.75</v>
      </c>
      <c r="ET85" s="4">
        <v>-34737.51</v>
      </c>
      <c r="EU85" s="4">
        <v>-70480.899999999994</v>
      </c>
      <c r="EV85" s="4">
        <v>-32890.49</v>
      </c>
      <c r="EW85" s="4">
        <v>-36251.950000000004</v>
      </c>
      <c r="EX85" s="4">
        <v>-99085.579999999987</v>
      </c>
      <c r="EY85" s="14">
        <v>0</v>
      </c>
      <c r="EZ85" s="5">
        <f>SUM(Table3[[#This Row],[Sales]:[ITE]])</f>
        <v>48266.859999999986</v>
      </c>
    </row>
    <row r="86" spans="1:156" x14ac:dyDescent="0.25">
      <c r="A86" s="3">
        <v>42795</v>
      </c>
      <c r="B86" s="1">
        <v>97919.84</v>
      </c>
      <c r="C86" s="1">
        <v>53083.4</v>
      </c>
      <c r="D86" s="1">
        <v>9444.56</v>
      </c>
      <c r="E86" s="1">
        <v>199813.19</v>
      </c>
      <c r="F86" s="1">
        <v>1431.67</v>
      </c>
      <c r="G86" s="1">
        <v>3125.62</v>
      </c>
      <c r="H86" s="1">
        <v>1563.76</v>
      </c>
      <c r="I86" s="1">
        <v>2618.33</v>
      </c>
      <c r="J86" s="1">
        <v>12178.17</v>
      </c>
      <c r="K86" s="1">
        <v>20311.73</v>
      </c>
      <c r="L86" s="1">
        <v>0</v>
      </c>
      <c r="M86" s="1">
        <v>552.73</v>
      </c>
      <c r="N86" s="1">
        <v>5.3</v>
      </c>
      <c r="O86" s="1">
        <v>0</v>
      </c>
      <c r="P86" s="1">
        <v>3784.37</v>
      </c>
      <c r="Q86" s="1">
        <v>0</v>
      </c>
      <c r="R86" s="1">
        <v>1723.65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579.42999999999995</v>
      </c>
      <c r="Y86" s="1">
        <v>0</v>
      </c>
      <c r="Z86" s="1">
        <v>0</v>
      </c>
      <c r="AA86" s="1">
        <v>0</v>
      </c>
      <c r="AB86" s="1">
        <v>33837.949999999997</v>
      </c>
      <c r="AC86" s="1">
        <v>12554.82</v>
      </c>
      <c r="AD86" s="1">
        <v>0</v>
      </c>
      <c r="AE86" s="1">
        <v>36054.92</v>
      </c>
      <c r="AF86" s="1">
        <v>2834.82</v>
      </c>
      <c r="AG86" s="1">
        <v>0</v>
      </c>
      <c r="AH86" s="1">
        <v>3140</v>
      </c>
      <c r="AI86" s="1">
        <v>4245.6899999999996</v>
      </c>
      <c r="AJ86" s="1">
        <v>0</v>
      </c>
      <c r="AK86" s="1">
        <v>0</v>
      </c>
      <c r="AL86" s="1">
        <v>345.83</v>
      </c>
      <c r="AM86" s="1">
        <v>87.59</v>
      </c>
      <c r="AN86" s="1">
        <v>882.1</v>
      </c>
      <c r="AO86" s="1">
        <v>708.34</v>
      </c>
      <c r="AP86" s="1">
        <v>0</v>
      </c>
      <c r="AQ86" s="1">
        <v>2243.2399999999998</v>
      </c>
      <c r="AR86" s="1">
        <v>0</v>
      </c>
      <c r="AS86" s="1">
        <v>112.75</v>
      </c>
      <c r="AT86" s="1">
        <v>0</v>
      </c>
      <c r="AU86" s="1">
        <v>105</v>
      </c>
      <c r="AV86" s="1">
        <v>436</v>
      </c>
      <c r="AW86" s="1">
        <v>979.4</v>
      </c>
      <c r="AX86" s="1">
        <v>1675.61</v>
      </c>
      <c r="AY86" s="1">
        <v>2302.8000000000002</v>
      </c>
      <c r="AZ86" s="1">
        <v>0</v>
      </c>
      <c r="BA86" s="1">
        <v>22425.4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1010.32</v>
      </c>
      <c r="BI86" s="1">
        <v>686.82</v>
      </c>
      <c r="BJ86" s="1">
        <v>1384.25</v>
      </c>
      <c r="BK86" s="1">
        <v>423.37</v>
      </c>
      <c r="BL86" s="1">
        <v>0</v>
      </c>
      <c r="BM86" s="1">
        <v>537.20000000000005</v>
      </c>
      <c r="BN86" s="1">
        <v>0</v>
      </c>
      <c r="BO86" s="1">
        <v>276.36</v>
      </c>
      <c r="BP86" s="1">
        <v>1441.8</v>
      </c>
      <c r="BQ86" s="1">
        <v>18.16</v>
      </c>
      <c r="BR86" s="1">
        <v>42.57</v>
      </c>
      <c r="BS86" s="1">
        <v>-26.26</v>
      </c>
      <c r="BT86" s="1">
        <v>0</v>
      </c>
      <c r="BU86" s="1">
        <v>1021.61</v>
      </c>
      <c r="BV86" s="1">
        <v>10246.84</v>
      </c>
      <c r="BW86" s="1">
        <v>526.46</v>
      </c>
      <c r="BX86" s="1">
        <v>1871.2</v>
      </c>
      <c r="BY86" s="1">
        <v>70</v>
      </c>
      <c r="BZ86" s="1">
        <v>1252.78</v>
      </c>
      <c r="CA86" s="1">
        <v>997.64</v>
      </c>
      <c r="CB86" s="1">
        <v>0</v>
      </c>
      <c r="CC86" s="1">
        <v>10652.99</v>
      </c>
      <c r="CD86" s="1">
        <v>2726.06</v>
      </c>
      <c r="CE86" s="1">
        <v>0</v>
      </c>
      <c r="CF86" s="1">
        <v>50.5</v>
      </c>
      <c r="CG86" s="1">
        <v>0</v>
      </c>
      <c r="CH86" s="1">
        <v>2678.4</v>
      </c>
      <c r="CI86" s="1">
        <v>0</v>
      </c>
      <c r="CJ86" s="1">
        <v>131.04</v>
      </c>
      <c r="CK86" s="1">
        <v>31031.29</v>
      </c>
      <c r="CL86" s="1">
        <v>500</v>
      </c>
      <c r="CM86" s="1">
        <v>4857.74</v>
      </c>
      <c r="CN86" s="1">
        <v>3124.56</v>
      </c>
      <c r="CO86" s="1">
        <v>2150.7399999999998</v>
      </c>
      <c r="CP86" s="1">
        <v>9619.09</v>
      </c>
      <c r="CQ86" s="1">
        <v>12049.91</v>
      </c>
      <c r="CR86" s="1">
        <v>767.54</v>
      </c>
      <c r="CS86" s="1">
        <v>102.4</v>
      </c>
      <c r="CT86" s="1">
        <v>864</v>
      </c>
      <c r="CU86" s="1">
        <v>2208.16</v>
      </c>
      <c r="CV86" s="1">
        <v>18.18</v>
      </c>
      <c r="CW86" s="1">
        <v>27.27</v>
      </c>
      <c r="CX86" s="1">
        <v>3690.92</v>
      </c>
      <c r="CY86" s="1">
        <v>20800</v>
      </c>
      <c r="CZ86" s="1">
        <v>1680</v>
      </c>
      <c r="DA86" s="1">
        <v>0</v>
      </c>
      <c r="DB86" s="1">
        <v>0</v>
      </c>
      <c r="DC86" s="1">
        <v>18331.47</v>
      </c>
      <c r="DD86" s="1">
        <v>13877.23</v>
      </c>
      <c r="DE86" s="1">
        <v>6947.49</v>
      </c>
      <c r="DF86" s="1">
        <v>13460.86</v>
      </c>
      <c r="DG86" s="1">
        <v>3450.27</v>
      </c>
      <c r="DH86" s="1">
        <v>6111.05</v>
      </c>
      <c r="DI86" s="1">
        <v>22986</v>
      </c>
      <c r="DJ86" s="1">
        <v>3500</v>
      </c>
      <c r="DK86" s="1">
        <v>1188.6400000000001</v>
      </c>
      <c r="DL86" s="1">
        <v>7414.78</v>
      </c>
      <c r="DM86" s="1">
        <v>12491.18</v>
      </c>
      <c r="DN86" s="1">
        <v>0</v>
      </c>
      <c r="DO86" s="1">
        <v>4951.29</v>
      </c>
      <c r="DP86" s="1">
        <v>0</v>
      </c>
      <c r="DQ86" s="1">
        <v>-316</v>
      </c>
      <c r="DR86" s="1">
        <v>4897.41</v>
      </c>
      <c r="DS86" s="1">
        <v>0</v>
      </c>
      <c r="DT86" s="1">
        <v>746.32</v>
      </c>
      <c r="DU86" s="1">
        <v>0</v>
      </c>
      <c r="DV86" s="1">
        <v>0</v>
      </c>
      <c r="DW86" s="1">
        <v>0</v>
      </c>
      <c r="DX86" s="1">
        <v>0</v>
      </c>
      <c r="EA86" s="9">
        <v>42795</v>
      </c>
      <c r="EB86" s="5">
        <v>408135.74999999994</v>
      </c>
      <c r="EC86" s="5">
        <v>-85282.510000000009</v>
      </c>
      <c r="ED86" s="5">
        <f>SUM(Table2[[#This Row],[Income]:[Cost Of Sales]])</f>
        <v>322853.23999999993</v>
      </c>
      <c r="EE86" s="5">
        <v>-291239.64999999997</v>
      </c>
      <c r="EF86" s="5">
        <f>Table2[[#This Row],[Gross Profit]]+Table2[[#This Row],[Expenses]]</f>
        <v>31613.589999999967</v>
      </c>
      <c r="EG86" s="5">
        <v>0</v>
      </c>
      <c r="EH86" s="12">
        <f>SUM(Table2[[#This Row],[Operating Profit]:[Expenses - Tax]])</f>
        <v>31613.589999999967</v>
      </c>
      <c r="EI86" s="18">
        <f>Table2[[#This Row],[Gross Profit]]/Table2[[#This Row],[Income]]</f>
        <v>0.79104376423775657</v>
      </c>
      <c r="EJ86" s="18">
        <f>Table2[[#This Row],[Net Profit/(Loss)]]/Table2[[#This Row],[Income]]</f>
        <v>7.7458517172288813E-2</v>
      </c>
      <c r="EK86" s="20">
        <f>Table2[[#This Row],[Income]]/EB87</f>
        <v>1.0667994512201431</v>
      </c>
      <c r="EM86" s="9">
        <v>42795</v>
      </c>
      <c r="EN86" s="4">
        <v>160447.79999999999</v>
      </c>
      <c r="EO86" s="4">
        <v>205934.24000000002</v>
      </c>
      <c r="EP86" s="4">
        <v>35660.959999999999</v>
      </c>
      <c r="EQ86" s="4">
        <v>5.3</v>
      </c>
      <c r="ER86" s="4">
        <v>6087.4500000000007</v>
      </c>
      <c r="ES86" s="4">
        <v>-46392.77</v>
      </c>
      <c r="ET86" s="4">
        <v>-38889.74</v>
      </c>
      <c r="EU86" s="4">
        <v>-74900.42</v>
      </c>
      <c r="EV86" s="4">
        <v>-44473.77</v>
      </c>
      <c r="EW86" s="4">
        <v>-51827.47</v>
      </c>
      <c r="EX86" s="4">
        <v>-120037.99</v>
      </c>
      <c r="EY86" s="14">
        <v>0</v>
      </c>
      <c r="EZ86" s="5">
        <f>SUM(Table3[[#This Row],[Sales]:[ITE]])</f>
        <v>31613.590000000069</v>
      </c>
    </row>
    <row r="87" spans="1:156" x14ac:dyDescent="0.25">
      <c r="A87" s="3">
        <v>42767</v>
      </c>
      <c r="B87" s="1">
        <v>96781.18</v>
      </c>
      <c r="C87" s="1">
        <v>50196.95</v>
      </c>
      <c r="D87" s="1">
        <v>8423.2000000000007</v>
      </c>
      <c r="E87" s="1">
        <v>180435.43</v>
      </c>
      <c r="F87" s="1">
        <v>1431.67</v>
      </c>
      <c r="G87" s="1">
        <v>2865.89</v>
      </c>
      <c r="H87" s="1">
        <v>1722.35</v>
      </c>
      <c r="I87" s="1">
        <v>2318.5500000000002</v>
      </c>
      <c r="J87" s="1">
        <v>10292.27</v>
      </c>
      <c r="K87" s="1">
        <v>20141.09</v>
      </c>
      <c r="L87" s="1">
        <v>0</v>
      </c>
      <c r="M87" s="1">
        <v>0</v>
      </c>
      <c r="N87" s="1">
        <v>4.57</v>
      </c>
      <c r="O87" s="1">
        <v>0</v>
      </c>
      <c r="P87" s="1">
        <v>3866.71</v>
      </c>
      <c r="Q87" s="1">
        <v>0</v>
      </c>
      <c r="R87" s="1">
        <v>1754.58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2345.1999999999998</v>
      </c>
      <c r="Y87" s="1">
        <v>0</v>
      </c>
      <c r="Z87" s="1">
        <v>0</v>
      </c>
      <c r="AA87" s="1">
        <v>0</v>
      </c>
      <c r="AB87" s="1">
        <v>42936.42</v>
      </c>
      <c r="AC87" s="1">
        <v>7279.59</v>
      </c>
      <c r="AD87" s="1">
        <v>0</v>
      </c>
      <c r="AE87" s="1">
        <v>27515.01</v>
      </c>
      <c r="AF87" s="1">
        <v>2066.6799999999998</v>
      </c>
      <c r="AG87" s="1">
        <v>0</v>
      </c>
      <c r="AH87" s="1">
        <v>2327.5</v>
      </c>
      <c r="AI87" s="1">
        <v>3901.8</v>
      </c>
      <c r="AJ87" s="1">
        <v>0</v>
      </c>
      <c r="AK87" s="1">
        <v>0</v>
      </c>
      <c r="AL87" s="1">
        <v>375.91</v>
      </c>
      <c r="AM87" s="1">
        <v>87.59</v>
      </c>
      <c r="AN87" s="1">
        <v>3825.9</v>
      </c>
      <c r="AO87" s="1">
        <v>708.33</v>
      </c>
      <c r="AP87" s="1">
        <v>233.87</v>
      </c>
      <c r="AQ87" s="1">
        <v>2252.7800000000002</v>
      </c>
      <c r="AR87" s="1">
        <v>0</v>
      </c>
      <c r="AS87" s="1">
        <v>402.75</v>
      </c>
      <c r="AT87" s="1">
        <v>0</v>
      </c>
      <c r="AU87" s="1">
        <v>105</v>
      </c>
      <c r="AV87" s="1">
        <v>218</v>
      </c>
      <c r="AW87" s="1">
        <v>1808.04</v>
      </c>
      <c r="AX87" s="1">
        <v>2933.92</v>
      </c>
      <c r="AY87" s="1">
        <v>1760.07</v>
      </c>
      <c r="AZ87" s="1">
        <v>0</v>
      </c>
      <c r="BA87" s="1">
        <v>20181.62</v>
      </c>
      <c r="BB87" s="1">
        <v>0</v>
      </c>
      <c r="BC87" s="1">
        <v>0</v>
      </c>
      <c r="BD87" s="1">
        <v>0</v>
      </c>
      <c r="BE87" s="1">
        <v>0</v>
      </c>
      <c r="BF87" s="1">
        <v>2727.27</v>
      </c>
      <c r="BG87" s="1">
        <v>728.6</v>
      </c>
      <c r="BH87" s="1">
        <v>1989.91</v>
      </c>
      <c r="BI87" s="1">
        <v>931.62</v>
      </c>
      <c r="BJ87" s="1">
        <v>5964.29</v>
      </c>
      <c r="BK87" s="1">
        <v>419.8</v>
      </c>
      <c r="BL87" s="1">
        <v>0</v>
      </c>
      <c r="BM87" s="1">
        <v>1025.1199999999999</v>
      </c>
      <c r="BN87" s="1">
        <v>0</v>
      </c>
      <c r="BO87" s="1">
        <v>0</v>
      </c>
      <c r="BP87" s="1">
        <v>1679.89</v>
      </c>
      <c r="BQ87" s="1">
        <v>86.12</v>
      </c>
      <c r="BR87" s="1">
        <v>174.57</v>
      </c>
      <c r="BS87" s="1">
        <v>119.83</v>
      </c>
      <c r="BT87" s="1">
        <v>0</v>
      </c>
      <c r="BU87" s="1">
        <v>3438.36</v>
      </c>
      <c r="BV87" s="1">
        <v>3332.79</v>
      </c>
      <c r="BW87" s="1">
        <v>58.82</v>
      </c>
      <c r="BX87" s="1">
        <v>640</v>
      </c>
      <c r="BY87" s="1">
        <v>0</v>
      </c>
      <c r="BZ87" s="1">
        <v>1458.7</v>
      </c>
      <c r="CA87" s="1">
        <v>1156.28</v>
      </c>
      <c r="CB87" s="1">
        <v>0</v>
      </c>
      <c r="CC87" s="1">
        <v>11577.58</v>
      </c>
      <c r="CD87" s="1">
        <v>1507.47</v>
      </c>
      <c r="CE87" s="1">
        <v>0</v>
      </c>
      <c r="CF87" s="1">
        <v>0</v>
      </c>
      <c r="CG87" s="1">
        <v>0</v>
      </c>
      <c r="CH87" s="1">
        <v>2678.4</v>
      </c>
      <c r="CI87" s="1">
        <v>0</v>
      </c>
      <c r="CJ87" s="1">
        <v>131.04</v>
      </c>
      <c r="CK87" s="1">
        <v>27456.21</v>
      </c>
      <c r="CL87" s="1">
        <v>500</v>
      </c>
      <c r="CM87" s="1">
        <v>2399.6</v>
      </c>
      <c r="CN87" s="1">
        <v>1562.28</v>
      </c>
      <c r="CO87" s="1">
        <v>2106.5</v>
      </c>
      <c r="CP87" s="1">
        <v>14482.73</v>
      </c>
      <c r="CQ87" s="1">
        <v>12128.74</v>
      </c>
      <c r="CR87" s="1">
        <v>725.2</v>
      </c>
      <c r="CS87" s="1">
        <v>149.4</v>
      </c>
      <c r="CT87" s="1">
        <v>624</v>
      </c>
      <c r="CU87" s="1">
        <v>7170</v>
      </c>
      <c r="CV87" s="1">
        <v>23.64</v>
      </c>
      <c r="CW87" s="1">
        <v>4604.54</v>
      </c>
      <c r="CX87" s="1">
        <v>10977.26</v>
      </c>
      <c r="CY87" s="1">
        <v>18840</v>
      </c>
      <c r="CZ87" s="1">
        <v>2007.27</v>
      </c>
      <c r="DA87" s="1">
        <v>0</v>
      </c>
      <c r="DB87" s="1">
        <v>0</v>
      </c>
      <c r="DC87" s="1">
        <v>20036.650000000001</v>
      </c>
      <c r="DD87" s="1">
        <v>13364.33</v>
      </c>
      <c r="DE87" s="1">
        <v>6710.26</v>
      </c>
      <c r="DF87" s="1">
        <v>12697.52</v>
      </c>
      <c r="DG87" s="1">
        <v>3080.82</v>
      </c>
      <c r="DH87" s="1">
        <v>4900.04</v>
      </c>
      <c r="DI87" s="1">
        <v>20486.47</v>
      </c>
      <c r="DJ87" s="1">
        <v>3500</v>
      </c>
      <c r="DK87" s="1">
        <v>967.61</v>
      </c>
      <c r="DL87" s="1">
        <v>7004.35</v>
      </c>
      <c r="DM87" s="1">
        <v>8370.67</v>
      </c>
      <c r="DN87" s="1">
        <v>0</v>
      </c>
      <c r="DO87" s="1">
        <v>2378.15</v>
      </c>
      <c r="DP87" s="1">
        <v>0</v>
      </c>
      <c r="DQ87" s="1">
        <v>-2972</v>
      </c>
      <c r="DR87" s="1">
        <v>4897.41</v>
      </c>
      <c r="DS87" s="1">
        <v>0</v>
      </c>
      <c r="DT87" s="1">
        <v>2657.27</v>
      </c>
      <c r="DU87" s="1">
        <v>175.5</v>
      </c>
      <c r="DV87" s="1">
        <v>0</v>
      </c>
      <c r="DW87" s="1">
        <v>0</v>
      </c>
      <c r="DX87" s="1">
        <v>0</v>
      </c>
      <c r="EA87" s="10">
        <v>42767</v>
      </c>
      <c r="EB87" s="5">
        <v>382579.64000000007</v>
      </c>
      <c r="EC87" s="5">
        <v>-79797.699999999983</v>
      </c>
      <c r="ED87" s="5">
        <f>SUM(Table2[[#This Row],[Income]:[Cost Of Sales]])</f>
        <v>302781.94000000006</v>
      </c>
      <c r="EE87" s="5">
        <v>-296961.95999999996</v>
      </c>
      <c r="EF87" s="5">
        <f>Table2[[#This Row],[Gross Profit]]+Table2[[#This Row],[Expenses]]</f>
        <v>5819.9800000000978</v>
      </c>
      <c r="EG87" s="5">
        <v>0</v>
      </c>
      <c r="EH87" s="12">
        <f>SUM(Table2[[#This Row],[Operating Profit]:[Expenses - Tax]])</f>
        <v>5819.9800000000978</v>
      </c>
      <c r="EI87" s="18">
        <f>Table2[[#This Row],[Gross Profit]]/Table2[[#This Row],[Income]]</f>
        <v>0.79142198994175439</v>
      </c>
      <c r="EJ87" s="18">
        <f>Table2[[#This Row],[Net Profit/(Loss)]]/Table2[[#This Row],[Income]]</f>
        <v>1.5212466612180661E-2</v>
      </c>
      <c r="EK87" s="20">
        <f>Table2[[#This Row],[Income]]/EB88</f>
        <v>0.90066181449508498</v>
      </c>
      <c r="EM87" s="10">
        <v>42767</v>
      </c>
      <c r="EN87" s="4">
        <v>155401.33000000002</v>
      </c>
      <c r="EO87" s="4">
        <v>186455.34000000003</v>
      </c>
      <c r="EP87" s="4">
        <v>32751.91</v>
      </c>
      <c r="EQ87" s="4">
        <v>4.57</v>
      </c>
      <c r="ER87" s="4">
        <v>7966.49</v>
      </c>
      <c r="ES87" s="4">
        <v>-50216.009999999995</v>
      </c>
      <c r="ET87" s="4">
        <v>-29581.69</v>
      </c>
      <c r="EU87" s="4">
        <v>-80140.10000000002</v>
      </c>
      <c r="EV87" s="4">
        <v>-36834.03</v>
      </c>
      <c r="EW87" s="4">
        <v>-71732.780000000013</v>
      </c>
      <c r="EX87" s="4">
        <v>-108255.05000000002</v>
      </c>
      <c r="EY87" s="14">
        <v>0</v>
      </c>
      <c r="EZ87" s="5">
        <f>SUM(Table3[[#This Row],[Sales]:[ITE]])</f>
        <v>5819.9799999999377</v>
      </c>
    </row>
    <row r="88" spans="1:156" x14ac:dyDescent="0.25">
      <c r="A88" s="3">
        <v>42736</v>
      </c>
      <c r="B88" s="1">
        <v>105548.74</v>
      </c>
      <c r="C88" s="1">
        <v>56606.65</v>
      </c>
      <c r="D88" s="1">
        <v>9478.58</v>
      </c>
      <c r="E88" s="1">
        <v>184146</v>
      </c>
      <c r="F88" s="1">
        <v>1431.67</v>
      </c>
      <c r="G88" s="1">
        <v>3987.2</v>
      </c>
      <c r="H88" s="1">
        <v>1859.11</v>
      </c>
      <c r="I88" s="1">
        <v>15673.66</v>
      </c>
      <c r="J88" s="1">
        <v>13043.7</v>
      </c>
      <c r="K88" s="1">
        <v>22941.91</v>
      </c>
      <c r="L88" s="1">
        <v>0</v>
      </c>
      <c r="M88" s="1">
        <v>461.82</v>
      </c>
      <c r="N88" s="1">
        <v>17.75</v>
      </c>
      <c r="O88" s="1">
        <v>0</v>
      </c>
      <c r="P88" s="1">
        <v>4390.09</v>
      </c>
      <c r="Q88" s="1">
        <v>0</v>
      </c>
      <c r="R88" s="1">
        <v>236.36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4952.8900000000003</v>
      </c>
      <c r="Y88" s="1">
        <v>0</v>
      </c>
      <c r="Z88" s="1">
        <v>0</v>
      </c>
      <c r="AA88" s="1">
        <v>0</v>
      </c>
      <c r="AB88" s="1">
        <v>61446.27</v>
      </c>
      <c r="AC88" s="1">
        <v>-5960.7</v>
      </c>
      <c r="AD88" s="1">
        <v>0</v>
      </c>
      <c r="AE88" s="1">
        <v>29993.59</v>
      </c>
      <c r="AF88" s="1">
        <v>3834.23</v>
      </c>
      <c r="AG88" s="1">
        <v>0</v>
      </c>
      <c r="AH88" s="1">
        <v>2635</v>
      </c>
      <c r="AI88" s="1">
        <v>6090.22</v>
      </c>
      <c r="AJ88" s="1">
        <v>0</v>
      </c>
      <c r="AK88" s="1">
        <v>0</v>
      </c>
      <c r="AL88" s="1">
        <v>435.07</v>
      </c>
      <c r="AM88" s="1">
        <v>87.59</v>
      </c>
      <c r="AN88" s="1">
        <v>899.3</v>
      </c>
      <c r="AO88" s="1">
        <v>708.33</v>
      </c>
      <c r="AP88" s="1">
        <v>358.76</v>
      </c>
      <c r="AQ88" s="1">
        <v>1784.16</v>
      </c>
      <c r="AR88" s="1">
        <v>0</v>
      </c>
      <c r="AS88" s="1">
        <v>112.75</v>
      </c>
      <c r="AT88" s="1">
        <v>0</v>
      </c>
      <c r="AU88" s="1">
        <v>105</v>
      </c>
      <c r="AV88" s="1">
        <v>210</v>
      </c>
      <c r="AW88" s="1">
        <v>1298.8499999999999</v>
      </c>
      <c r="AX88" s="1">
        <v>145.81</v>
      </c>
      <c r="AY88" s="1">
        <v>1960.06</v>
      </c>
      <c r="AZ88" s="1">
        <v>0</v>
      </c>
      <c r="BA88" s="1">
        <v>22054.55</v>
      </c>
      <c r="BB88" s="1">
        <v>0</v>
      </c>
      <c r="BC88" s="1">
        <v>0</v>
      </c>
      <c r="BD88" s="1">
        <v>0</v>
      </c>
      <c r="BE88" s="1">
        <v>0</v>
      </c>
      <c r="BF88" s="1">
        <v>1863.64</v>
      </c>
      <c r="BG88" s="1">
        <v>0</v>
      </c>
      <c r="BH88" s="1">
        <v>814.44</v>
      </c>
      <c r="BI88" s="1">
        <v>686.83</v>
      </c>
      <c r="BJ88" s="1">
        <v>5964.29</v>
      </c>
      <c r="BK88" s="1">
        <v>436.91</v>
      </c>
      <c r="BL88" s="1">
        <v>0</v>
      </c>
      <c r="BM88" s="1">
        <v>1697.09</v>
      </c>
      <c r="BN88" s="1">
        <v>0</v>
      </c>
      <c r="BO88" s="1">
        <v>238.31</v>
      </c>
      <c r="BP88" s="1">
        <v>1010.16</v>
      </c>
      <c r="BQ88" s="1">
        <v>0</v>
      </c>
      <c r="BR88" s="1">
        <v>0</v>
      </c>
      <c r="BS88" s="1">
        <v>-31.82</v>
      </c>
      <c r="BT88" s="1">
        <v>11922.09</v>
      </c>
      <c r="BU88" s="1">
        <v>3458</v>
      </c>
      <c r="BV88" s="1">
        <v>5566.82</v>
      </c>
      <c r="BW88" s="1">
        <v>1157.3499999999999</v>
      </c>
      <c r="BX88" s="1">
        <v>640</v>
      </c>
      <c r="BY88" s="1">
        <v>0</v>
      </c>
      <c r="BZ88" s="1">
        <v>11149.59</v>
      </c>
      <c r="CA88" s="1">
        <v>954.3</v>
      </c>
      <c r="CB88" s="1">
        <v>0</v>
      </c>
      <c r="CC88" s="1">
        <v>12635.05</v>
      </c>
      <c r="CD88" s="1">
        <v>2878.87</v>
      </c>
      <c r="CE88" s="1">
        <v>0</v>
      </c>
      <c r="CF88" s="1">
        <v>0</v>
      </c>
      <c r="CG88" s="1">
        <v>0</v>
      </c>
      <c r="CH88" s="1">
        <v>2680.64</v>
      </c>
      <c r="CI88" s="1">
        <v>0</v>
      </c>
      <c r="CJ88" s="1">
        <v>131.04</v>
      </c>
      <c r="CK88" s="1">
        <v>29212.880000000001</v>
      </c>
      <c r="CL88" s="1">
        <v>974.25</v>
      </c>
      <c r="CM88" s="1">
        <v>2331</v>
      </c>
      <c r="CN88" s="1">
        <v>1562.28</v>
      </c>
      <c r="CO88" s="1">
        <v>2106.5</v>
      </c>
      <c r="CP88" s="1">
        <v>17291.82</v>
      </c>
      <c r="CQ88" s="1">
        <v>12590.49</v>
      </c>
      <c r="CR88" s="1">
        <v>440.3</v>
      </c>
      <c r="CS88" s="1">
        <v>283.55</v>
      </c>
      <c r="CT88" s="1">
        <v>624</v>
      </c>
      <c r="CU88" s="1">
        <v>9926.84</v>
      </c>
      <c r="CV88" s="1">
        <v>50</v>
      </c>
      <c r="CW88" s="1">
        <v>3968.64</v>
      </c>
      <c r="CX88" s="1">
        <v>7330.91</v>
      </c>
      <c r="CY88" s="1">
        <v>17962.59</v>
      </c>
      <c r="CZ88" s="1">
        <v>2050.91</v>
      </c>
      <c r="DA88" s="1">
        <v>0</v>
      </c>
      <c r="DB88" s="1">
        <v>0</v>
      </c>
      <c r="DC88" s="1">
        <v>26206.97</v>
      </c>
      <c r="DD88" s="1">
        <v>11222.35</v>
      </c>
      <c r="DE88" s="1">
        <v>6710.26</v>
      </c>
      <c r="DF88" s="1">
        <v>12268.86</v>
      </c>
      <c r="DG88" s="1">
        <v>3868.24</v>
      </c>
      <c r="DH88" s="1">
        <v>4929.57</v>
      </c>
      <c r="DI88" s="1">
        <v>23865.14</v>
      </c>
      <c r="DJ88" s="1">
        <v>3500</v>
      </c>
      <c r="DK88" s="1">
        <v>1195.27</v>
      </c>
      <c r="DL88" s="1">
        <v>7668.55</v>
      </c>
      <c r="DM88" s="1">
        <v>7855.72</v>
      </c>
      <c r="DN88" s="1">
        <v>0</v>
      </c>
      <c r="DO88" s="1">
        <v>1876.4</v>
      </c>
      <c r="DP88" s="1">
        <v>0</v>
      </c>
      <c r="DQ88" s="1">
        <v>434</v>
      </c>
      <c r="DR88" s="1">
        <v>4407.67</v>
      </c>
      <c r="DS88" s="1">
        <v>0</v>
      </c>
      <c r="DT88" s="1">
        <v>114.55</v>
      </c>
      <c r="DU88" s="1">
        <v>117</v>
      </c>
      <c r="DV88" s="1">
        <v>0</v>
      </c>
      <c r="DW88" s="1">
        <v>0</v>
      </c>
      <c r="DX88" s="1">
        <v>0</v>
      </c>
      <c r="EA88" s="13">
        <v>42736</v>
      </c>
      <c r="EB88" s="5">
        <v>424776.12999999995</v>
      </c>
      <c r="EC88" s="5">
        <v>-89313.39</v>
      </c>
      <c r="ED88" s="5">
        <f>SUM(Table2[[#This Row],[Income]:[Cost Of Sales]])</f>
        <v>335462.73999999993</v>
      </c>
      <c r="EE88" s="5">
        <v>-329686.56</v>
      </c>
      <c r="EF88" s="5">
        <f>Table2[[#This Row],[Gross Profit]]+Table2[[#This Row],[Expenses]]</f>
        <v>5776.1799999999348</v>
      </c>
      <c r="EG88" s="5">
        <v>0</v>
      </c>
      <c r="EH88" s="12">
        <f>SUM(Table2[[#This Row],[Operating Profit]:[Expenses - Tax]])</f>
        <v>5776.1799999999348</v>
      </c>
      <c r="EI88" s="19">
        <f>Table2[[#This Row],[Gross Profit]]/Table2[[#This Row],[Income]]</f>
        <v>0.78974009203389084</v>
      </c>
      <c r="EJ88" s="19">
        <f>Table2[[#This Row],[Net Profit/(Loss)]]/Table2[[#This Row],[Income]]</f>
        <v>1.3598174643193664E-2</v>
      </c>
      <c r="EK88" s="20"/>
      <c r="EM88" s="13">
        <v>42736</v>
      </c>
      <c r="EN88" s="4">
        <v>171633.97</v>
      </c>
      <c r="EO88" s="4">
        <v>191423.98</v>
      </c>
      <c r="EP88" s="4">
        <v>52121.090000000004</v>
      </c>
      <c r="EQ88" s="4">
        <v>17.75</v>
      </c>
      <c r="ER88" s="4">
        <v>9579.34</v>
      </c>
      <c r="ES88" s="4">
        <v>-55485.57</v>
      </c>
      <c r="ET88" s="4">
        <v>-33827.82</v>
      </c>
      <c r="EU88" s="4">
        <v>-101927.37</v>
      </c>
      <c r="EV88" s="4">
        <v>-38998.589999999997</v>
      </c>
      <c r="EW88" s="4">
        <v>-72520.05</v>
      </c>
      <c r="EX88" s="4">
        <v>-116240.55</v>
      </c>
      <c r="EY88" s="14">
        <v>0</v>
      </c>
      <c r="EZ88" s="28">
        <f>SUM(Table3[[#This Row],[Sales]:[ITE]])</f>
        <v>5776.1800000000512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45AD-F3EA-47EE-897E-AB423DF456B1}">
  <dimension ref="A1:FA89"/>
  <sheetViews>
    <sheetView zoomScaleNormal="100" workbookViewId="0">
      <selection activeCell="B6" sqref="B6"/>
    </sheetView>
  </sheetViews>
  <sheetFormatPr defaultRowHeight="12.5" x14ac:dyDescent="0.25"/>
  <cols>
    <col min="1" max="1" width="3.1796875" bestFit="1" customWidth="1"/>
    <col min="2" max="2" width="19.7265625" bestFit="1" customWidth="1"/>
    <col min="3" max="3" width="11" customWidth="1"/>
    <col min="4" max="4" width="12.36328125" customWidth="1"/>
    <col min="5" max="5" width="12.08984375" bestFit="1" customWidth="1"/>
    <col min="6" max="6" width="29.08984375" customWidth="1"/>
    <col min="7" max="7" width="26.453125" customWidth="1"/>
    <col min="8" max="9" width="14.54296875" bestFit="1" customWidth="1"/>
    <col min="10" max="10" width="25.81640625" customWidth="1"/>
    <col min="11" max="12" width="14.81640625" bestFit="1" customWidth="1"/>
    <col min="13" max="13" width="21.26953125" customWidth="1"/>
    <col min="14" max="14" width="14.81640625" bestFit="1" customWidth="1"/>
    <col min="15" max="15" width="17.7265625" customWidth="1"/>
    <col min="16" max="16" width="17" customWidth="1"/>
    <col min="17" max="17" width="14.36328125" customWidth="1"/>
    <col min="18" max="18" width="16.26953125" customWidth="1"/>
    <col min="19" max="19" width="15.6328125" customWidth="1"/>
    <col min="20" max="20" width="20.26953125" customWidth="1"/>
    <col min="21" max="21" width="21.36328125" customWidth="1"/>
    <col min="22" max="22" width="22.7265625" customWidth="1"/>
    <col min="23" max="23" width="19.54296875" customWidth="1"/>
    <col min="24" max="24" width="20" customWidth="1"/>
    <col min="25" max="25" width="15.7265625" customWidth="1"/>
    <col min="26" max="26" width="29.54296875" customWidth="1"/>
    <col min="27" max="27" width="19.81640625" customWidth="1"/>
    <col min="28" max="28" width="12.6328125" customWidth="1"/>
    <col min="29" max="29" width="16.6328125" customWidth="1"/>
    <col min="30" max="30" width="21.90625" customWidth="1"/>
    <col min="31" max="31" width="16.26953125" bestFit="1" customWidth="1"/>
    <col min="32" max="32" width="18" customWidth="1"/>
    <col min="33" max="33" width="17.6328125" bestFit="1" customWidth="1"/>
    <col min="34" max="34" width="23.26953125" customWidth="1"/>
    <col min="35" max="35" width="18.6328125" customWidth="1"/>
    <col min="36" max="36" width="17.1796875" bestFit="1" customWidth="1"/>
    <col min="37" max="37" width="25.54296875" customWidth="1"/>
    <col min="38" max="39" width="17.1796875" bestFit="1" customWidth="1"/>
    <col min="40" max="40" width="20.6328125" customWidth="1"/>
    <col min="41" max="41" width="19.6328125" customWidth="1"/>
    <col min="42" max="42" width="17.1796875" bestFit="1" customWidth="1"/>
    <col min="43" max="43" width="29" customWidth="1"/>
    <col min="44" max="46" width="17.1796875" bestFit="1" customWidth="1"/>
    <col min="47" max="47" width="19.90625" customWidth="1"/>
    <col min="48" max="48" width="27.08984375" customWidth="1"/>
    <col min="49" max="49" width="17.1796875" bestFit="1" customWidth="1"/>
    <col min="50" max="50" width="17.81640625" customWidth="1"/>
    <col min="51" max="51" width="20.1796875" customWidth="1"/>
    <col min="52" max="52" width="17.90625" customWidth="1"/>
    <col min="53" max="54" width="17.1796875" bestFit="1" customWidth="1"/>
    <col min="55" max="55" width="18.36328125" customWidth="1"/>
    <col min="56" max="56" width="21.90625" customWidth="1"/>
    <col min="57" max="57" width="29.08984375" customWidth="1"/>
    <col min="58" max="68" width="17.1796875" bestFit="1" customWidth="1"/>
    <col min="69" max="69" width="20.7265625" customWidth="1"/>
    <col min="70" max="70" width="20.90625" customWidth="1"/>
    <col min="71" max="71" width="25.1796875" customWidth="1"/>
    <col min="72" max="73" width="17.1796875" bestFit="1" customWidth="1"/>
    <col min="74" max="74" width="25.7265625" customWidth="1"/>
    <col min="75" max="75" width="27.36328125" customWidth="1"/>
    <col min="76" max="76" width="17.1796875" bestFit="1" customWidth="1"/>
    <col min="77" max="77" width="19.7265625" customWidth="1"/>
    <col min="78" max="78" width="23.54296875" customWidth="1"/>
    <col min="79" max="79" width="17.90625" customWidth="1"/>
    <col min="80" max="84" width="17.1796875" bestFit="1" customWidth="1"/>
    <col min="85" max="85" width="19.08984375" customWidth="1"/>
    <col min="86" max="86" width="15.36328125" bestFit="1" customWidth="1"/>
    <col min="87" max="87" width="16.54296875" customWidth="1"/>
    <col min="88" max="88" width="28.1796875" customWidth="1"/>
    <col min="89" max="89" width="16.1796875" customWidth="1"/>
    <col min="90" max="90" width="19.26953125" customWidth="1"/>
    <col min="91" max="91" width="15.36328125" bestFit="1" customWidth="1"/>
    <col min="92" max="92" width="24.81640625" customWidth="1"/>
    <col min="93" max="93" width="15.36328125" bestFit="1" customWidth="1"/>
    <col min="94" max="94" width="25.26953125" customWidth="1"/>
    <col min="95" max="96" width="26.90625" bestFit="1" customWidth="1"/>
    <col min="97" max="97" width="29.26953125" customWidth="1"/>
    <col min="98" max="100" width="26.90625" bestFit="1" customWidth="1"/>
    <col min="101" max="101" width="28.1796875" customWidth="1"/>
    <col min="102" max="106" width="26.90625" bestFit="1" customWidth="1"/>
    <col min="107" max="107" width="26.7265625" customWidth="1"/>
    <col min="108" max="121" width="24.26953125" bestFit="1" customWidth="1"/>
    <col min="122" max="122" width="29.453125" customWidth="1"/>
    <col min="123" max="128" width="24.26953125" bestFit="1" customWidth="1"/>
    <col min="129" max="129" width="19.90625" customWidth="1"/>
    <col min="133" max="133" width="12.453125" bestFit="1" customWidth="1"/>
    <col min="134" max="135" width="14.6328125" customWidth="1"/>
    <col min="136" max="136" width="13.1796875" bestFit="1" customWidth="1"/>
    <col min="137" max="137" width="16.6328125" customWidth="1"/>
    <col min="138" max="138" width="16.08984375" style="1" customWidth="1"/>
    <col min="139" max="139" width="17" customWidth="1"/>
    <col min="146" max="147" width="17.453125" customWidth="1"/>
    <col min="148" max="148" width="19" customWidth="1"/>
    <col min="149" max="149" width="14.453125" customWidth="1"/>
    <col min="150" max="150" width="19" customWidth="1"/>
    <col min="151" max="151" width="20.36328125" customWidth="1"/>
    <col min="152" max="152" width="20.26953125" customWidth="1"/>
    <col min="153" max="153" width="18.36328125" customWidth="1"/>
    <col min="154" max="154" width="30.36328125" customWidth="1"/>
    <col min="155" max="155" width="27.7265625" customWidth="1"/>
    <col min="156" max="156" width="5.6328125" customWidth="1"/>
    <col min="157" max="157" width="10.90625" bestFit="1" customWidth="1"/>
  </cols>
  <sheetData>
    <row r="1" spans="1:157" x14ac:dyDescent="0.25">
      <c r="A1" s="2"/>
    </row>
    <row r="2" spans="1:157" ht="13" x14ac:dyDescent="0.3">
      <c r="B2" s="6" t="s">
        <v>146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27</v>
      </c>
      <c r="AD2" s="4" t="s">
        <v>27</v>
      </c>
      <c r="AE2" s="4" t="s">
        <v>27</v>
      </c>
      <c r="AF2" s="4" t="s">
        <v>27</v>
      </c>
      <c r="AG2" s="4" t="s">
        <v>27</v>
      </c>
      <c r="AH2" s="4" t="s">
        <v>27</v>
      </c>
      <c r="AI2" s="4" t="s">
        <v>36</v>
      </c>
      <c r="AJ2" s="4" t="s">
        <v>36</v>
      </c>
      <c r="AK2" s="4" t="s">
        <v>36</v>
      </c>
      <c r="AL2" s="4" t="s">
        <v>36</v>
      </c>
      <c r="AM2" s="4" t="s">
        <v>36</v>
      </c>
      <c r="AN2" s="4" t="s">
        <v>36</v>
      </c>
      <c r="AO2" s="4" t="s">
        <v>36</v>
      </c>
      <c r="AP2" s="4" t="s">
        <v>36</v>
      </c>
      <c r="AQ2" s="4" t="s">
        <v>36</v>
      </c>
      <c r="AR2" s="4" t="s">
        <v>36</v>
      </c>
      <c r="AS2" s="4" t="s">
        <v>36</v>
      </c>
      <c r="AT2" s="4" t="s">
        <v>36</v>
      </c>
      <c r="AU2" s="4" t="s">
        <v>36</v>
      </c>
      <c r="AV2" s="4" t="s">
        <v>36</v>
      </c>
      <c r="AW2" s="4" t="s">
        <v>36</v>
      </c>
      <c r="AX2" s="4" t="s">
        <v>36</v>
      </c>
      <c r="AY2" s="4" t="s">
        <v>36</v>
      </c>
      <c r="AZ2" s="4" t="s">
        <v>36</v>
      </c>
      <c r="BA2" s="4" t="s">
        <v>36</v>
      </c>
      <c r="BB2" s="4" t="s">
        <v>36</v>
      </c>
      <c r="BC2" s="4" t="s">
        <v>36</v>
      </c>
      <c r="BD2" s="4" t="s">
        <v>36</v>
      </c>
      <c r="BE2" s="4" t="s">
        <v>36</v>
      </c>
      <c r="BF2" s="4" t="s">
        <v>36</v>
      </c>
      <c r="BG2" s="4" t="s">
        <v>36</v>
      </c>
      <c r="BH2" s="4" t="s">
        <v>36</v>
      </c>
      <c r="BI2" s="4" t="s">
        <v>36</v>
      </c>
      <c r="BJ2" s="4" t="s">
        <v>36</v>
      </c>
      <c r="BK2" s="4" t="s">
        <v>36</v>
      </c>
      <c r="BL2" s="4" t="s">
        <v>36</v>
      </c>
      <c r="BM2" s="4" t="s">
        <v>36</v>
      </c>
      <c r="BN2" s="4" t="s">
        <v>36</v>
      </c>
      <c r="BO2" s="4" t="s">
        <v>36</v>
      </c>
      <c r="BP2" s="4" t="s">
        <v>36</v>
      </c>
      <c r="BQ2" s="4" t="s">
        <v>36</v>
      </c>
      <c r="BR2" s="4" t="s">
        <v>36</v>
      </c>
      <c r="BS2" s="4" t="s">
        <v>36</v>
      </c>
      <c r="BT2" s="4" t="s">
        <v>36</v>
      </c>
      <c r="BU2" s="4" t="s">
        <v>36</v>
      </c>
      <c r="BV2" s="4" t="s">
        <v>36</v>
      </c>
      <c r="BW2" s="4" t="s">
        <v>36</v>
      </c>
      <c r="BX2" s="4" t="s">
        <v>36</v>
      </c>
      <c r="BY2" s="4" t="s">
        <v>36</v>
      </c>
      <c r="BZ2" s="4" t="s">
        <v>36</v>
      </c>
      <c r="CA2" s="4" t="s">
        <v>36</v>
      </c>
      <c r="CB2" s="4" t="s">
        <v>36</v>
      </c>
      <c r="CC2" s="4" t="s">
        <v>36</v>
      </c>
      <c r="CD2" s="4" t="s">
        <v>36</v>
      </c>
      <c r="CE2" s="4" t="s">
        <v>36</v>
      </c>
      <c r="CF2" s="4" t="s">
        <v>36</v>
      </c>
      <c r="CG2" s="4" t="s">
        <v>36</v>
      </c>
      <c r="CH2" s="4" t="s">
        <v>36</v>
      </c>
      <c r="CI2" s="4" t="s">
        <v>36</v>
      </c>
      <c r="CJ2" s="4" t="s">
        <v>36</v>
      </c>
      <c r="CK2" s="4" t="s">
        <v>36</v>
      </c>
      <c r="CL2" s="4" t="s">
        <v>36</v>
      </c>
      <c r="CM2" s="4" t="s">
        <v>36</v>
      </c>
      <c r="CN2" s="4" t="s">
        <v>36</v>
      </c>
      <c r="CO2" s="4" t="s">
        <v>36</v>
      </c>
      <c r="CP2" s="4" t="s">
        <v>36</v>
      </c>
      <c r="CQ2" s="4" t="s">
        <v>36</v>
      </c>
      <c r="CR2" s="4" t="s">
        <v>36</v>
      </c>
      <c r="CS2" s="4" t="s">
        <v>36</v>
      </c>
      <c r="CT2" s="4" t="s">
        <v>36</v>
      </c>
      <c r="CU2" s="4" t="s">
        <v>36</v>
      </c>
      <c r="CV2" s="4" t="s">
        <v>36</v>
      </c>
      <c r="CW2" s="4" t="s">
        <v>36</v>
      </c>
      <c r="CX2" s="4" t="s">
        <v>36</v>
      </c>
      <c r="CY2" s="4" t="s">
        <v>36</v>
      </c>
      <c r="CZ2" s="4" t="s">
        <v>36</v>
      </c>
      <c r="DA2" s="4" t="s">
        <v>36</v>
      </c>
      <c r="DB2" s="4" t="s">
        <v>36</v>
      </c>
      <c r="DC2" s="4" t="s">
        <v>36</v>
      </c>
      <c r="DD2" s="4" t="s">
        <v>36</v>
      </c>
      <c r="DE2" s="4" t="s">
        <v>36</v>
      </c>
      <c r="DF2" s="4" t="s">
        <v>36</v>
      </c>
      <c r="DG2" s="4" t="s">
        <v>36</v>
      </c>
      <c r="DH2" s="4" t="s">
        <v>36</v>
      </c>
      <c r="DI2" s="4" t="s">
        <v>36</v>
      </c>
      <c r="DJ2" s="4" t="s">
        <v>36</v>
      </c>
      <c r="DK2" s="4" t="s">
        <v>36</v>
      </c>
      <c r="DL2" s="4" t="s">
        <v>36</v>
      </c>
      <c r="DM2" s="4" t="s">
        <v>36</v>
      </c>
      <c r="DN2" s="4" t="s">
        <v>36</v>
      </c>
      <c r="DO2" s="4" t="s">
        <v>36</v>
      </c>
      <c r="DP2" s="4" t="s">
        <v>36</v>
      </c>
      <c r="DQ2" s="4" t="s">
        <v>36</v>
      </c>
      <c r="DR2" s="4" t="s">
        <v>36</v>
      </c>
      <c r="DS2" s="4" t="s">
        <v>36</v>
      </c>
      <c r="DT2" s="4" t="s">
        <v>36</v>
      </c>
      <c r="DU2" s="4" t="s">
        <v>36</v>
      </c>
      <c r="DV2" s="4" t="s">
        <v>36</v>
      </c>
      <c r="DW2" s="4" t="s">
        <v>36</v>
      </c>
      <c r="DX2" s="4" t="s">
        <v>36</v>
      </c>
      <c r="DY2" s="29" t="s">
        <v>149</v>
      </c>
    </row>
    <row r="3" spans="1:157" ht="13" x14ac:dyDescent="0.3">
      <c r="B3" s="6" t="s">
        <v>147</v>
      </c>
      <c r="C3" s="4" t="s">
        <v>2</v>
      </c>
      <c r="D3" s="4" t="s">
        <v>2</v>
      </c>
      <c r="E3" s="4" t="s">
        <v>2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11</v>
      </c>
      <c r="O3" s="4" t="s">
        <v>17</v>
      </c>
      <c r="P3" s="4" t="s">
        <v>17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28</v>
      </c>
      <c r="AD3" s="4" t="s">
        <v>28</v>
      </c>
      <c r="AE3" s="4" t="s">
        <v>28</v>
      </c>
      <c r="AF3" s="4" t="s">
        <v>31</v>
      </c>
      <c r="AG3" s="4" t="s">
        <v>31</v>
      </c>
      <c r="AH3" s="4" t="s">
        <v>31</v>
      </c>
      <c r="AI3" s="29" t="s">
        <v>148</v>
      </c>
      <c r="AJ3" s="29" t="s">
        <v>148</v>
      </c>
      <c r="AK3" s="29" t="s">
        <v>148</v>
      </c>
      <c r="AL3" s="29" t="s">
        <v>148</v>
      </c>
      <c r="AM3" s="29" t="s">
        <v>148</v>
      </c>
      <c r="AN3" s="29" t="s">
        <v>148</v>
      </c>
      <c r="AO3" s="29" t="s">
        <v>148</v>
      </c>
      <c r="AP3" s="29" t="s">
        <v>148</v>
      </c>
      <c r="AQ3" s="29" t="s">
        <v>148</v>
      </c>
      <c r="AR3" s="29" t="s">
        <v>148</v>
      </c>
      <c r="AS3" s="29" t="s">
        <v>148</v>
      </c>
      <c r="AT3" s="29" t="s">
        <v>148</v>
      </c>
      <c r="AU3" s="29" t="s">
        <v>148</v>
      </c>
      <c r="AV3" s="29" t="s">
        <v>148</v>
      </c>
      <c r="AW3" s="29" t="s">
        <v>148</v>
      </c>
      <c r="AX3" s="29" t="s">
        <v>148</v>
      </c>
      <c r="AY3" s="29" t="s">
        <v>148</v>
      </c>
      <c r="AZ3" s="29" t="s">
        <v>148</v>
      </c>
      <c r="BA3" s="29" t="s">
        <v>148</v>
      </c>
      <c r="BB3" s="29" t="s">
        <v>148</v>
      </c>
      <c r="BC3" s="29" t="s">
        <v>148</v>
      </c>
      <c r="BD3" s="29" t="s">
        <v>148</v>
      </c>
      <c r="BE3" s="29" t="s">
        <v>148</v>
      </c>
      <c r="BF3" s="29" t="s">
        <v>148</v>
      </c>
      <c r="BG3" s="29" t="s">
        <v>148</v>
      </c>
      <c r="BH3" s="29" t="s">
        <v>148</v>
      </c>
      <c r="BI3" s="29" t="s">
        <v>148</v>
      </c>
      <c r="BJ3" s="29" t="s">
        <v>148</v>
      </c>
      <c r="BK3" s="29" t="s">
        <v>148</v>
      </c>
      <c r="BL3" s="29" t="s">
        <v>148</v>
      </c>
      <c r="BM3" s="29" t="s">
        <v>148</v>
      </c>
      <c r="BN3" s="29" t="s">
        <v>148</v>
      </c>
      <c r="BO3" s="29" t="s">
        <v>148</v>
      </c>
      <c r="BP3" s="29" t="s">
        <v>148</v>
      </c>
      <c r="BQ3" s="29" t="s">
        <v>148</v>
      </c>
      <c r="BR3" s="29" t="s">
        <v>148</v>
      </c>
      <c r="BS3" s="29" t="s">
        <v>148</v>
      </c>
      <c r="BT3" s="29" t="s">
        <v>148</v>
      </c>
      <c r="BU3" s="29" t="s">
        <v>148</v>
      </c>
      <c r="BV3" s="29" t="s">
        <v>148</v>
      </c>
      <c r="BW3" s="29" t="s">
        <v>148</v>
      </c>
      <c r="BX3" s="29" t="s">
        <v>148</v>
      </c>
      <c r="BY3" s="29" t="s">
        <v>148</v>
      </c>
      <c r="BZ3" s="29" t="s">
        <v>148</v>
      </c>
      <c r="CA3" s="29" t="s">
        <v>148</v>
      </c>
      <c r="CB3" s="29" t="s">
        <v>148</v>
      </c>
      <c r="CC3" s="29" t="s">
        <v>148</v>
      </c>
      <c r="CD3" s="29" t="s">
        <v>148</v>
      </c>
      <c r="CE3" s="29" t="s">
        <v>148</v>
      </c>
      <c r="CF3" s="29" t="s">
        <v>148</v>
      </c>
      <c r="CG3" s="29" t="s">
        <v>148</v>
      </c>
      <c r="CH3" s="4" t="s">
        <v>81</v>
      </c>
      <c r="CI3" s="4" t="s">
        <v>81</v>
      </c>
      <c r="CJ3" s="4" t="s">
        <v>81</v>
      </c>
      <c r="CK3" s="4" t="s">
        <v>81</v>
      </c>
      <c r="CL3" s="4" t="s">
        <v>81</v>
      </c>
      <c r="CM3" s="4" t="s">
        <v>81</v>
      </c>
      <c r="CN3" s="4" t="s">
        <v>81</v>
      </c>
      <c r="CO3" s="4" t="s">
        <v>81</v>
      </c>
      <c r="CP3" s="4" t="s">
        <v>81</v>
      </c>
      <c r="CQ3" s="4" t="s">
        <v>91</v>
      </c>
      <c r="CR3" s="4" t="s">
        <v>91</v>
      </c>
      <c r="CS3" s="4" t="s">
        <v>91</v>
      </c>
      <c r="CT3" s="4" t="s">
        <v>91</v>
      </c>
      <c r="CU3" s="4" t="s">
        <v>91</v>
      </c>
      <c r="CV3" s="4" t="s">
        <v>91</v>
      </c>
      <c r="CW3" s="4" t="s">
        <v>91</v>
      </c>
      <c r="CX3" s="4" t="s">
        <v>91</v>
      </c>
      <c r="CY3" s="4" t="s">
        <v>91</v>
      </c>
      <c r="CZ3" s="4" t="s">
        <v>91</v>
      </c>
      <c r="DA3" s="4" t="s">
        <v>91</v>
      </c>
      <c r="DB3" s="4" t="s">
        <v>91</v>
      </c>
      <c r="DC3" s="4" t="s">
        <v>103</v>
      </c>
      <c r="DD3" s="4" t="s">
        <v>103</v>
      </c>
      <c r="DE3" s="4" t="s">
        <v>103</v>
      </c>
      <c r="DF3" s="4" t="s">
        <v>103</v>
      </c>
      <c r="DG3" s="4" t="s">
        <v>103</v>
      </c>
      <c r="DH3" s="4" t="s">
        <v>103</v>
      </c>
      <c r="DI3" s="4" t="s">
        <v>103</v>
      </c>
      <c r="DJ3" s="4" t="s">
        <v>103</v>
      </c>
      <c r="DK3" s="4" t="s">
        <v>103</v>
      </c>
      <c r="DL3" s="4" t="s">
        <v>103</v>
      </c>
      <c r="DM3" s="4" t="s">
        <v>103</v>
      </c>
      <c r="DN3" s="4" t="s">
        <v>103</v>
      </c>
      <c r="DO3" s="4" t="s">
        <v>103</v>
      </c>
      <c r="DP3" s="4" t="s">
        <v>103</v>
      </c>
      <c r="DQ3" s="4" t="s">
        <v>103</v>
      </c>
      <c r="DR3" s="4" t="s">
        <v>103</v>
      </c>
      <c r="DS3" s="4" t="s">
        <v>103</v>
      </c>
      <c r="DT3" s="4" t="s">
        <v>103</v>
      </c>
      <c r="DU3" s="4" t="s">
        <v>103</v>
      </c>
      <c r="DV3" s="4" t="s">
        <v>103</v>
      </c>
      <c r="DW3" s="4" t="s">
        <v>103</v>
      </c>
      <c r="DX3" s="4" t="s">
        <v>103</v>
      </c>
      <c r="DY3" s="29" t="s">
        <v>150</v>
      </c>
    </row>
    <row r="4" spans="1:157" ht="13" x14ac:dyDescent="0.3">
      <c r="B4" s="6" t="s">
        <v>0</v>
      </c>
      <c r="EB4" t="s">
        <v>175</v>
      </c>
      <c r="EG4" s="1"/>
      <c r="EN4" t="s">
        <v>176</v>
      </c>
    </row>
    <row r="5" spans="1:157" ht="13.5" thickBot="1" x14ac:dyDescent="0.35">
      <c r="B5" s="2" t="s">
        <v>145</v>
      </c>
      <c r="C5" t="s">
        <v>3</v>
      </c>
      <c r="D5" t="s">
        <v>4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18</v>
      </c>
      <c r="P5" t="s">
        <v>19</v>
      </c>
      <c r="Q5" t="s">
        <v>21</v>
      </c>
      <c r="R5" t="s">
        <v>127</v>
      </c>
      <c r="S5" t="s">
        <v>22</v>
      </c>
      <c r="T5" t="s">
        <v>128</v>
      </c>
      <c r="U5" t="s">
        <v>129</v>
      </c>
      <c r="V5" t="s">
        <v>23</v>
      </c>
      <c r="W5" t="s">
        <v>24</v>
      </c>
      <c r="X5" t="s">
        <v>137</v>
      </c>
      <c r="Y5" t="s">
        <v>25</v>
      </c>
      <c r="Z5" t="s">
        <v>130</v>
      </c>
      <c r="AA5" t="s">
        <v>131</v>
      </c>
      <c r="AB5" t="s">
        <v>138</v>
      </c>
      <c r="AC5" t="s">
        <v>29</v>
      </c>
      <c r="AD5" t="s">
        <v>30</v>
      </c>
      <c r="AE5" t="s">
        <v>140</v>
      </c>
      <c r="AF5" t="s">
        <v>32</v>
      </c>
      <c r="AG5" t="s">
        <v>33</v>
      </c>
      <c r="AH5" t="s">
        <v>34</v>
      </c>
      <c r="AI5" t="s">
        <v>37</v>
      </c>
      <c r="AJ5" t="s">
        <v>38</v>
      </c>
      <c r="AK5" t="s">
        <v>39</v>
      </c>
      <c r="AL5" t="s">
        <v>40</v>
      </c>
      <c r="AM5" t="s">
        <v>41</v>
      </c>
      <c r="AN5" t="s">
        <v>42</v>
      </c>
      <c r="AO5" t="s">
        <v>43</v>
      </c>
      <c r="AP5" t="s">
        <v>44</v>
      </c>
      <c r="AQ5" t="s">
        <v>45</v>
      </c>
      <c r="AR5" t="s">
        <v>46</v>
      </c>
      <c r="AS5" t="s">
        <v>132</v>
      </c>
      <c r="AT5" t="s">
        <v>47</v>
      </c>
      <c r="AU5" t="s">
        <v>136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141</v>
      </c>
      <c r="BB5" t="s">
        <v>53</v>
      </c>
      <c r="BC5" t="s">
        <v>142</v>
      </c>
      <c r="BD5" t="s">
        <v>143</v>
      </c>
      <c r="BE5" t="s">
        <v>144</v>
      </c>
      <c r="BF5" t="s">
        <v>54</v>
      </c>
      <c r="BG5" t="s">
        <v>55</v>
      </c>
      <c r="BH5" t="s">
        <v>56</v>
      </c>
      <c r="BI5" t="s">
        <v>57</v>
      </c>
      <c r="BJ5" t="s">
        <v>58</v>
      </c>
      <c r="BK5" t="s">
        <v>59</v>
      </c>
      <c r="BL5" t="s">
        <v>60</v>
      </c>
      <c r="BM5" t="s">
        <v>61</v>
      </c>
      <c r="BN5" t="s">
        <v>62</v>
      </c>
      <c r="BO5" t="s">
        <v>63</v>
      </c>
      <c r="BP5" t="s">
        <v>64</v>
      </c>
      <c r="BQ5" t="s">
        <v>65</v>
      </c>
      <c r="BR5" t="s">
        <v>66</v>
      </c>
      <c r="BS5" t="s">
        <v>67</v>
      </c>
      <c r="BT5" t="s">
        <v>68</v>
      </c>
      <c r="BU5" t="s">
        <v>69</v>
      </c>
      <c r="BV5" t="s">
        <v>70</v>
      </c>
      <c r="BW5" t="s">
        <v>71</v>
      </c>
      <c r="BX5" t="s">
        <v>72</v>
      </c>
      <c r="BY5" t="s">
        <v>73</v>
      </c>
      <c r="BZ5" t="s">
        <v>74</v>
      </c>
      <c r="CA5" t="s">
        <v>75</v>
      </c>
      <c r="CB5" t="s">
        <v>76</v>
      </c>
      <c r="CC5" t="s">
        <v>77</v>
      </c>
      <c r="CD5" t="s">
        <v>78</v>
      </c>
      <c r="CE5" t="s">
        <v>79</v>
      </c>
      <c r="CF5" t="s">
        <v>133</v>
      </c>
      <c r="CG5" t="s">
        <v>80</v>
      </c>
      <c r="CH5" t="s">
        <v>82</v>
      </c>
      <c r="CI5" t="s">
        <v>83</v>
      </c>
      <c r="CJ5" t="s">
        <v>84</v>
      </c>
      <c r="CK5" t="s">
        <v>85</v>
      </c>
      <c r="CL5" t="s">
        <v>86</v>
      </c>
      <c r="CM5" t="s">
        <v>87</v>
      </c>
      <c r="CN5" t="s">
        <v>88</v>
      </c>
      <c r="CO5" t="s">
        <v>89</v>
      </c>
      <c r="CP5" t="s">
        <v>90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134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135</v>
      </c>
      <c r="DP5" t="s">
        <v>116</v>
      </c>
      <c r="DQ5" t="s">
        <v>117</v>
      </c>
      <c r="DR5" t="s">
        <v>118</v>
      </c>
      <c r="DS5" t="s">
        <v>119</v>
      </c>
      <c r="DT5" t="s">
        <v>120</v>
      </c>
      <c r="DU5" t="s">
        <v>121</v>
      </c>
      <c r="DV5" t="s">
        <v>122</v>
      </c>
      <c r="DW5" t="s">
        <v>123</v>
      </c>
      <c r="DX5" t="s">
        <v>124</v>
      </c>
      <c r="DY5" t="s">
        <v>139</v>
      </c>
      <c r="EB5" s="8" t="s">
        <v>145</v>
      </c>
      <c r="EC5" s="6" t="s">
        <v>1</v>
      </c>
      <c r="ED5" s="6" t="s">
        <v>27</v>
      </c>
      <c r="EE5" s="6" t="s">
        <v>35</v>
      </c>
      <c r="EF5" s="6" t="s">
        <v>36</v>
      </c>
      <c r="EG5" s="6" t="s">
        <v>125</v>
      </c>
      <c r="EH5" s="7" t="s">
        <v>149</v>
      </c>
      <c r="EI5" s="11" t="s">
        <v>126</v>
      </c>
      <c r="EJ5" s="16" t="s">
        <v>152</v>
      </c>
      <c r="EK5" s="16" t="s">
        <v>153</v>
      </c>
      <c r="EL5" s="16" t="s">
        <v>155</v>
      </c>
      <c r="EN5" s="8" t="s">
        <v>145</v>
      </c>
      <c r="EO5" s="6" t="s">
        <v>2</v>
      </c>
      <c r="EP5" s="6" t="s">
        <v>6</v>
      </c>
      <c r="EQ5" s="6" t="s">
        <v>11</v>
      </c>
      <c r="ER5" s="6" t="s">
        <v>17</v>
      </c>
      <c r="ES5" s="6" t="s">
        <v>20</v>
      </c>
      <c r="ET5" s="6" t="s">
        <v>28</v>
      </c>
      <c r="EU5" s="6" t="s">
        <v>31</v>
      </c>
      <c r="EV5" s="6" t="s">
        <v>148</v>
      </c>
      <c r="EW5" s="6" t="s">
        <v>81</v>
      </c>
      <c r="EX5" s="6" t="s">
        <v>91</v>
      </c>
      <c r="EY5" s="6" t="s">
        <v>103</v>
      </c>
      <c r="EZ5" s="11" t="s">
        <v>150</v>
      </c>
      <c r="FA5" s="16" t="s">
        <v>126</v>
      </c>
    </row>
    <row r="6" spans="1:157" ht="13" thickTop="1" x14ac:dyDescent="0.25">
      <c r="B6" s="3">
        <v>45261</v>
      </c>
      <c r="C6" s="1">
        <v>55148.99</v>
      </c>
      <c r="D6" s="1">
        <v>0</v>
      </c>
      <c r="E6" s="1">
        <v>392.21</v>
      </c>
      <c r="F6" s="1">
        <v>202516.33</v>
      </c>
      <c r="G6" s="1">
        <v>1431.67</v>
      </c>
      <c r="H6" s="1">
        <v>4697.17</v>
      </c>
      <c r="I6" s="1">
        <v>6426.37</v>
      </c>
      <c r="J6" s="1">
        <v>6445.87</v>
      </c>
      <c r="K6" s="1">
        <v>1683.63</v>
      </c>
      <c r="L6" s="1">
        <v>25225.46</v>
      </c>
      <c r="M6" s="1">
        <v>0</v>
      </c>
      <c r="N6" s="1">
        <v>727.27</v>
      </c>
      <c r="O6" s="1">
        <v>5048.79</v>
      </c>
      <c r="P6" s="1">
        <v>0</v>
      </c>
      <c r="Q6" s="1">
        <v>3367.68</v>
      </c>
      <c r="R6" s="1">
        <v>2400</v>
      </c>
      <c r="S6" s="1">
        <v>3997.98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1057.3699999999999</v>
      </c>
      <c r="Z6" s="1">
        <v>0</v>
      </c>
      <c r="AA6" s="1">
        <v>0</v>
      </c>
      <c r="AB6" s="1">
        <v>0</v>
      </c>
      <c r="AC6" s="1">
        <v>22117.37</v>
      </c>
      <c r="AD6" s="1">
        <v>-3355.36</v>
      </c>
      <c r="AE6" s="1">
        <v>114.66</v>
      </c>
      <c r="AF6" s="1">
        <v>0</v>
      </c>
      <c r="AG6" s="1">
        <v>728.05</v>
      </c>
      <c r="AH6" s="1">
        <v>0</v>
      </c>
      <c r="AI6" s="1">
        <v>9200</v>
      </c>
      <c r="AJ6" s="1">
        <v>2341.8000000000002</v>
      </c>
      <c r="AK6" s="1">
        <v>0</v>
      </c>
      <c r="AL6" s="1">
        <v>8500</v>
      </c>
      <c r="AM6" s="1">
        <v>423.52</v>
      </c>
      <c r="AN6" s="1">
        <v>0</v>
      </c>
      <c r="AO6" s="1">
        <v>1151.4100000000001</v>
      </c>
      <c r="AP6" s="1">
        <v>0</v>
      </c>
      <c r="AQ6" s="1">
        <v>18.27</v>
      </c>
      <c r="AR6" s="1">
        <v>774.9</v>
      </c>
      <c r="AS6" s="1">
        <v>3320</v>
      </c>
      <c r="AT6" s="1">
        <v>539.94000000000005</v>
      </c>
      <c r="AU6" s="1">
        <v>0</v>
      </c>
      <c r="AV6" s="1">
        <v>0</v>
      </c>
      <c r="AW6" s="1">
        <v>0</v>
      </c>
      <c r="AX6" s="1">
        <v>871.55</v>
      </c>
      <c r="AY6" s="1">
        <v>398.88</v>
      </c>
      <c r="AZ6" s="1">
        <v>2049.0100000000002</v>
      </c>
      <c r="BA6" s="1">
        <v>1544</v>
      </c>
      <c r="BB6" s="1">
        <v>20264.71</v>
      </c>
      <c r="BC6" s="1">
        <v>603.61</v>
      </c>
      <c r="BD6" s="1">
        <v>369.2</v>
      </c>
      <c r="BE6" s="1">
        <v>14978.3</v>
      </c>
      <c r="BF6" s="1">
        <v>0</v>
      </c>
      <c r="BG6" s="1">
        <v>0</v>
      </c>
      <c r="BH6" s="1">
        <v>760.36</v>
      </c>
      <c r="BI6" s="1">
        <v>211.73</v>
      </c>
      <c r="BJ6" s="1">
        <v>0</v>
      </c>
      <c r="BK6" s="1">
        <v>11439.69</v>
      </c>
      <c r="BL6" s="1">
        <v>13</v>
      </c>
      <c r="BM6" s="1">
        <v>0</v>
      </c>
      <c r="BN6" s="1">
        <v>248.8</v>
      </c>
      <c r="BO6" s="1">
        <v>0</v>
      </c>
      <c r="BP6" s="1">
        <v>0</v>
      </c>
      <c r="BQ6" s="1">
        <v>386.77</v>
      </c>
      <c r="BR6" s="1">
        <v>76.819999999999993</v>
      </c>
      <c r="BS6" s="1">
        <v>0</v>
      </c>
      <c r="BT6" s="1">
        <v>0</v>
      </c>
      <c r="BU6" s="1">
        <v>0</v>
      </c>
      <c r="BV6" s="1">
        <v>57.75</v>
      </c>
      <c r="BW6" s="1">
        <v>6630.72</v>
      </c>
      <c r="BX6" s="1">
        <v>445.42</v>
      </c>
      <c r="BY6" s="1">
        <v>0</v>
      </c>
      <c r="BZ6" s="1">
        <v>0</v>
      </c>
      <c r="CA6" s="1">
        <v>1180.99</v>
      </c>
      <c r="CB6" s="1">
        <v>285.01</v>
      </c>
      <c r="CC6" s="1">
        <v>0</v>
      </c>
      <c r="CD6" s="1">
        <v>10108.49</v>
      </c>
      <c r="CE6" s="1">
        <v>1366.79</v>
      </c>
      <c r="CF6" s="1">
        <v>56.7</v>
      </c>
      <c r="CG6" s="1">
        <v>0</v>
      </c>
      <c r="CH6" s="1">
        <v>1238.24</v>
      </c>
      <c r="CI6" s="1">
        <v>3540.14</v>
      </c>
      <c r="CJ6" s="1">
        <v>1829.55</v>
      </c>
      <c r="CK6" s="1">
        <v>6509.26</v>
      </c>
      <c r="CL6" s="1">
        <v>34405.9</v>
      </c>
      <c r="CM6" s="1">
        <v>-7055.19</v>
      </c>
      <c r="CN6" s="1">
        <v>2880</v>
      </c>
      <c r="CO6" s="1">
        <v>978.42</v>
      </c>
      <c r="CP6" s="1">
        <v>0</v>
      </c>
      <c r="CQ6" s="1">
        <v>3050</v>
      </c>
      <c r="CR6" s="1">
        <v>3104.33</v>
      </c>
      <c r="CS6" s="1">
        <v>0</v>
      </c>
      <c r="CT6" s="1">
        <v>468.39</v>
      </c>
      <c r="CU6" s="1">
        <v>0</v>
      </c>
      <c r="CV6" s="1">
        <v>0</v>
      </c>
      <c r="CW6" s="1">
        <v>0</v>
      </c>
      <c r="CX6" s="1">
        <v>0</v>
      </c>
      <c r="CY6" s="1">
        <v>4545.46</v>
      </c>
      <c r="CZ6" s="1">
        <v>20682.48</v>
      </c>
      <c r="DA6" s="1">
        <v>0</v>
      </c>
      <c r="DB6" s="1">
        <v>0</v>
      </c>
      <c r="DC6" s="1">
        <v>3575.57</v>
      </c>
      <c r="DD6" s="1">
        <v>18217.25</v>
      </c>
      <c r="DE6" s="1">
        <v>5881.4</v>
      </c>
      <c r="DF6" s="1">
        <v>15430.22</v>
      </c>
      <c r="DG6" s="1">
        <v>6835.43</v>
      </c>
      <c r="DH6" s="1">
        <v>1189.9000000000001</v>
      </c>
      <c r="DI6" s="1">
        <v>831.09</v>
      </c>
      <c r="DJ6" s="1">
        <v>0</v>
      </c>
      <c r="DK6" s="1">
        <v>0</v>
      </c>
      <c r="DL6" s="1">
        <v>0</v>
      </c>
      <c r="DM6" s="1">
        <v>0</v>
      </c>
      <c r="DN6" s="1">
        <v>5687.83</v>
      </c>
      <c r="DO6" s="1">
        <v>0</v>
      </c>
      <c r="DP6" s="1">
        <v>0</v>
      </c>
      <c r="DQ6" s="1">
        <v>0</v>
      </c>
      <c r="DR6" s="1">
        <v>4628.66</v>
      </c>
      <c r="DS6" s="1">
        <v>0</v>
      </c>
      <c r="DT6" s="1">
        <v>-350</v>
      </c>
      <c r="DU6" s="1">
        <v>0</v>
      </c>
      <c r="DV6" s="1">
        <v>0</v>
      </c>
      <c r="DW6" s="1">
        <v>0</v>
      </c>
      <c r="DX6" s="1">
        <v>700</v>
      </c>
      <c r="DY6" s="1">
        <v>0</v>
      </c>
      <c r="EB6" s="10">
        <v>45261</v>
      </c>
      <c r="EC6" s="5">
        <v>320566.78999999998</v>
      </c>
      <c r="ED6" s="5">
        <v>-19604.719999999998</v>
      </c>
      <c r="EE6" s="5">
        <f>SUM(Table26[[#This Row],[Income]:[Cost Of Sales]])</f>
        <v>300962.07</v>
      </c>
      <c r="EF6" s="5">
        <v>-239422.47</v>
      </c>
      <c r="EG6" s="5">
        <f>Table26[[#This Row],[Gross Profit]]+Table26[[#This Row],[Expenses]]</f>
        <v>61539.600000000006</v>
      </c>
      <c r="EH6" s="5">
        <v>0</v>
      </c>
      <c r="EI6" s="12">
        <f>SUM(Table26[[#This Row],[Operating Profit]:[Expenses - Tax]])</f>
        <v>61539.600000000006</v>
      </c>
      <c r="EJ6" s="17">
        <f>Table26[[#This Row],[Gross Profit]]/Table26[[#This Row],[Income]]</f>
        <v>0.93884357141299646</v>
      </c>
      <c r="EK6" s="17">
        <f>Table26[[#This Row],[Net Profit/(Loss)]]/Table26[[#This Row],[Income]]</f>
        <v>0.19197122696334207</v>
      </c>
      <c r="EL6" s="20">
        <f>Table26[[#This Row],[Income]]/EC7</f>
        <v>1.1885699999362274</v>
      </c>
      <c r="EN6" s="10">
        <v>45261</v>
      </c>
      <c r="EO6" s="4">
        <v>55541.2</v>
      </c>
      <c r="EP6" s="4">
        <v>215071.54</v>
      </c>
      <c r="EQ6" s="4">
        <v>34082.229999999996</v>
      </c>
      <c r="ER6" s="4">
        <v>5048.79</v>
      </c>
      <c r="ES6" s="4">
        <v>10823.029999999999</v>
      </c>
      <c r="ET6" s="4">
        <v>-18876.669999999998</v>
      </c>
      <c r="EU6" s="4">
        <v>-728.05</v>
      </c>
      <c r="EV6" s="4">
        <v>-100618.14</v>
      </c>
      <c r="EW6" s="4">
        <v>-44326.32</v>
      </c>
      <c r="EX6" s="4">
        <v>-31850.66</v>
      </c>
      <c r="EY6" s="4">
        <v>-62627.350000000006</v>
      </c>
      <c r="EZ6" s="14">
        <v>0</v>
      </c>
      <c r="FA6" s="27">
        <f>SUM(Table37[[#This Row],[Sales]:[ITE]])</f>
        <v>61539.599999999919</v>
      </c>
    </row>
    <row r="7" spans="1:157" x14ac:dyDescent="0.25">
      <c r="B7" s="3">
        <v>45231</v>
      </c>
      <c r="C7" s="1">
        <v>47863.360000000001</v>
      </c>
      <c r="D7" s="1">
        <v>0</v>
      </c>
      <c r="E7" s="1">
        <v>782.8</v>
      </c>
      <c r="F7" s="1">
        <v>193092.51</v>
      </c>
      <c r="G7" s="1">
        <v>1431.67</v>
      </c>
      <c r="H7" s="1">
        <v>2029.61</v>
      </c>
      <c r="I7" s="1">
        <v>1759.08</v>
      </c>
      <c r="J7" s="1">
        <v>759.11</v>
      </c>
      <c r="K7" s="1">
        <v>2576.36</v>
      </c>
      <c r="L7" s="1">
        <v>9359.07</v>
      </c>
      <c r="M7" s="1">
        <v>0</v>
      </c>
      <c r="N7" s="1">
        <v>727.27</v>
      </c>
      <c r="O7" s="1">
        <v>5609.48</v>
      </c>
      <c r="P7" s="1">
        <v>0</v>
      </c>
      <c r="Q7" s="1">
        <v>3279.45</v>
      </c>
      <c r="R7" s="1">
        <v>0</v>
      </c>
      <c r="S7" s="1">
        <v>272.73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165.46</v>
      </c>
      <c r="Z7" s="1">
        <v>0</v>
      </c>
      <c r="AA7" s="1">
        <v>0</v>
      </c>
      <c r="AB7" s="1">
        <v>0</v>
      </c>
      <c r="AC7" s="1">
        <v>23591.66</v>
      </c>
      <c r="AD7" s="1">
        <v>0</v>
      </c>
      <c r="AE7" s="1">
        <v>73.5</v>
      </c>
      <c r="AF7" s="1">
        <v>0</v>
      </c>
      <c r="AG7" s="1">
        <v>0</v>
      </c>
      <c r="AH7" s="1">
        <v>0</v>
      </c>
      <c r="AI7" s="1">
        <v>2000</v>
      </c>
      <c r="AJ7" s="1">
        <v>2439.9699999999998</v>
      </c>
      <c r="AK7" s="1">
        <v>1352.77</v>
      </c>
      <c r="AL7" s="1">
        <v>0</v>
      </c>
      <c r="AM7" s="1">
        <v>198.27</v>
      </c>
      <c r="AN7" s="1">
        <v>0</v>
      </c>
      <c r="AO7" s="1">
        <v>234.24</v>
      </c>
      <c r="AP7" s="1">
        <v>0</v>
      </c>
      <c r="AQ7" s="1">
        <v>70.680000000000007</v>
      </c>
      <c r="AR7" s="1">
        <v>767.71</v>
      </c>
      <c r="AS7" s="1">
        <v>3320</v>
      </c>
      <c r="AT7" s="1">
        <v>599.1</v>
      </c>
      <c r="AU7" s="1">
        <v>0</v>
      </c>
      <c r="AV7" s="1">
        <v>0</v>
      </c>
      <c r="AW7" s="1">
        <v>0</v>
      </c>
      <c r="AX7" s="1">
        <v>249.36</v>
      </c>
      <c r="AY7" s="1">
        <v>176.15</v>
      </c>
      <c r="AZ7" s="1">
        <v>1919.01</v>
      </c>
      <c r="BA7" s="1">
        <v>1544</v>
      </c>
      <c r="BB7" s="1">
        <v>19617.29</v>
      </c>
      <c r="BC7" s="1">
        <v>584.21</v>
      </c>
      <c r="BD7" s="1">
        <v>284.64</v>
      </c>
      <c r="BE7" s="1">
        <v>14860.25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11070.67</v>
      </c>
      <c r="BL7" s="1">
        <v>15.73</v>
      </c>
      <c r="BM7" s="1">
        <v>0</v>
      </c>
      <c r="BN7" s="1">
        <v>255.99</v>
      </c>
      <c r="BO7" s="1">
        <v>0</v>
      </c>
      <c r="BP7" s="1">
        <v>0</v>
      </c>
      <c r="BQ7" s="1">
        <v>1319.35</v>
      </c>
      <c r="BR7" s="1">
        <v>0</v>
      </c>
      <c r="BS7" s="1">
        <v>0</v>
      </c>
      <c r="BT7" s="1">
        <v>0</v>
      </c>
      <c r="BU7" s="1">
        <v>6451</v>
      </c>
      <c r="BV7" s="1">
        <v>0</v>
      </c>
      <c r="BW7" s="1">
        <v>2212.5700000000002</v>
      </c>
      <c r="BX7" s="1">
        <v>246.82</v>
      </c>
      <c r="BY7" s="1">
        <v>0</v>
      </c>
      <c r="BZ7" s="1">
        <v>0</v>
      </c>
      <c r="CA7" s="1">
        <v>107.82</v>
      </c>
      <c r="CB7" s="1">
        <v>503.06</v>
      </c>
      <c r="CC7" s="1">
        <v>643.20000000000005</v>
      </c>
      <c r="CD7" s="1">
        <v>10414.780000000001</v>
      </c>
      <c r="CE7" s="1">
        <v>2264.3200000000002</v>
      </c>
      <c r="CF7" s="1">
        <v>54.87</v>
      </c>
      <c r="CG7" s="1">
        <v>80</v>
      </c>
      <c r="CH7" s="1">
        <v>2246.4</v>
      </c>
      <c r="CI7" s="1">
        <v>3534.92</v>
      </c>
      <c r="CJ7" s="1">
        <v>73.180000000000007</v>
      </c>
      <c r="CK7" s="1">
        <v>185.08</v>
      </c>
      <c r="CL7" s="1">
        <v>28584.240000000002</v>
      </c>
      <c r="CM7" s="1">
        <v>418</v>
      </c>
      <c r="CN7" s="1">
        <v>3595</v>
      </c>
      <c r="CO7" s="1">
        <v>978.42</v>
      </c>
      <c r="CP7" s="1">
        <v>0</v>
      </c>
      <c r="CQ7" s="1">
        <v>4295.45</v>
      </c>
      <c r="CR7" s="1">
        <v>2517.14</v>
      </c>
      <c r="CS7" s="1">
        <v>206.89</v>
      </c>
      <c r="CT7" s="1">
        <v>70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9623.83</v>
      </c>
      <c r="DA7" s="1">
        <v>0</v>
      </c>
      <c r="DB7" s="1">
        <v>0</v>
      </c>
      <c r="DC7" s="1">
        <v>0</v>
      </c>
      <c r="DD7" s="1">
        <v>36831.67</v>
      </c>
      <c r="DE7" s="1">
        <v>7218.66</v>
      </c>
      <c r="DF7" s="1">
        <v>19306.900000000001</v>
      </c>
      <c r="DG7" s="1">
        <v>8985.81</v>
      </c>
      <c r="DH7" s="1">
        <v>1112.6500000000001</v>
      </c>
      <c r="DI7" s="1">
        <v>1397.01</v>
      </c>
      <c r="DJ7" s="1">
        <v>0</v>
      </c>
      <c r="DK7" s="1">
        <v>0</v>
      </c>
      <c r="DL7" s="1">
        <v>0</v>
      </c>
      <c r="DM7" s="1">
        <v>0</v>
      </c>
      <c r="DN7" s="1">
        <v>6286.81</v>
      </c>
      <c r="DO7" s="1">
        <v>0</v>
      </c>
      <c r="DP7" s="1">
        <v>0</v>
      </c>
      <c r="DQ7" s="1">
        <v>0</v>
      </c>
      <c r="DR7" s="1">
        <v>-10141.18</v>
      </c>
      <c r="DS7" s="1">
        <v>2107.5300000000002</v>
      </c>
      <c r="DT7" s="1">
        <v>350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EB7" s="9">
        <v>45231</v>
      </c>
      <c r="EC7" s="5">
        <v>269707.95999999996</v>
      </c>
      <c r="ED7" s="5">
        <v>-23665.16</v>
      </c>
      <c r="EE7" s="5">
        <f>SUM(Table26[[#This Row],[Income]:[Cost Of Sales]])</f>
        <v>246042.79999999996</v>
      </c>
      <c r="EF7" s="5">
        <v>-215642.23999999999</v>
      </c>
      <c r="EG7" s="5">
        <f>Table26[[#This Row],[Gross Profit]]+Table26[[#This Row],[Expenses]]</f>
        <v>30400.559999999969</v>
      </c>
      <c r="EH7" s="5">
        <v>0</v>
      </c>
      <c r="EI7" s="12">
        <f>SUM(Table26[[#This Row],[Operating Profit]:[Expenses - Tax]])</f>
        <v>30400.559999999969</v>
      </c>
      <c r="EJ7" s="18">
        <f>Table26[[#This Row],[Gross Profit]]/Table26[[#This Row],[Income]]</f>
        <v>0.91225635313099396</v>
      </c>
      <c r="EK7" s="18">
        <f>Table26[[#This Row],[Net Profit/(Loss)]]/Table26[[#This Row],[Income]]</f>
        <v>0.1127165842639571</v>
      </c>
      <c r="EL7" s="20">
        <f>Table26[[#This Row],[Income]]/EC8</f>
        <v>1.1130267830827232</v>
      </c>
      <c r="EN7" s="9">
        <v>45231</v>
      </c>
      <c r="EO7" s="4">
        <v>48646.16</v>
      </c>
      <c r="EP7" s="4">
        <v>198312.87</v>
      </c>
      <c r="EQ7" s="4">
        <v>13421.810000000001</v>
      </c>
      <c r="ER7" s="4">
        <v>5609.48</v>
      </c>
      <c r="ES7" s="4">
        <v>3717.64</v>
      </c>
      <c r="ET7" s="4">
        <v>-23665.16</v>
      </c>
      <c r="EU7" s="4">
        <v>0</v>
      </c>
      <c r="EV7" s="4">
        <v>-85857.830000000016</v>
      </c>
      <c r="EW7" s="4">
        <v>-39615.24</v>
      </c>
      <c r="EX7" s="4">
        <v>-16713.310000000001</v>
      </c>
      <c r="EY7" s="4">
        <v>-73455.859999999986</v>
      </c>
      <c r="EZ7" s="14">
        <v>0</v>
      </c>
      <c r="FA7" s="5">
        <f>SUM(Table37[[#This Row],[Sales]:[ITE]])</f>
        <v>30400.560000000027</v>
      </c>
    </row>
    <row r="8" spans="1:157" x14ac:dyDescent="0.25">
      <c r="B8" s="3">
        <v>45200</v>
      </c>
      <c r="C8" s="1">
        <v>39334.01</v>
      </c>
      <c r="D8" s="1">
        <v>0</v>
      </c>
      <c r="E8" s="1">
        <v>510</v>
      </c>
      <c r="F8" s="1">
        <v>178752.09</v>
      </c>
      <c r="G8" s="1">
        <v>1431.67</v>
      </c>
      <c r="H8" s="1">
        <v>4679.58</v>
      </c>
      <c r="I8" s="1">
        <v>1625.41</v>
      </c>
      <c r="J8" s="1">
        <v>122.28</v>
      </c>
      <c r="K8" s="1">
        <v>2011.87</v>
      </c>
      <c r="L8" s="1">
        <v>9954.99</v>
      </c>
      <c r="M8" s="1">
        <v>0</v>
      </c>
      <c r="N8" s="1">
        <v>404.55</v>
      </c>
      <c r="O8" s="1">
        <v>76.97</v>
      </c>
      <c r="P8" s="1">
        <v>0</v>
      </c>
      <c r="Q8" s="1">
        <v>3167.75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134.94</v>
      </c>
      <c r="X8" s="1">
        <v>0</v>
      </c>
      <c r="Y8" s="1">
        <v>113.27</v>
      </c>
      <c r="Z8" s="1">
        <v>0</v>
      </c>
      <c r="AA8" s="1">
        <v>0</v>
      </c>
      <c r="AB8" s="1">
        <v>0</v>
      </c>
      <c r="AC8" s="1">
        <v>20462.86</v>
      </c>
      <c r="AD8" s="1">
        <v>-435.16</v>
      </c>
      <c r="AE8" s="1">
        <v>147</v>
      </c>
      <c r="AF8" s="1">
        <v>116.08</v>
      </c>
      <c r="AG8" s="1">
        <v>537.48</v>
      </c>
      <c r="AH8" s="1">
        <v>0</v>
      </c>
      <c r="AI8" s="1">
        <v>0</v>
      </c>
      <c r="AJ8" s="1">
        <v>2044.08</v>
      </c>
      <c r="AK8" s="1">
        <v>0</v>
      </c>
      <c r="AL8" s="1">
        <v>0</v>
      </c>
      <c r="AM8" s="1">
        <v>222.5</v>
      </c>
      <c r="AN8" s="1">
        <v>0</v>
      </c>
      <c r="AO8" s="1">
        <v>890.8</v>
      </c>
      <c r="AP8" s="1">
        <v>0</v>
      </c>
      <c r="AQ8" s="1">
        <v>22.73</v>
      </c>
      <c r="AR8" s="1">
        <v>500.5</v>
      </c>
      <c r="AS8" s="1">
        <v>3320</v>
      </c>
      <c r="AT8" s="1">
        <v>244.08</v>
      </c>
      <c r="AU8" s="1">
        <v>0</v>
      </c>
      <c r="AV8" s="1">
        <v>0</v>
      </c>
      <c r="AW8" s="1">
        <v>0</v>
      </c>
      <c r="AX8" s="1">
        <v>668.94</v>
      </c>
      <c r="AY8" s="1">
        <v>564.08000000000004</v>
      </c>
      <c r="AZ8" s="1">
        <v>1919.01</v>
      </c>
      <c r="BA8" s="1">
        <v>1465</v>
      </c>
      <c r="BB8" s="1">
        <v>20278.560000000001</v>
      </c>
      <c r="BC8" s="1">
        <v>694.81</v>
      </c>
      <c r="BD8" s="1">
        <v>282.57</v>
      </c>
      <c r="BE8" s="1">
        <v>15610.84</v>
      </c>
      <c r="BF8" s="1">
        <v>0</v>
      </c>
      <c r="BG8" s="1">
        <v>0</v>
      </c>
      <c r="BH8" s="1">
        <v>0</v>
      </c>
      <c r="BI8" s="1">
        <v>2760.82</v>
      </c>
      <c r="BJ8" s="1">
        <v>0</v>
      </c>
      <c r="BK8" s="1">
        <v>11439.69</v>
      </c>
      <c r="BL8" s="1">
        <v>17.45</v>
      </c>
      <c r="BM8" s="1">
        <v>0</v>
      </c>
      <c r="BN8" s="1">
        <v>188.72</v>
      </c>
      <c r="BO8" s="1">
        <v>0</v>
      </c>
      <c r="BP8" s="1">
        <v>0</v>
      </c>
      <c r="BQ8" s="1">
        <v>164.66</v>
      </c>
      <c r="BR8" s="1">
        <v>0</v>
      </c>
      <c r="BS8" s="1">
        <v>0</v>
      </c>
      <c r="BT8" s="1">
        <v>0</v>
      </c>
      <c r="BU8" s="1">
        <v>0</v>
      </c>
      <c r="BV8" s="1">
        <v>1291.82</v>
      </c>
      <c r="BW8" s="1">
        <v>8500.26</v>
      </c>
      <c r="BX8" s="1">
        <v>959.11</v>
      </c>
      <c r="BY8" s="1">
        <v>214</v>
      </c>
      <c r="BZ8" s="1">
        <v>0</v>
      </c>
      <c r="CA8" s="1">
        <v>231.11</v>
      </c>
      <c r="CB8" s="1">
        <v>240.41</v>
      </c>
      <c r="CC8" s="1">
        <v>0</v>
      </c>
      <c r="CD8" s="1">
        <v>7549.5</v>
      </c>
      <c r="CE8" s="1">
        <v>1166.06</v>
      </c>
      <c r="CF8" s="1">
        <v>278.06</v>
      </c>
      <c r="CG8" s="1">
        <v>0</v>
      </c>
      <c r="CH8" s="1">
        <v>2383.4499999999998</v>
      </c>
      <c r="CI8" s="1">
        <v>3529.64</v>
      </c>
      <c r="CJ8" s="1">
        <v>0</v>
      </c>
      <c r="CK8" s="1">
        <v>231.35</v>
      </c>
      <c r="CL8" s="1">
        <v>29921.45</v>
      </c>
      <c r="CM8" s="1">
        <v>648.52</v>
      </c>
      <c r="CN8" s="1">
        <v>2750.67</v>
      </c>
      <c r="CO8" s="1">
        <v>978.42</v>
      </c>
      <c r="CP8" s="1">
        <v>0</v>
      </c>
      <c r="CQ8" s="1">
        <v>600</v>
      </c>
      <c r="CR8" s="1">
        <v>3153.49</v>
      </c>
      <c r="CS8" s="1">
        <v>0</v>
      </c>
      <c r="CT8" s="1">
        <v>195.35</v>
      </c>
      <c r="CU8" s="1">
        <v>0</v>
      </c>
      <c r="CV8" s="1">
        <v>0</v>
      </c>
      <c r="CW8" s="1">
        <v>0</v>
      </c>
      <c r="CX8" s="1">
        <v>0</v>
      </c>
      <c r="CY8" s="1">
        <v>1454.55</v>
      </c>
      <c r="CZ8" s="1">
        <v>9600</v>
      </c>
      <c r="DA8" s="1">
        <v>0</v>
      </c>
      <c r="DB8" s="1">
        <v>0</v>
      </c>
      <c r="DC8" s="1">
        <v>0</v>
      </c>
      <c r="DD8" s="1">
        <v>15287.61</v>
      </c>
      <c r="DE8" s="1">
        <v>5633.1</v>
      </c>
      <c r="DF8" s="1">
        <v>15430.22</v>
      </c>
      <c r="DG8" s="1">
        <v>8025.73</v>
      </c>
      <c r="DH8" s="1">
        <v>1203.95</v>
      </c>
      <c r="DI8" s="1">
        <v>906.02</v>
      </c>
      <c r="DJ8" s="1">
        <v>0</v>
      </c>
      <c r="DK8" s="1">
        <v>0</v>
      </c>
      <c r="DL8" s="1">
        <v>0</v>
      </c>
      <c r="DM8" s="1">
        <v>0</v>
      </c>
      <c r="DN8" s="1">
        <v>5089.34</v>
      </c>
      <c r="DO8" s="1">
        <v>0</v>
      </c>
      <c r="DP8" s="1">
        <v>0</v>
      </c>
      <c r="DQ8" s="1">
        <v>0</v>
      </c>
      <c r="DR8" s="1">
        <v>9383.2000000000007</v>
      </c>
      <c r="DS8" s="1">
        <v>4215.0600000000004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EB8" s="10">
        <v>45200</v>
      </c>
      <c r="EC8" s="5">
        <v>242319.37999999998</v>
      </c>
      <c r="ED8" s="5">
        <v>-20828.260000000002</v>
      </c>
      <c r="EE8" s="5">
        <f>SUM(Table26[[#This Row],[Income]:[Cost Of Sales]])</f>
        <v>221491.11999999997</v>
      </c>
      <c r="EF8" s="5">
        <v>-204351.29</v>
      </c>
      <c r="EG8" s="5">
        <f>Table26[[#This Row],[Gross Profit]]+Table26[[#This Row],[Expenses]]</f>
        <v>17139.829999999958</v>
      </c>
      <c r="EH8" s="5">
        <v>0</v>
      </c>
      <c r="EI8" s="12">
        <f>SUM(Table26[[#This Row],[Operating Profit]:[Expenses - Tax]])</f>
        <v>17139.829999999958</v>
      </c>
      <c r="EJ8" s="18">
        <f>Table26[[#This Row],[Gross Profit]]/Table26[[#This Row],[Income]]</f>
        <v>0.91404624755972874</v>
      </c>
      <c r="EK8" s="18">
        <f>Table26[[#This Row],[Net Profit/(Loss)]]/Table26[[#This Row],[Income]]</f>
        <v>7.0732394577767407E-2</v>
      </c>
      <c r="EL8" s="20">
        <f>Table26[[#This Row],[Income]]/EC9</f>
        <v>1.0093717019969883</v>
      </c>
      <c r="EN8" s="10">
        <v>45200</v>
      </c>
      <c r="EO8" s="4">
        <v>39844.01</v>
      </c>
      <c r="EP8" s="4">
        <v>186488.75</v>
      </c>
      <c r="EQ8" s="4">
        <v>12493.689999999999</v>
      </c>
      <c r="ER8" s="4">
        <v>76.97</v>
      </c>
      <c r="ES8" s="4">
        <v>3415.96</v>
      </c>
      <c r="ET8" s="4">
        <v>-20174.7</v>
      </c>
      <c r="EU8" s="4">
        <v>-653.56000000000006</v>
      </c>
      <c r="EV8" s="4">
        <v>-83730.17</v>
      </c>
      <c r="EW8" s="4">
        <v>-40443.499999999993</v>
      </c>
      <c r="EX8" s="4">
        <v>-15003.39</v>
      </c>
      <c r="EY8" s="4">
        <v>-65174.229999999996</v>
      </c>
      <c r="EZ8" s="14">
        <v>0</v>
      </c>
      <c r="FA8" s="5">
        <f>SUM(Table37[[#This Row],[Sales]:[ITE]])</f>
        <v>17139.830000000016</v>
      </c>
    </row>
    <row r="9" spans="1:157" x14ac:dyDescent="0.25">
      <c r="B9" s="3">
        <v>45170</v>
      </c>
      <c r="C9" s="1">
        <v>38591.71</v>
      </c>
      <c r="D9" s="1">
        <v>0</v>
      </c>
      <c r="E9" s="1">
        <v>720.91</v>
      </c>
      <c r="F9" s="1">
        <v>177686.05</v>
      </c>
      <c r="G9" s="1">
        <v>1431.63</v>
      </c>
      <c r="H9" s="1">
        <v>1898.78</v>
      </c>
      <c r="I9" s="1">
        <v>1033.49</v>
      </c>
      <c r="J9" s="1">
        <v>460.46</v>
      </c>
      <c r="K9" s="1">
        <v>1572.72</v>
      </c>
      <c r="L9" s="1">
        <v>10280.040000000001</v>
      </c>
      <c r="M9" s="1">
        <v>0</v>
      </c>
      <c r="N9" s="1">
        <v>610</v>
      </c>
      <c r="O9" s="1">
        <v>85.36</v>
      </c>
      <c r="P9" s="1">
        <v>800</v>
      </c>
      <c r="Q9" s="1">
        <v>3046.91</v>
      </c>
      <c r="R9" s="1">
        <v>1200</v>
      </c>
      <c r="S9" s="1">
        <v>436.37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215.09</v>
      </c>
      <c r="Z9" s="1">
        <v>0</v>
      </c>
      <c r="AA9" s="1">
        <v>0</v>
      </c>
      <c r="AB9" s="1">
        <v>0</v>
      </c>
      <c r="AC9" s="1">
        <v>14731.54</v>
      </c>
      <c r="AD9" s="1">
        <v>1089.82</v>
      </c>
      <c r="AE9" s="1">
        <v>110.25</v>
      </c>
      <c r="AF9" s="1">
        <v>0</v>
      </c>
      <c r="AG9" s="1">
        <v>111.85</v>
      </c>
      <c r="AH9" s="1">
        <v>0</v>
      </c>
      <c r="AI9" s="1">
        <v>2000</v>
      </c>
      <c r="AJ9" s="1">
        <v>2556.5300000000002</v>
      </c>
      <c r="AK9" s="1">
        <v>953.64</v>
      </c>
      <c r="AL9" s="1">
        <v>0</v>
      </c>
      <c r="AM9" s="1">
        <v>213.22</v>
      </c>
      <c r="AN9" s="1">
        <v>0</v>
      </c>
      <c r="AO9" s="1">
        <v>305.83</v>
      </c>
      <c r="AP9" s="1">
        <v>0</v>
      </c>
      <c r="AQ9" s="1">
        <v>0</v>
      </c>
      <c r="AR9" s="1">
        <v>364.53</v>
      </c>
      <c r="AS9" s="1">
        <v>3320</v>
      </c>
      <c r="AT9" s="1">
        <v>539.94000000000005</v>
      </c>
      <c r="AU9" s="1">
        <v>0</v>
      </c>
      <c r="AV9" s="1">
        <v>0</v>
      </c>
      <c r="AW9" s="1">
        <v>0</v>
      </c>
      <c r="AX9" s="1">
        <v>442.47</v>
      </c>
      <c r="AY9" s="1">
        <v>212.13</v>
      </c>
      <c r="AZ9" s="1">
        <v>1919.01</v>
      </c>
      <c r="BA9" s="1">
        <v>2009</v>
      </c>
      <c r="BB9" s="1">
        <v>19640.82</v>
      </c>
      <c r="BC9" s="1">
        <v>689.41</v>
      </c>
      <c r="BD9" s="1">
        <v>273.45999999999998</v>
      </c>
      <c r="BE9" s="1">
        <v>15311.17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11070.67</v>
      </c>
      <c r="BL9" s="1">
        <v>20.170000000000002</v>
      </c>
      <c r="BM9" s="1">
        <v>0</v>
      </c>
      <c r="BN9" s="1">
        <v>169.58</v>
      </c>
      <c r="BO9" s="1">
        <v>0</v>
      </c>
      <c r="BP9" s="1">
        <v>0</v>
      </c>
      <c r="BQ9" s="1">
        <v>416.52</v>
      </c>
      <c r="BR9" s="1">
        <v>92.93</v>
      </c>
      <c r="BS9" s="1">
        <v>0</v>
      </c>
      <c r="BT9" s="1">
        <v>0</v>
      </c>
      <c r="BU9" s="1">
        <v>4072.78</v>
      </c>
      <c r="BV9" s="1">
        <v>256.73</v>
      </c>
      <c r="BW9" s="1">
        <v>4671.54</v>
      </c>
      <c r="BX9" s="1">
        <v>356.27</v>
      </c>
      <c r="BY9" s="1">
        <v>177.27</v>
      </c>
      <c r="BZ9" s="1">
        <v>0</v>
      </c>
      <c r="CA9" s="1">
        <v>582.84</v>
      </c>
      <c r="CB9" s="1">
        <v>236.64</v>
      </c>
      <c r="CC9" s="1">
        <v>137.28</v>
      </c>
      <c r="CD9" s="1">
        <v>7931.57</v>
      </c>
      <c r="CE9" s="1">
        <v>3993.5</v>
      </c>
      <c r="CF9" s="1">
        <v>194.56</v>
      </c>
      <c r="CG9" s="1">
        <v>0</v>
      </c>
      <c r="CH9" s="1">
        <v>2568.66</v>
      </c>
      <c r="CI9" s="1">
        <v>3529.64</v>
      </c>
      <c r="CJ9" s="1">
        <v>0</v>
      </c>
      <c r="CK9" s="1">
        <v>294</v>
      </c>
      <c r="CL9" s="1">
        <v>26850.05</v>
      </c>
      <c r="CM9" s="1">
        <v>544.02</v>
      </c>
      <c r="CN9" s="1">
        <v>2680</v>
      </c>
      <c r="CO9" s="1">
        <v>978.42</v>
      </c>
      <c r="CP9" s="1">
        <v>0</v>
      </c>
      <c r="CQ9" s="1">
        <v>1565</v>
      </c>
      <c r="CR9" s="1">
        <v>2651.98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800</v>
      </c>
      <c r="CZ9" s="1">
        <v>10018.18</v>
      </c>
      <c r="DA9" s="1">
        <v>0</v>
      </c>
      <c r="DB9" s="1">
        <v>0</v>
      </c>
      <c r="DC9" s="1">
        <v>0</v>
      </c>
      <c r="DD9" s="1">
        <v>14584.08</v>
      </c>
      <c r="DE9" s="1">
        <v>5648.4</v>
      </c>
      <c r="DF9" s="1">
        <v>15445.52</v>
      </c>
      <c r="DG9" s="1">
        <v>6848.86</v>
      </c>
      <c r="DH9" s="1">
        <v>1111.6500000000001</v>
      </c>
      <c r="DI9" s="1">
        <v>578.09</v>
      </c>
      <c r="DJ9" s="1">
        <v>0</v>
      </c>
      <c r="DK9" s="1">
        <v>0</v>
      </c>
      <c r="DL9" s="1">
        <v>0</v>
      </c>
      <c r="DM9" s="1">
        <v>0</v>
      </c>
      <c r="DN9" s="1">
        <v>4876.6499999999996</v>
      </c>
      <c r="DO9" s="1">
        <v>0</v>
      </c>
      <c r="DP9" s="1">
        <v>0</v>
      </c>
      <c r="DQ9" s="1">
        <v>0</v>
      </c>
      <c r="DR9" s="1">
        <v>-2958.9</v>
      </c>
      <c r="DS9" s="1">
        <v>0</v>
      </c>
      <c r="DT9" s="1">
        <v>0</v>
      </c>
      <c r="DU9" s="1">
        <v>0</v>
      </c>
      <c r="DV9" s="1">
        <v>221.79</v>
      </c>
      <c r="DW9" s="1">
        <v>0</v>
      </c>
      <c r="DX9" s="1">
        <v>0</v>
      </c>
      <c r="DY9" s="1">
        <v>0</v>
      </c>
      <c r="EB9" s="9">
        <v>45170</v>
      </c>
      <c r="EC9" s="5">
        <v>240069.51999999996</v>
      </c>
      <c r="ED9" s="5">
        <v>-16043.460000000001</v>
      </c>
      <c r="EE9" s="5">
        <f>SUM(Table26[[#This Row],[Income]:[Cost Of Sales]])</f>
        <v>224026.05999999997</v>
      </c>
      <c r="EF9" s="5">
        <v>-183968.09999999995</v>
      </c>
      <c r="EG9" s="5">
        <f>Table26[[#This Row],[Gross Profit]]+Table26[[#This Row],[Expenses]]</f>
        <v>40057.960000000021</v>
      </c>
      <c r="EH9" s="5">
        <v>0</v>
      </c>
      <c r="EI9" s="12">
        <f>SUM(Table26[[#This Row],[Operating Profit]:[Expenses - Tax]])</f>
        <v>40057.960000000021</v>
      </c>
      <c r="EJ9" s="18">
        <f>Table26[[#This Row],[Gross Profit]]/Table26[[#This Row],[Income]]</f>
        <v>0.9331716079575616</v>
      </c>
      <c r="EK9" s="18">
        <f>Table26[[#This Row],[Net Profit/(Loss)]]/Table26[[#This Row],[Income]]</f>
        <v>0.16685983293505993</v>
      </c>
      <c r="EL9" s="20">
        <f>Table26[[#This Row],[Income]]/EC10</f>
        <v>1.1654549283545015</v>
      </c>
      <c r="EN9" s="9">
        <v>45170</v>
      </c>
      <c r="EO9" s="4">
        <v>39312.620000000003</v>
      </c>
      <c r="EP9" s="4">
        <v>182049.94999999998</v>
      </c>
      <c r="EQ9" s="4">
        <v>12923.220000000001</v>
      </c>
      <c r="ER9" s="4">
        <v>885.36</v>
      </c>
      <c r="ES9" s="4">
        <v>4898.37</v>
      </c>
      <c r="ET9" s="4">
        <v>-15931.61</v>
      </c>
      <c r="EU9" s="4">
        <v>-111.85</v>
      </c>
      <c r="EV9" s="4">
        <v>-85132.00999999998</v>
      </c>
      <c r="EW9" s="4">
        <v>-37444.789999999994</v>
      </c>
      <c r="EX9" s="4">
        <v>-15035.16</v>
      </c>
      <c r="EY9" s="4">
        <v>-46356.14</v>
      </c>
      <c r="EZ9" s="14">
        <v>0</v>
      </c>
      <c r="FA9" s="5">
        <f>SUM(Table37[[#This Row],[Sales]:[ITE]])</f>
        <v>40057.959999999992</v>
      </c>
    </row>
    <row r="10" spans="1:157" x14ac:dyDescent="0.25">
      <c r="B10" s="3">
        <v>45139</v>
      </c>
      <c r="C10" s="1">
        <v>34919.53</v>
      </c>
      <c r="D10" s="1">
        <v>0</v>
      </c>
      <c r="E10" s="1">
        <v>816.47</v>
      </c>
      <c r="F10" s="1">
        <v>148905.53</v>
      </c>
      <c r="G10" s="1">
        <v>1431.67</v>
      </c>
      <c r="H10" s="1">
        <v>1570.52</v>
      </c>
      <c r="I10" s="1">
        <v>1116.5999999999999</v>
      </c>
      <c r="J10" s="1">
        <v>509.07</v>
      </c>
      <c r="K10" s="1">
        <v>2410.9</v>
      </c>
      <c r="L10" s="1">
        <v>8950.02</v>
      </c>
      <c r="M10" s="1">
        <v>0</v>
      </c>
      <c r="N10" s="1">
        <v>449.09</v>
      </c>
      <c r="O10" s="1">
        <v>84.51</v>
      </c>
      <c r="P10" s="1">
        <v>0</v>
      </c>
      <c r="Q10" s="1">
        <v>3664.09</v>
      </c>
      <c r="R10" s="1">
        <v>0</v>
      </c>
      <c r="S10" s="1">
        <v>1090.9100000000001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68.91</v>
      </c>
      <c r="Z10" s="1">
        <v>0</v>
      </c>
      <c r="AA10" s="1">
        <v>0</v>
      </c>
      <c r="AB10" s="1">
        <v>0</v>
      </c>
      <c r="AC10" s="1">
        <v>16088.23</v>
      </c>
      <c r="AD10" s="1">
        <v>-1674.54</v>
      </c>
      <c r="AE10" s="1">
        <v>73.5</v>
      </c>
      <c r="AF10" s="1">
        <v>0</v>
      </c>
      <c r="AG10" s="1">
        <v>461</v>
      </c>
      <c r="AH10" s="1">
        <v>0</v>
      </c>
      <c r="AI10" s="1">
        <v>1800</v>
      </c>
      <c r="AJ10" s="1">
        <v>1566.53</v>
      </c>
      <c r="AK10" s="1">
        <v>348</v>
      </c>
      <c r="AL10" s="1">
        <v>0</v>
      </c>
      <c r="AM10" s="1">
        <v>205.89</v>
      </c>
      <c r="AN10" s="1">
        <v>0</v>
      </c>
      <c r="AO10" s="1">
        <v>248.16</v>
      </c>
      <c r="AP10" s="1">
        <v>0</v>
      </c>
      <c r="AQ10" s="1">
        <v>0</v>
      </c>
      <c r="AR10" s="1">
        <v>783.81</v>
      </c>
      <c r="AS10" s="1">
        <v>3320</v>
      </c>
      <c r="AT10" s="1">
        <v>244.08</v>
      </c>
      <c r="AU10" s="1">
        <v>0</v>
      </c>
      <c r="AV10" s="1">
        <v>0</v>
      </c>
      <c r="AW10" s="1">
        <v>0</v>
      </c>
      <c r="AX10" s="1">
        <v>553.08000000000004</v>
      </c>
      <c r="AY10" s="1">
        <v>337.66</v>
      </c>
      <c r="AZ10" s="1">
        <v>2188.46</v>
      </c>
      <c r="BA10" s="1">
        <v>2009</v>
      </c>
      <c r="BB10" s="1">
        <v>20307.84</v>
      </c>
      <c r="BC10" s="1">
        <v>716.15</v>
      </c>
      <c r="BD10" s="1">
        <v>282.52</v>
      </c>
      <c r="BE10" s="1">
        <v>17182.419999999998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10980.22</v>
      </c>
      <c r="BL10" s="1">
        <v>21.89</v>
      </c>
      <c r="BM10" s="1">
        <v>0</v>
      </c>
      <c r="BN10" s="1">
        <v>1806.64</v>
      </c>
      <c r="BO10" s="1">
        <v>0</v>
      </c>
      <c r="BP10" s="1">
        <v>0</v>
      </c>
      <c r="BQ10" s="1">
        <v>59.45</v>
      </c>
      <c r="BR10" s="1">
        <v>0</v>
      </c>
      <c r="BS10" s="1">
        <v>0</v>
      </c>
      <c r="BT10" s="1">
        <v>0</v>
      </c>
      <c r="BU10" s="1">
        <v>6450.09</v>
      </c>
      <c r="BV10" s="1">
        <v>0</v>
      </c>
      <c r="BW10" s="1">
        <v>5549.6</v>
      </c>
      <c r="BX10" s="1">
        <v>0</v>
      </c>
      <c r="BY10" s="1">
        <v>0</v>
      </c>
      <c r="BZ10" s="1">
        <v>0</v>
      </c>
      <c r="CA10" s="1">
        <v>0</v>
      </c>
      <c r="CB10" s="1">
        <v>416.69</v>
      </c>
      <c r="CC10" s="1">
        <v>124.8</v>
      </c>
      <c r="CD10" s="1">
        <v>8796.9</v>
      </c>
      <c r="CE10" s="1">
        <v>0</v>
      </c>
      <c r="CF10" s="1">
        <v>47.54</v>
      </c>
      <c r="CG10" s="1">
        <v>0</v>
      </c>
      <c r="CH10" s="1">
        <v>1432.26</v>
      </c>
      <c r="CI10" s="1">
        <v>3534.92</v>
      </c>
      <c r="CJ10" s="1">
        <v>0</v>
      </c>
      <c r="CK10" s="1">
        <v>185.08</v>
      </c>
      <c r="CL10" s="1">
        <v>20640.93</v>
      </c>
      <c r="CM10" s="1">
        <v>418</v>
      </c>
      <c r="CN10" s="1">
        <v>2680</v>
      </c>
      <c r="CO10" s="1">
        <v>978.42</v>
      </c>
      <c r="CP10" s="1">
        <v>0</v>
      </c>
      <c r="CQ10" s="1">
        <v>2525</v>
      </c>
      <c r="CR10" s="1">
        <v>2130.46</v>
      </c>
      <c r="CS10" s="1">
        <v>0</v>
      </c>
      <c r="CT10" s="1">
        <v>118.7</v>
      </c>
      <c r="CU10" s="1">
        <v>0</v>
      </c>
      <c r="CV10" s="1">
        <v>0</v>
      </c>
      <c r="CW10" s="1">
        <v>0</v>
      </c>
      <c r="CX10" s="1">
        <v>0</v>
      </c>
      <c r="CY10" s="1">
        <v>3950.9</v>
      </c>
      <c r="CZ10" s="1">
        <v>7720</v>
      </c>
      <c r="DA10" s="1">
        <v>0</v>
      </c>
      <c r="DB10" s="1">
        <v>0</v>
      </c>
      <c r="DC10" s="1">
        <v>0</v>
      </c>
      <c r="DD10" s="1">
        <v>17476.89</v>
      </c>
      <c r="DE10" s="1">
        <v>7421.41</v>
      </c>
      <c r="DF10" s="1">
        <v>14627.17</v>
      </c>
      <c r="DG10" s="1">
        <v>8827.93</v>
      </c>
      <c r="DH10" s="1">
        <v>1781.85</v>
      </c>
      <c r="DI10" s="1">
        <v>998.24</v>
      </c>
      <c r="DJ10" s="1">
        <v>0</v>
      </c>
      <c r="DK10" s="1">
        <v>0</v>
      </c>
      <c r="DL10" s="1">
        <v>0</v>
      </c>
      <c r="DM10" s="1">
        <v>0</v>
      </c>
      <c r="DN10" s="1">
        <v>5602.64</v>
      </c>
      <c r="DO10" s="1">
        <v>0</v>
      </c>
      <c r="DP10" s="1">
        <v>0</v>
      </c>
      <c r="DQ10" s="1">
        <v>0</v>
      </c>
      <c r="DR10" s="1">
        <v>17895.05</v>
      </c>
      <c r="DS10" s="1">
        <v>2107.5300000000002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EB10" s="10">
        <v>45139</v>
      </c>
      <c r="EC10" s="5">
        <v>205987.82</v>
      </c>
      <c r="ED10" s="5">
        <v>-14948.189999999999</v>
      </c>
      <c r="EE10" s="5">
        <f>SUM(Table26[[#This Row],[Income]:[Cost Of Sales]])</f>
        <v>191039.63</v>
      </c>
      <c r="EF10" s="5">
        <v>-209400.8</v>
      </c>
      <c r="EG10" s="5">
        <f>Table26[[#This Row],[Gross Profit]]+Table26[[#This Row],[Expenses]]</f>
        <v>-18361.169999999984</v>
      </c>
      <c r="EH10" s="5">
        <v>0</v>
      </c>
      <c r="EI10" s="12">
        <f>SUM(Table26[[#This Row],[Operating Profit]:[Expenses - Tax]])</f>
        <v>-18361.169999999984</v>
      </c>
      <c r="EJ10" s="18">
        <f>Table26[[#This Row],[Gross Profit]]/Table26[[#This Row],[Income]]</f>
        <v>0.92743168018380895</v>
      </c>
      <c r="EK10" s="18">
        <f>Table26[[#This Row],[Net Profit/(Loss)]]/Table26[[#This Row],[Income]]</f>
        <v>-8.9137163546854289E-2</v>
      </c>
      <c r="EL10" s="20">
        <f>Table26[[#This Row],[Income]]/EC11</f>
        <v>0.86251277724935271</v>
      </c>
      <c r="EN10" s="10">
        <v>45139</v>
      </c>
      <c r="EO10" s="4">
        <v>35736</v>
      </c>
      <c r="EP10" s="4">
        <v>153024.32000000001</v>
      </c>
      <c r="EQ10" s="4">
        <v>12319.080000000002</v>
      </c>
      <c r="ER10" s="4">
        <v>84.51</v>
      </c>
      <c r="ES10" s="4">
        <v>4823.91</v>
      </c>
      <c r="ET10" s="4">
        <v>-14487.189999999999</v>
      </c>
      <c r="EU10" s="4">
        <v>-461</v>
      </c>
      <c r="EV10" s="4">
        <v>-86347.419999999984</v>
      </c>
      <c r="EW10" s="4">
        <v>-29869.61</v>
      </c>
      <c r="EX10" s="4">
        <v>-16445.059999999998</v>
      </c>
      <c r="EY10" s="4">
        <v>-76738.709999999992</v>
      </c>
      <c r="EZ10" s="14">
        <v>0</v>
      </c>
      <c r="FA10" s="5">
        <f>SUM(Table37[[#This Row],[Sales]:[ITE]])</f>
        <v>-18361.16999999994</v>
      </c>
    </row>
    <row r="11" spans="1:157" x14ac:dyDescent="0.25">
      <c r="B11" s="3">
        <v>45108</v>
      </c>
      <c r="C11" s="1">
        <v>38597.449999999997</v>
      </c>
      <c r="D11" s="1">
        <v>10.9</v>
      </c>
      <c r="E11" s="1">
        <v>831.65</v>
      </c>
      <c r="F11" s="1">
        <v>173539.12</v>
      </c>
      <c r="G11" s="1">
        <v>1431.67</v>
      </c>
      <c r="H11" s="1">
        <v>2378.61</v>
      </c>
      <c r="I11" s="1">
        <v>1241.45</v>
      </c>
      <c r="J11" s="1">
        <v>488.63</v>
      </c>
      <c r="K11" s="1">
        <v>2142.2800000000002</v>
      </c>
      <c r="L11" s="1">
        <v>11159.18</v>
      </c>
      <c r="M11" s="1">
        <v>0</v>
      </c>
      <c r="N11" s="1">
        <v>606</v>
      </c>
      <c r="O11" s="1">
        <v>80.95</v>
      </c>
      <c r="P11" s="1">
        <v>0</v>
      </c>
      <c r="Q11" s="1">
        <v>3242.94</v>
      </c>
      <c r="R11" s="1">
        <v>2400</v>
      </c>
      <c r="S11" s="1">
        <v>581.82000000000005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90.27</v>
      </c>
      <c r="Z11" s="1">
        <v>0</v>
      </c>
      <c r="AA11" s="1">
        <v>0</v>
      </c>
      <c r="AB11" s="1">
        <v>0</v>
      </c>
      <c r="AC11" s="1">
        <v>15662.4</v>
      </c>
      <c r="AD11" s="1">
        <v>-480.76</v>
      </c>
      <c r="AE11" s="1">
        <v>0</v>
      </c>
      <c r="AF11" s="1">
        <v>0</v>
      </c>
      <c r="AG11" s="1">
        <v>0</v>
      </c>
      <c r="AH11" s="1">
        <v>0</v>
      </c>
      <c r="AI11" s="1">
        <v>1800</v>
      </c>
      <c r="AJ11" s="1">
        <v>1541.89</v>
      </c>
      <c r="AK11" s="1">
        <v>0</v>
      </c>
      <c r="AL11" s="1">
        <v>0</v>
      </c>
      <c r="AM11" s="1">
        <v>197.61</v>
      </c>
      <c r="AN11" s="1">
        <v>0</v>
      </c>
      <c r="AO11" s="1">
        <v>1254.82</v>
      </c>
      <c r="AP11" s="1">
        <v>0</v>
      </c>
      <c r="AQ11" s="1">
        <v>0</v>
      </c>
      <c r="AR11" s="1">
        <v>382.51</v>
      </c>
      <c r="AS11" s="1">
        <v>3320</v>
      </c>
      <c r="AT11" s="1">
        <v>244.08</v>
      </c>
      <c r="AU11" s="1">
        <v>0</v>
      </c>
      <c r="AV11" s="1">
        <v>101.07</v>
      </c>
      <c r="AW11" s="1">
        <v>0</v>
      </c>
      <c r="AX11" s="1">
        <v>527.02</v>
      </c>
      <c r="AY11" s="1">
        <v>1372.35</v>
      </c>
      <c r="AZ11" s="1">
        <v>1962.24</v>
      </c>
      <c r="BA11" s="1">
        <v>1930</v>
      </c>
      <c r="BB11" s="1">
        <v>20329.919999999998</v>
      </c>
      <c r="BC11" s="1">
        <v>770.56</v>
      </c>
      <c r="BD11" s="1">
        <v>282.57</v>
      </c>
      <c r="BE11" s="1">
        <v>17182.41</v>
      </c>
      <c r="BF11" s="1">
        <v>0</v>
      </c>
      <c r="BG11" s="1">
        <v>4172.7299999999996</v>
      </c>
      <c r="BH11" s="1">
        <v>762.15</v>
      </c>
      <c r="BI11" s="1">
        <v>211.73</v>
      </c>
      <c r="BJ11" s="1">
        <v>6726.36</v>
      </c>
      <c r="BK11" s="1">
        <v>11439.69</v>
      </c>
      <c r="BL11" s="1">
        <v>24.6</v>
      </c>
      <c r="BM11" s="1">
        <v>0</v>
      </c>
      <c r="BN11" s="1">
        <v>972.93</v>
      </c>
      <c r="BO11" s="1">
        <v>0</v>
      </c>
      <c r="BP11" s="1">
        <v>0</v>
      </c>
      <c r="BQ11" s="1">
        <v>0</v>
      </c>
      <c r="BR11" s="1">
        <v>48.47</v>
      </c>
      <c r="BS11" s="1">
        <v>0</v>
      </c>
      <c r="BT11" s="1">
        <v>0</v>
      </c>
      <c r="BU11" s="1">
        <v>0</v>
      </c>
      <c r="BV11" s="1">
        <v>66.819999999999993</v>
      </c>
      <c r="BW11" s="1">
        <v>10029.299999999999</v>
      </c>
      <c r="BX11" s="1">
        <v>56.94</v>
      </c>
      <c r="BY11" s="1">
        <v>2254.2199999999998</v>
      </c>
      <c r="BZ11" s="1">
        <v>0</v>
      </c>
      <c r="CA11" s="1">
        <v>1022.28</v>
      </c>
      <c r="CB11" s="1">
        <v>487.79</v>
      </c>
      <c r="CC11" s="1">
        <v>0</v>
      </c>
      <c r="CD11" s="1">
        <v>8440.84</v>
      </c>
      <c r="CE11" s="1">
        <v>1686.94</v>
      </c>
      <c r="CF11" s="1">
        <v>186.89</v>
      </c>
      <c r="CG11" s="1">
        <v>0</v>
      </c>
      <c r="CH11" s="1">
        <v>2084.86</v>
      </c>
      <c r="CI11" s="1">
        <v>3268.86</v>
      </c>
      <c r="CJ11" s="1">
        <v>0</v>
      </c>
      <c r="CK11" s="1">
        <v>231.35</v>
      </c>
      <c r="CL11" s="1">
        <v>27008.13</v>
      </c>
      <c r="CM11" s="1">
        <v>522.5</v>
      </c>
      <c r="CN11" s="1">
        <v>2790.66</v>
      </c>
      <c r="CO11" s="1">
        <v>978.42</v>
      </c>
      <c r="CP11" s="1">
        <v>0</v>
      </c>
      <c r="CQ11" s="1">
        <v>2075</v>
      </c>
      <c r="CR11" s="1">
        <v>2282.34</v>
      </c>
      <c r="CS11" s="1">
        <v>0</v>
      </c>
      <c r="CT11" s="1">
        <v>12</v>
      </c>
      <c r="CU11" s="1">
        <v>0</v>
      </c>
      <c r="CV11" s="1">
        <v>0</v>
      </c>
      <c r="CW11" s="1">
        <v>0</v>
      </c>
      <c r="CX11" s="1">
        <v>0</v>
      </c>
      <c r="CY11" s="1">
        <v>3136.36</v>
      </c>
      <c r="CZ11" s="1">
        <v>8979</v>
      </c>
      <c r="DA11" s="1">
        <v>0</v>
      </c>
      <c r="DB11" s="1">
        <v>0</v>
      </c>
      <c r="DC11" s="1">
        <v>0</v>
      </c>
      <c r="DD11" s="1">
        <v>15481.47</v>
      </c>
      <c r="DE11" s="1">
        <v>5691.39</v>
      </c>
      <c r="DF11" s="1">
        <v>31866.31</v>
      </c>
      <c r="DG11" s="1">
        <v>5507.54</v>
      </c>
      <c r="DH11" s="1">
        <v>3008.9</v>
      </c>
      <c r="DI11" s="1">
        <v>1308.5999999999999</v>
      </c>
      <c r="DJ11" s="1">
        <v>0</v>
      </c>
      <c r="DK11" s="1">
        <v>0</v>
      </c>
      <c r="DL11" s="1">
        <v>0</v>
      </c>
      <c r="DM11" s="1">
        <v>0</v>
      </c>
      <c r="DN11" s="1">
        <v>4074.61</v>
      </c>
      <c r="DO11" s="1">
        <v>0</v>
      </c>
      <c r="DP11" s="1">
        <v>0</v>
      </c>
      <c r="DQ11" s="1">
        <v>0</v>
      </c>
      <c r="DR11" s="1">
        <v>-32629.31</v>
      </c>
      <c r="DS11" s="1">
        <v>2107.5300000000002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EB11" s="9">
        <v>45108</v>
      </c>
      <c r="EC11" s="5">
        <v>238822.92</v>
      </c>
      <c r="ED11" s="5">
        <v>-15181.64</v>
      </c>
      <c r="EE11" s="5">
        <f>SUM(Table26[[#This Row],[Income]:[Cost Of Sales]])</f>
        <v>223641.28000000003</v>
      </c>
      <c r="EF11" s="5">
        <v>-191576.25000000003</v>
      </c>
      <c r="EG11" s="5">
        <f>Table26[[#This Row],[Gross Profit]]+Table26[[#This Row],[Expenses]]</f>
        <v>32065.03</v>
      </c>
      <c r="EH11" s="5">
        <v>0</v>
      </c>
      <c r="EI11" s="12">
        <f>SUM(Table26[[#This Row],[Operating Profit]:[Expenses - Tax]])</f>
        <v>32065.03</v>
      </c>
      <c r="EJ11" s="18">
        <f>Table26[[#This Row],[Gross Profit]]/Table26[[#This Row],[Income]]</f>
        <v>0.93643139444070111</v>
      </c>
      <c r="EK11" s="18">
        <f>Table26[[#This Row],[Net Profit/(Loss)]]/Table26[[#This Row],[Income]]</f>
        <v>0.13426278348828494</v>
      </c>
      <c r="EL11" s="20">
        <f>Table26[[#This Row],[Income]]/EC12</f>
        <v>0.95666495340731716</v>
      </c>
      <c r="EN11" s="9">
        <v>45108</v>
      </c>
      <c r="EO11" s="4">
        <v>39440</v>
      </c>
      <c r="EP11" s="4">
        <v>178590.85</v>
      </c>
      <c r="EQ11" s="4">
        <v>14396.09</v>
      </c>
      <c r="ER11" s="4">
        <v>80.95</v>
      </c>
      <c r="ES11" s="4">
        <v>6315.0300000000007</v>
      </c>
      <c r="ET11" s="4">
        <v>-15181.64</v>
      </c>
      <c r="EU11" s="4">
        <v>0</v>
      </c>
      <c r="EV11" s="4">
        <v>-101789.73000000001</v>
      </c>
      <c r="EW11" s="4">
        <v>-36884.78</v>
      </c>
      <c r="EX11" s="4">
        <v>-16484.7</v>
      </c>
      <c r="EY11" s="4">
        <v>-36417.039999999994</v>
      </c>
      <c r="EZ11" s="14">
        <v>0</v>
      </c>
      <c r="FA11" s="5">
        <f>SUM(Table37[[#This Row],[Sales]:[ITE]])</f>
        <v>32065.030000000028</v>
      </c>
    </row>
    <row r="12" spans="1:157" x14ac:dyDescent="0.25">
      <c r="B12" s="3">
        <v>45078</v>
      </c>
      <c r="C12" s="1">
        <v>32756.09</v>
      </c>
      <c r="D12" s="1">
        <v>0</v>
      </c>
      <c r="E12" s="1">
        <v>1018.09</v>
      </c>
      <c r="F12" s="1">
        <v>175182.76</v>
      </c>
      <c r="G12" s="1">
        <v>1431.67</v>
      </c>
      <c r="H12" s="1">
        <v>1424.02</v>
      </c>
      <c r="I12" s="1">
        <v>1039.51</v>
      </c>
      <c r="J12" s="1">
        <v>957.73</v>
      </c>
      <c r="K12" s="1">
        <v>2358.37</v>
      </c>
      <c r="L12" s="1">
        <v>10148.18</v>
      </c>
      <c r="M12" s="1">
        <v>290.91000000000003</v>
      </c>
      <c r="N12" s="1">
        <v>430</v>
      </c>
      <c r="O12" s="1">
        <v>83.07</v>
      </c>
      <c r="P12" s="1">
        <v>0</v>
      </c>
      <c r="Q12" s="1">
        <v>2777.32</v>
      </c>
      <c r="R12" s="1">
        <v>2400</v>
      </c>
      <c r="S12" s="1">
        <v>0</v>
      </c>
      <c r="T12" s="1">
        <v>0</v>
      </c>
      <c r="U12" s="1">
        <v>0</v>
      </c>
      <c r="V12" s="1">
        <v>12930</v>
      </c>
      <c r="W12" s="1">
        <v>0</v>
      </c>
      <c r="X12" s="1">
        <v>0</v>
      </c>
      <c r="Y12" s="1">
        <v>143.36000000000001</v>
      </c>
      <c r="Z12" s="1">
        <v>4270.05</v>
      </c>
      <c r="AA12" s="1">
        <v>0</v>
      </c>
      <c r="AB12" s="1">
        <v>0</v>
      </c>
      <c r="AC12" s="1">
        <v>16990.45</v>
      </c>
      <c r="AD12" s="1">
        <v>-1316.22</v>
      </c>
      <c r="AE12" s="1">
        <v>0</v>
      </c>
      <c r="AF12" s="1">
        <v>0</v>
      </c>
      <c r="AG12" s="1">
        <v>682.85</v>
      </c>
      <c r="AH12" s="1">
        <v>0</v>
      </c>
      <c r="AI12" s="1">
        <v>3800</v>
      </c>
      <c r="AJ12" s="1">
        <v>2076.8000000000002</v>
      </c>
      <c r="AK12" s="1">
        <v>0</v>
      </c>
      <c r="AL12" s="1">
        <v>0</v>
      </c>
      <c r="AM12" s="1">
        <v>175.12</v>
      </c>
      <c r="AN12" s="1">
        <v>0</v>
      </c>
      <c r="AO12" s="1">
        <v>294</v>
      </c>
      <c r="AP12" s="1">
        <v>0</v>
      </c>
      <c r="AQ12" s="1">
        <v>0</v>
      </c>
      <c r="AR12" s="1">
        <v>212.08</v>
      </c>
      <c r="AS12" s="1">
        <v>3320</v>
      </c>
      <c r="AT12" s="1">
        <v>539.94000000000005</v>
      </c>
      <c r="AU12" s="1">
        <v>0</v>
      </c>
      <c r="AV12" s="1">
        <v>0</v>
      </c>
      <c r="AW12" s="1">
        <v>0</v>
      </c>
      <c r="AX12" s="1">
        <v>405.7</v>
      </c>
      <c r="AY12" s="1">
        <v>360.76</v>
      </c>
      <c r="AZ12" s="1">
        <v>1962.24</v>
      </c>
      <c r="BA12" s="1">
        <v>1930</v>
      </c>
      <c r="BB12" s="1">
        <v>20158.599999999999</v>
      </c>
      <c r="BC12" s="1">
        <v>745.72</v>
      </c>
      <c r="BD12" s="1">
        <v>273.45999999999998</v>
      </c>
      <c r="BE12" s="1">
        <v>16485.419999999998</v>
      </c>
      <c r="BF12" s="1">
        <v>0</v>
      </c>
      <c r="BG12" s="1">
        <v>0</v>
      </c>
      <c r="BH12" s="1">
        <v>0</v>
      </c>
      <c r="BI12" s="1">
        <v>954.55</v>
      </c>
      <c r="BJ12" s="1">
        <v>618.36</v>
      </c>
      <c r="BK12" s="1">
        <v>13581.63</v>
      </c>
      <c r="BL12" s="1">
        <v>26.31</v>
      </c>
      <c r="BM12" s="1">
        <v>0</v>
      </c>
      <c r="BN12" s="1">
        <v>504.93</v>
      </c>
      <c r="BO12" s="1">
        <v>0</v>
      </c>
      <c r="BP12" s="1">
        <v>0</v>
      </c>
      <c r="BQ12" s="1">
        <v>32.68</v>
      </c>
      <c r="BR12" s="1">
        <v>246.85</v>
      </c>
      <c r="BS12" s="1">
        <v>0</v>
      </c>
      <c r="BT12" s="1">
        <v>0</v>
      </c>
      <c r="BU12" s="1">
        <v>0</v>
      </c>
      <c r="BV12" s="1">
        <v>140</v>
      </c>
      <c r="BW12" s="1">
        <v>642.27</v>
      </c>
      <c r="BX12" s="1">
        <v>2215</v>
      </c>
      <c r="BY12" s="1">
        <v>0</v>
      </c>
      <c r="BZ12" s="1">
        <v>0</v>
      </c>
      <c r="CA12" s="1">
        <v>89.91</v>
      </c>
      <c r="CB12" s="1">
        <v>614.99</v>
      </c>
      <c r="CC12" s="1">
        <v>0</v>
      </c>
      <c r="CD12" s="1">
        <v>8049.76</v>
      </c>
      <c r="CE12" s="1">
        <v>2846.13</v>
      </c>
      <c r="CF12" s="1">
        <v>114.58</v>
      </c>
      <c r="CG12" s="1">
        <v>0</v>
      </c>
      <c r="CH12" s="1">
        <v>2091.88</v>
      </c>
      <c r="CI12" s="1">
        <v>3245.22</v>
      </c>
      <c r="CJ12" s="1">
        <v>0</v>
      </c>
      <c r="CK12" s="1">
        <v>185.08</v>
      </c>
      <c r="CL12" s="1">
        <v>27076.67</v>
      </c>
      <c r="CM12" s="1">
        <v>418</v>
      </c>
      <c r="CN12" s="1">
        <v>2840</v>
      </c>
      <c r="CO12" s="1">
        <v>978.42</v>
      </c>
      <c r="CP12" s="1">
        <v>0</v>
      </c>
      <c r="CQ12" s="1">
        <v>1600</v>
      </c>
      <c r="CR12" s="1">
        <v>3049.15</v>
      </c>
      <c r="CS12" s="1">
        <v>0</v>
      </c>
      <c r="CT12" s="1">
        <v>104.55</v>
      </c>
      <c r="CU12" s="1">
        <v>0</v>
      </c>
      <c r="CV12" s="1">
        <v>0</v>
      </c>
      <c r="CW12" s="1">
        <v>0</v>
      </c>
      <c r="CX12" s="1">
        <v>0</v>
      </c>
      <c r="CY12" s="1">
        <v>800</v>
      </c>
      <c r="CZ12" s="1">
        <v>9380</v>
      </c>
      <c r="DA12" s="1">
        <v>0</v>
      </c>
      <c r="DB12" s="1">
        <v>0</v>
      </c>
      <c r="DC12" s="1">
        <v>0</v>
      </c>
      <c r="DD12" s="1">
        <v>18047.189999999999</v>
      </c>
      <c r="DE12" s="1">
        <v>6592.25</v>
      </c>
      <c r="DF12" s="1">
        <v>15546.67</v>
      </c>
      <c r="DG12" s="1">
        <v>5979.28</v>
      </c>
      <c r="DH12" s="1">
        <v>2473.7800000000002</v>
      </c>
      <c r="DI12" s="1">
        <v>1192.83</v>
      </c>
      <c r="DJ12" s="1">
        <v>0</v>
      </c>
      <c r="DK12" s="1">
        <v>0</v>
      </c>
      <c r="DL12" s="1">
        <v>0</v>
      </c>
      <c r="DM12" s="1">
        <v>0</v>
      </c>
      <c r="DN12" s="1">
        <v>5103.91</v>
      </c>
      <c r="DO12" s="1">
        <v>0</v>
      </c>
      <c r="DP12" s="1">
        <v>0</v>
      </c>
      <c r="DQ12" s="1">
        <v>0</v>
      </c>
      <c r="DR12" s="1">
        <v>-1261.7</v>
      </c>
      <c r="DS12" s="1">
        <v>1480.35</v>
      </c>
      <c r="DT12" s="1">
        <v>0</v>
      </c>
      <c r="DU12" s="1">
        <v>0</v>
      </c>
      <c r="DV12" s="1">
        <v>0</v>
      </c>
      <c r="DW12" s="1">
        <v>0</v>
      </c>
      <c r="DX12" s="1">
        <v>200</v>
      </c>
      <c r="DY12" s="1">
        <v>0</v>
      </c>
      <c r="EB12" s="10">
        <v>45078</v>
      </c>
      <c r="EC12" s="5">
        <v>249641.13</v>
      </c>
      <c r="ED12" s="5">
        <v>-16357.080000000002</v>
      </c>
      <c r="EE12" s="5">
        <f>SUM(Table26[[#This Row],[Income]:[Cost Of Sales]])</f>
        <v>233284.05</v>
      </c>
      <c r="EF12" s="5">
        <v>-190541.32</v>
      </c>
      <c r="EG12" s="5">
        <f>Table26[[#This Row],[Gross Profit]]+Table26[[#This Row],[Expenses]]</f>
        <v>42742.729999999981</v>
      </c>
      <c r="EH12" s="5">
        <v>0</v>
      </c>
      <c r="EI12" s="12">
        <f>SUM(Table26[[#This Row],[Operating Profit]:[Expenses - Tax]])</f>
        <v>42742.729999999981</v>
      </c>
      <c r="EJ12" s="18">
        <f>Table26[[#This Row],[Gross Profit]]/Table26[[#This Row],[Income]]</f>
        <v>0.93447762393961276</v>
      </c>
      <c r="EK12" s="18">
        <f>Table26[[#This Row],[Net Profit/(Loss)]]/Table26[[#This Row],[Income]]</f>
        <v>0.17121669814585433</v>
      </c>
      <c r="EL12" s="20">
        <f>Table26[[#This Row],[Income]]/EC13</f>
        <v>1.0721512800154509</v>
      </c>
      <c r="EN12" s="10">
        <v>45078</v>
      </c>
      <c r="EO12" s="4">
        <v>33774.18</v>
      </c>
      <c r="EP12" s="4">
        <v>179077.96000000002</v>
      </c>
      <c r="EQ12" s="4">
        <v>14185.19</v>
      </c>
      <c r="ER12" s="4">
        <v>83.07</v>
      </c>
      <c r="ES12" s="4">
        <v>22520.73</v>
      </c>
      <c r="ET12" s="4">
        <v>-15674.230000000001</v>
      </c>
      <c r="EU12" s="4">
        <v>-682.85</v>
      </c>
      <c r="EV12" s="4">
        <v>-83417.790000000008</v>
      </c>
      <c r="EW12" s="4">
        <v>-36835.269999999997</v>
      </c>
      <c r="EX12" s="4">
        <v>-14933.7</v>
      </c>
      <c r="EY12" s="4">
        <v>-55354.560000000005</v>
      </c>
      <c r="EZ12" s="14">
        <v>0</v>
      </c>
      <c r="FA12" s="5">
        <f>SUM(Table37[[#This Row],[Sales]:[ITE]])</f>
        <v>42742.730000000018</v>
      </c>
    </row>
    <row r="13" spans="1:157" x14ac:dyDescent="0.25">
      <c r="B13" s="3">
        <v>45047</v>
      </c>
      <c r="C13" s="1">
        <v>35549.35</v>
      </c>
      <c r="D13" s="1">
        <v>0</v>
      </c>
      <c r="E13" s="1">
        <v>1117.7</v>
      </c>
      <c r="F13" s="1">
        <v>176263.55</v>
      </c>
      <c r="G13" s="1">
        <v>1431.67</v>
      </c>
      <c r="H13" s="1">
        <v>1891.05</v>
      </c>
      <c r="I13" s="1">
        <v>811.35</v>
      </c>
      <c r="J13" s="1">
        <v>894.57</v>
      </c>
      <c r="K13" s="1">
        <v>1625</v>
      </c>
      <c r="L13" s="1">
        <v>9254.5499999999993</v>
      </c>
      <c r="M13" s="1">
        <v>0</v>
      </c>
      <c r="N13" s="1">
        <v>462.73</v>
      </c>
      <c r="O13" s="1">
        <v>79.59</v>
      </c>
      <c r="P13" s="1">
        <v>0</v>
      </c>
      <c r="Q13" s="1">
        <v>3085.22</v>
      </c>
      <c r="R13" s="1">
        <v>0</v>
      </c>
      <c r="S13" s="1">
        <v>190.91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184.09</v>
      </c>
      <c r="Z13" s="1">
        <v>0</v>
      </c>
      <c r="AA13" s="1">
        <v>0</v>
      </c>
      <c r="AB13" s="1">
        <v>0</v>
      </c>
      <c r="AC13" s="1">
        <v>16654.740000000002</v>
      </c>
      <c r="AD13" s="1">
        <v>-1347.76</v>
      </c>
      <c r="AE13" s="1">
        <v>0</v>
      </c>
      <c r="AF13" s="1">
        <v>0</v>
      </c>
      <c r="AG13" s="1">
        <v>26.5</v>
      </c>
      <c r="AH13" s="1">
        <v>0</v>
      </c>
      <c r="AI13" s="1">
        <v>1800</v>
      </c>
      <c r="AJ13" s="1">
        <v>1497.16</v>
      </c>
      <c r="AK13" s="1">
        <v>0</v>
      </c>
      <c r="AL13" s="1">
        <v>0</v>
      </c>
      <c r="AM13" s="1">
        <v>184.84</v>
      </c>
      <c r="AN13" s="1">
        <v>0</v>
      </c>
      <c r="AO13" s="1">
        <v>389.98</v>
      </c>
      <c r="AP13" s="1">
        <v>10750</v>
      </c>
      <c r="AQ13" s="1">
        <v>0</v>
      </c>
      <c r="AR13" s="1">
        <v>132.87</v>
      </c>
      <c r="AS13" s="1">
        <v>3320</v>
      </c>
      <c r="AT13" s="1">
        <v>599.1</v>
      </c>
      <c r="AU13" s="1">
        <v>0</v>
      </c>
      <c r="AV13" s="1">
        <v>0</v>
      </c>
      <c r="AW13" s="1">
        <v>0</v>
      </c>
      <c r="AX13" s="1">
        <v>469.1</v>
      </c>
      <c r="AY13" s="1">
        <v>293.29000000000002</v>
      </c>
      <c r="AZ13" s="1">
        <v>1935.78</v>
      </c>
      <c r="BA13" s="1">
        <v>1930</v>
      </c>
      <c r="BB13" s="1">
        <v>20950.48</v>
      </c>
      <c r="BC13" s="1">
        <v>752.72</v>
      </c>
      <c r="BD13" s="1">
        <v>282.57</v>
      </c>
      <c r="BE13" s="1">
        <v>16522.77</v>
      </c>
      <c r="BF13" s="1">
        <v>700</v>
      </c>
      <c r="BG13" s="1">
        <v>0</v>
      </c>
      <c r="BH13" s="1">
        <v>237.59</v>
      </c>
      <c r="BI13" s="1">
        <v>633.91999999999996</v>
      </c>
      <c r="BJ13" s="1">
        <v>510.43</v>
      </c>
      <c r="BK13" s="1">
        <v>8928.74</v>
      </c>
      <c r="BL13" s="1">
        <v>29.01</v>
      </c>
      <c r="BM13" s="1">
        <v>0</v>
      </c>
      <c r="BN13" s="1">
        <v>148.69</v>
      </c>
      <c r="BO13" s="1">
        <v>0</v>
      </c>
      <c r="BP13" s="1">
        <v>5.37</v>
      </c>
      <c r="BQ13" s="1">
        <v>20</v>
      </c>
      <c r="BR13" s="1">
        <v>0</v>
      </c>
      <c r="BS13" s="1">
        <v>0</v>
      </c>
      <c r="BT13" s="1">
        <v>0</v>
      </c>
      <c r="BU13" s="1">
        <v>10351.99</v>
      </c>
      <c r="BV13" s="1">
        <v>542.92999999999995</v>
      </c>
      <c r="BW13" s="1">
        <v>4237.9799999999996</v>
      </c>
      <c r="BX13" s="1">
        <v>1128.6199999999999</v>
      </c>
      <c r="BY13" s="1">
        <v>0</v>
      </c>
      <c r="BZ13" s="1">
        <v>0</v>
      </c>
      <c r="CA13" s="1">
        <v>18.18</v>
      </c>
      <c r="CB13" s="1">
        <v>458.47</v>
      </c>
      <c r="CC13" s="1">
        <v>0</v>
      </c>
      <c r="CD13" s="1">
        <v>8962.4599999999991</v>
      </c>
      <c r="CE13" s="1">
        <v>1212.31</v>
      </c>
      <c r="CF13" s="1">
        <v>71.31</v>
      </c>
      <c r="CG13" s="1">
        <v>145.44999999999999</v>
      </c>
      <c r="CH13" s="1">
        <v>2151.3000000000002</v>
      </c>
      <c r="CI13" s="1">
        <v>3245.22</v>
      </c>
      <c r="CJ13" s="1">
        <v>0</v>
      </c>
      <c r="CK13" s="1">
        <v>326.39</v>
      </c>
      <c r="CL13" s="1">
        <v>27656.35</v>
      </c>
      <c r="CM13" s="1">
        <v>522.5</v>
      </c>
      <c r="CN13" s="1">
        <v>2840</v>
      </c>
      <c r="CO13" s="1">
        <v>978.42</v>
      </c>
      <c r="CP13" s="1">
        <v>0</v>
      </c>
      <c r="CQ13" s="1">
        <v>4763.6400000000003</v>
      </c>
      <c r="CR13" s="1">
        <v>2573.1799999999998</v>
      </c>
      <c r="CS13" s="1">
        <v>752.42</v>
      </c>
      <c r="CT13" s="1">
        <v>531.70000000000005</v>
      </c>
      <c r="CU13" s="1">
        <v>0</v>
      </c>
      <c r="CV13" s="1">
        <v>0</v>
      </c>
      <c r="CW13" s="1">
        <v>0</v>
      </c>
      <c r="CX13" s="1">
        <v>0</v>
      </c>
      <c r="CY13" s="1">
        <v>3500</v>
      </c>
      <c r="CZ13" s="1">
        <v>8260</v>
      </c>
      <c r="DA13" s="1">
        <v>0</v>
      </c>
      <c r="DB13" s="1">
        <v>0</v>
      </c>
      <c r="DC13" s="1">
        <v>0</v>
      </c>
      <c r="DD13" s="1">
        <v>14230.21</v>
      </c>
      <c r="DE13" s="1">
        <v>5273.8</v>
      </c>
      <c r="DF13" s="1">
        <v>16355.68</v>
      </c>
      <c r="DG13" s="1">
        <v>4851.5600000000004</v>
      </c>
      <c r="DH13" s="1">
        <v>2271.5500000000002</v>
      </c>
      <c r="DI13" s="1">
        <v>391.62</v>
      </c>
      <c r="DJ13" s="1">
        <v>0</v>
      </c>
      <c r="DK13" s="1">
        <v>0</v>
      </c>
      <c r="DL13" s="1">
        <v>0</v>
      </c>
      <c r="DM13" s="1">
        <v>0</v>
      </c>
      <c r="DN13" s="1">
        <v>4393.78</v>
      </c>
      <c r="DO13" s="1">
        <v>0</v>
      </c>
      <c r="DP13" s="1">
        <v>0</v>
      </c>
      <c r="DQ13" s="1">
        <v>0</v>
      </c>
      <c r="DR13" s="1">
        <v>-22017.58</v>
      </c>
      <c r="DS13" s="1">
        <v>2960.7</v>
      </c>
      <c r="DT13" s="1">
        <v>0</v>
      </c>
      <c r="DU13" s="1">
        <v>85.5</v>
      </c>
      <c r="DV13" s="1">
        <v>0</v>
      </c>
      <c r="DW13" s="1">
        <v>0</v>
      </c>
      <c r="DX13" s="1">
        <v>400</v>
      </c>
      <c r="DY13" s="1">
        <v>0</v>
      </c>
      <c r="EB13" s="9">
        <v>45047</v>
      </c>
      <c r="EC13" s="5">
        <v>232841.33</v>
      </c>
      <c r="ED13" s="5">
        <v>-15333.480000000001</v>
      </c>
      <c r="EE13" s="5">
        <f>SUM(Table26[[#This Row],[Income]:[Cost Of Sales]])</f>
        <v>217507.84999999998</v>
      </c>
      <c r="EF13" s="5">
        <v>-187452.04999999993</v>
      </c>
      <c r="EG13" s="5">
        <f>Table26[[#This Row],[Gross Profit]]+Table26[[#This Row],[Expenses]]</f>
        <v>30055.800000000047</v>
      </c>
      <c r="EH13" s="5">
        <v>0</v>
      </c>
      <c r="EI13" s="12">
        <f>SUM(Table26[[#This Row],[Operating Profit]:[Expenses - Tax]])</f>
        <v>30055.800000000047</v>
      </c>
      <c r="EJ13" s="18">
        <f>Table26[[#This Row],[Gross Profit]]/Table26[[#This Row],[Income]]</f>
        <v>0.93414622739012865</v>
      </c>
      <c r="EK13" s="18">
        <f>Table26[[#This Row],[Net Profit/(Loss)]]/Table26[[#This Row],[Income]]</f>
        <v>0.12908275347851711</v>
      </c>
      <c r="EL13" s="20">
        <f>Table26[[#This Row],[Income]]/EC14</f>
        <v>0.93423495345242258</v>
      </c>
      <c r="EN13" s="9">
        <v>45047</v>
      </c>
      <c r="EO13" s="4">
        <v>36667.049999999996</v>
      </c>
      <c r="EP13" s="4">
        <v>180397.62</v>
      </c>
      <c r="EQ13" s="4">
        <v>12236.849999999999</v>
      </c>
      <c r="ER13" s="4">
        <v>79.59</v>
      </c>
      <c r="ES13" s="4">
        <v>3460.22</v>
      </c>
      <c r="ET13" s="4">
        <v>-15306.980000000001</v>
      </c>
      <c r="EU13" s="4">
        <v>-26.5</v>
      </c>
      <c r="EV13" s="4">
        <v>-100154.10999999994</v>
      </c>
      <c r="EW13" s="4">
        <v>-37720.18</v>
      </c>
      <c r="EX13" s="4">
        <v>-20380.940000000002</v>
      </c>
      <c r="EY13" s="4">
        <v>-29196.820000000003</v>
      </c>
      <c r="EZ13" s="14">
        <v>0</v>
      </c>
      <c r="FA13" s="5">
        <f>SUM(Table37[[#This Row],[Sales]:[ITE]])</f>
        <v>30055.800000000021</v>
      </c>
    </row>
    <row r="14" spans="1:157" x14ac:dyDescent="0.25">
      <c r="B14" s="3">
        <v>45017</v>
      </c>
      <c r="C14" s="1">
        <v>39031.15</v>
      </c>
      <c r="D14" s="1">
        <v>0</v>
      </c>
      <c r="E14" s="1">
        <v>535.19000000000005</v>
      </c>
      <c r="F14" s="1">
        <v>186781.68</v>
      </c>
      <c r="G14" s="1">
        <v>1431.67</v>
      </c>
      <c r="H14" s="1">
        <v>1746.17</v>
      </c>
      <c r="I14" s="1">
        <v>748.84</v>
      </c>
      <c r="J14" s="1">
        <v>869.05</v>
      </c>
      <c r="K14" s="1">
        <v>1293</v>
      </c>
      <c r="L14" s="1">
        <v>12797.74</v>
      </c>
      <c r="M14" s="1">
        <v>0</v>
      </c>
      <c r="N14" s="1">
        <v>269.08999999999997</v>
      </c>
      <c r="O14" s="1">
        <v>81.38</v>
      </c>
      <c r="P14" s="1">
        <v>0</v>
      </c>
      <c r="Q14" s="1">
        <v>3489.31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157.82</v>
      </c>
      <c r="Z14" s="1">
        <v>0</v>
      </c>
      <c r="AA14" s="1">
        <v>0</v>
      </c>
      <c r="AB14" s="1">
        <v>0</v>
      </c>
      <c r="AC14" s="1">
        <v>14089.38</v>
      </c>
      <c r="AD14" s="1">
        <v>2842.11</v>
      </c>
      <c r="AE14" s="1">
        <v>0</v>
      </c>
      <c r="AF14" s="1">
        <v>0</v>
      </c>
      <c r="AG14" s="1">
        <v>534.76</v>
      </c>
      <c r="AH14" s="1">
        <v>0</v>
      </c>
      <c r="AI14" s="1">
        <v>1800</v>
      </c>
      <c r="AJ14" s="1">
        <v>1557.16</v>
      </c>
      <c r="AK14" s="1">
        <v>0</v>
      </c>
      <c r="AL14" s="1">
        <v>0</v>
      </c>
      <c r="AM14" s="1">
        <v>192.12</v>
      </c>
      <c r="AN14" s="1">
        <v>0</v>
      </c>
      <c r="AO14" s="1">
        <v>314.73</v>
      </c>
      <c r="AP14" s="1">
        <v>0</v>
      </c>
      <c r="AQ14" s="1">
        <v>0</v>
      </c>
      <c r="AR14" s="1">
        <v>277.20999999999998</v>
      </c>
      <c r="AS14" s="1">
        <v>3320</v>
      </c>
      <c r="AT14" s="1">
        <v>244.08</v>
      </c>
      <c r="AU14" s="1">
        <v>0</v>
      </c>
      <c r="AV14" s="1">
        <v>261</v>
      </c>
      <c r="AW14" s="1">
        <v>0</v>
      </c>
      <c r="AX14" s="1">
        <v>481.35</v>
      </c>
      <c r="AY14" s="1">
        <v>515.01</v>
      </c>
      <c r="AZ14" s="1">
        <v>1935.78</v>
      </c>
      <c r="BA14" s="1">
        <v>1930</v>
      </c>
      <c r="BB14" s="1">
        <v>20309.97</v>
      </c>
      <c r="BC14" s="1">
        <v>597.28</v>
      </c>
      <c r="BD14" s="1">
        <v>273.45</v>
      </c>
      <c r="BE14" s="1">
        <v>16020.62</v>
      </c>
      <c r="BF14" s="1">
        <v>417.25</v>
      </c>
      <c r="BG14" s="1">
        <v>0</v>
      </c>
      <c r="BH14" s="1">
        <v>0</v>
      </c>
      <c r="BI14" s="1">
        <v>209.42</v>
      </c>
      <c r="BJ14" s="1">
        <v>510.43</v>
      </c>
      <c r="BK14" s="1">
        <v>8928.74</v>
      </c>
      <c r="BL14" s="1">
        <v>30.71</v>
      </c>
      <c r="BM14" s="1">
        <v>0</v>
      </c>
      <c r="BN14" s="1">
        <v>385.91</v>
      </c>
      <c r="BO14" s="1">
        <v>0</v>
      </c>
      <c r="BP14" s="1">
        <v>0</v>
      </c>
      <c r="BQ14" s="1">
        <v>0</v>
      </c>
      <c r="BR14" s="1">
        <v>133.27000000000001</v>
      </c>
      <c r="BS14" s="1">
        <v>0</v>
      </c>
      <c r="BT14" s="1">
        <v>0</v>
      </c>
      <c r="BU14" s="1">
        <v>0</v>
      </c>
      <c r="BV14" s="1">
        <v>0</v>
      </c>
      <c r="BW14" s="1">
        <v>4950.68</v>
      </c>
      <c r="BX14" s="1">
        <v>22.59</v>
      </c>
      <c r="BY14" s="1">
        <v>214</v>
      </c>
      <c r="BZ14" s="1">
        <v>0</v>
      </c>
      <c r="CA14" s="1">
        <v>2475</v>
      </c>
      <c r="CB14" s="1">
        <v>313.39</v>
      </c>
      <c r="CC14" s="1">
        <v>0</v>
      </c>
      <c r="CD14" s="1">
        <v>14445.39</v>
      </c>
      <c r="CE14" s="1">
        <v>2368.15</v>
      </c>
      <c r="CF14" s="1">
        <v>69.010000000000005</v>
      </c>
      <c r="CG14" s="1">
        <v>0</v>
      </c>
      <c r="CH14" s="1">
        <v>2322.17</v>
      </c>
      <c r="CI14" s="1">
        <v>3245.22</v>
      </c>
      <c r="CJ14" s="1">
        <v>0</v>
      </c>
      <c r="CK14" s="1">
        <v>185.08</v>
      </c>
      <c r="CL14" s="1">
        <v>29323.55</v>
      </c>
      <c r="CM14" s="1">
        <v>209</v>
      </c>
      <c r="CN14" s="1">
        <v>2840</v>
      </c>
      <c r="CO14" s="1">
        <v>978.42</v>
      </c>
      <c r="CP14" s="1">
        <v>0</v>
      </c>
      <c r="CQ14" s="1">
        <v>2165</v>
      </c>
      <c r="CR14" s="1">
        <v>2069.54</v>
      </c>
      <c r="CS14" s="1">
        <v>0</v>
      </c>
      <c r="CT14" s="1">
        <v>21.3</v>
      </c>
      <c r="CU14" s="1">
        <v>0</v>
      </c>
      <c r="CV14" s="1">
        <v>0</v>
      </c>
      <c r="CW14" s="1">
        <v>0</v>
      </c>
      <c r="CX14" s="1">
        <v>0</v>
      </c>
      <c r="CY14" s="1">
        <v>2772.72</v>
      </c>
      <c r="CZ14" s="1">
        <v>8803.41</v>
      </c>
      <c r="DA14" s="1">
        <v>0</v>
      </c>
      <c r="DB14" s="1">
        <v>0</v>
      </c>
      <c r="DC14" s="1">
        <v>0</v>
      </c>
      <c r="DD14" s="1">
        <v>14929.45</v>
      </c>
      <c r="DE14" s="1">
        <v>5735.72</v>
      </c>
      <c r="DF14" s="1">
        <v>16368.68</v>
      </c>
      <c r="DG14" s="1">
        <v>5698.29</v>
      </c>
      <c r="DH14" s="1">
        <v>2313.2399999999998</v>
      </c>
      <c r="DI14" s="1">
        <v>1356.9</v>
      </c>
      <c r="DJ14" s="1">
        <v>0</v>
      </c>
      <c r="DK14" s="1">
        <v>0</v>
      </c>
      <c r="DL14" s="1">
        <v>0</v>
      </c>
      <c r="DM14" s="1">
        <v>0</v>
      </c>
      <c r="DN14" s="1">
        <v>4675.9399999999996</v>
      </c>
      <c r="DO14" s="1">
        <v>0</v>
      </c>
      <c r="DP14" s="1">
        <v>0</v>
      </c>
      <c r="DQ14" s="1">
        <v>0</v>
      </c>
      <c r="DR14" s="1">
        <v>40858.339999999997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EB14" s="10">
        <v>45017</v>
      </c>
      <c r="EC14" s="5">
        <v>249232.09</v>
      </c>
      <c r="ED14" s="5">
        <v>-17466.249999999996</v>
      </c>
      <c r="EE14" s="5">
        <f>SUM(Table26[[#This Row],[Income]:[Cost Of Sales]])</f>
        <v>231765.84</v>
      </c>
      <c r="EF14" s="5">
        <v>-232375.66999999998</v>
      </c>
      <c r="EG14" s="5">
        <f>Table26[[#This Row],[Gross Profit]]+Table26[[#This Row],[Expenses]]</f>
        <v>-609.82999999998719</v>
      </c>
      <c r="EH14" s="5">
        <v>0</v>
      </c>
      <c r="EI14" s="12">
        <f>SUM(Table26[[#This Row],[Operating Profit]:[Expenses - Tax]])</f>
        <v>-609.82999999998719</v>
      </c>
      <c r="EJ14" s="18">
        <f>Table26[[#This Row],[Gross Profit]]/Table26[[#This Row],[Income]]</f>
        <v>0.92991973866607625</v>
      </c>
      <c r="EK14" s="18">
        <f>Table26[[#This Row],[Net Profit/(Loss)]]/Table26[[#This Row],[Income]]</f>
        <v>-2.4468357987127067E-3</v>
      </c>
      <c r="EL14" s="20">
        <f>Table26[[#This Row],[Income]]/EC15</f>
        <v>0.96815626609541916</v>
      </c>
      <c r="EN14" s="10">
        <v>45017</v>
      </c>
      <c r="EO14" s="4">
        <v>39566.340000000004</v>
      </c>
      <c r="EP14" s="4">
        <v>190708.36000000002</v>
      </c>
      <c r="EQ14" s="4">
        <v>15228.880000000001</v>
      </c>
      <c r="ER14" s="4">
        <v>81.38</v>
      </c>
      <c r="ES14" s="4">
        <v>3647.13</v>
      </c>
      <c r="ET14" s="4">
        <v>-16931.489999999998</v>
      </c>
      <c r="EU14" s="4">
        <v>-534.76</v>
      </c>
      <c r="EV14" s="4">
        <v>-85503.699999999983</v>
      </c>
      <c r="EW14" s="4">
        <v>-39103.439999999995</v>
      </c>
      <c r="EX14" s="4">
        <v>-15831.97</v>
      </c>
      <c r="EY14" s="4">
        <v>-91936.56</v>
      </c>
      <c r="EZ14" s="14">
        <v>0</v>
      </c>
      <c r="FA14" s="5">
        <f>SUM(Table37[[#This Row],[Sales]:[ITE]])</f>
        <v>-609.82999999995809</v>
      </c>
    </row>
    <row r="15" spans="1:157" x14ac:dyDescent="0.25">
      <c r="B15" s="3">
        <v>44986</v>
      </c>
      <c r="C15" s="1">
        <v>39222.35</v>
      </c>
      <c r="D15" s="1">
        <v>0</v>
      </c>
      <c r="E15" s="1">
        <v>690.1</v>
      </c>
      <c r="F15" s="1">
        <v>193526.8</v>
      </c>
      <c r="G15" s="1">
        <v>1431.67</v>
      </c>
      <c r="H15" s="1">
        <v>2042.03</v>
      </c>
      <c r="I15" s="1">
        <v>1271.6199999999999</v>
      </c>
      <c r="J15" s="1">
        <v>2028.65</v>
      </c>
      <c r="K15" s="1">
        <v>2558.63</v>
      </c>
      <c r="L15" s="1">
        <v>11506</v>
      </c>
      <c r="M15" s="1">
        <v>0</v>
      </c>
      <c r="N15" s="1">
        <v>269.08999999999997</v>
      </c>
      <c r="O15" s="1">
        <v>72.67</v>
      </c>
      <c r="P15" s="1">
        <v>0</v>
      </c>
      <c r="Q15" s="1">
        <v>2552.4499999999998</v>
      </c>
      <c r="R15" s="1">
        <v>0</v>
      </c>
      <c r="S15" s="1">
        <v>154.55000000000001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103</v>
      </c>
      <c r="Z15" s="1">
        <v>0</v>
      </c>
      <c r="AA15" s="1">
        <v>0</v>
      </c>
      <c r="AB15" s="1">
        <v>0</v>
      </c>
      <c r="AC15" s="1">
        <v>15497.16</v>
      </c>
      <c r="AD15" s="1">
        <v>-1241.27</v>
      </c>
      <c r="AE15" s="1">
        <v>0</v>
      </c>
      <c r="AF15" s="1">
        <v>0</v>
      </c>
      <c r="AG15" s="1">
        <v>97</v>
      </c>
      <c r="AH15" s="1">
        <v>0</v>
      </c>
      <c r="AI15" s="1">
        <v>1800</v>
      </c>
      <c r="AJ15" s="1">
        <v>1589.89</v>
      </c>
      <c r="AK15" s="1">
        <v>0</v>
      </c>
      <c r="AL15" s="1">
        <v>0</v>
      </c>
      <c r="AM15" s="1">
        <v>182.06</v>
      </c>
      <c r="AN15" s="1">
        <v>0</v>
      </c>
      <c r="AO15" s="1">
        <v>361.8</v>
      </c>
      <c r="AP15" s="1">
        <v>0</v>
      </c>
      <c r="AQ15" s="1">
        <v>0</v>
      </c>
      <c r="AR15" s="1">
        <v>325.85000000000002</v>
      </c>
      <c r="AS15" s="1">
        <v>3320</v>
      </c>
      <c r="AT15" s="1">
        <v>539.94000000000005</v>
      </c>
      <c r="AU15" s="1">
        <v>0</v>
      </c>
      <c r="AV15" s="1">
        <v>0</v>
      </c>
      <c r="AW15" s="1">
        <v>0</v>
      </c>
      <c r="AX15" s="1">
        <v>486</v>
      </c>
      <c r="AY15" s="1">
        <v>506.27</v>
      </c>
      <c r="AZ15" s="1">
        <v>1938.26</v>
      </c>
      <c r="BA15" s="1">
        <v>1930</v>
      </c>
      <c r="BB15" s="1">
        <v>23217.439999999999</v>
      </c>
      <c r="BC15" s="1">
        <v>556.80999999999995</v>
      </c>
      <c r="BD15" s="1">
        <v>282.58</v>
      </c>
      <c r="BE15" s="1">
        <v>15695.59</v>
      </c>
      <c r="BF15" s="1">
        <v>0</v>
      </c>
      <c r="BG15" s="1">
        <v>0</v>
      </c>
      <c r="BH15" s="1">
        <v>0</v>
      </c>
      <c r="BI15" s="1">
        <v>136.36000000000001</v>
      </c>
      <c r="BJ15" s="1">
        <v>527.45000000000005</v>
      </c>
      <c r="BK15" s="1">
        <v>9226.36</v>
      </c>
      <c r="BL15" s="1">
        <v>32.409999999999997</v>
      </c>
      <c r="BM15" s="1">
        <v>0</v>
      </c>
      <c r="BN15" s="1">
        <v>151.41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152.91999999999999</v>
      </c>
      <c r="BW15" s="1">
        <v>729.18</v>
      </c>
      <c r="BX15" s="1">
        <v>25.91</v>
      </c>
      <c r="BY15" s="1">
        <v>6120.66</v>
      </c>
      <c r="BZ15" s="1">
        <v>0</v>
      </c>
      <c r="CA15" s="1">
        <v>154</v>
      </c>
      <c r="CB15" s="1">
        <v>268.66000000000003</v>
      </c>
      <c r="CC15" s="1">
        <v>0</v>
      </c>
      <c r="CD15" s="1">
        <v>13210.37</v>
      </c>
      <c r="CE15" s="1">
        <v>987.08</v>
      </c>
      <c r="CF15" s="1">
        <v>182.78</v>
      </c>
      <c r="CG15" s="1">
        <v>0</v>
      </c>
      <c r="CH15" s="1">
        <v>2091.4299999999998</v>
      </c>
      <c r="CI15" s="1">
        <v>3245.22</v>
      </c>
      <c r="CJ15" s="1">
        <v>0</v>
      </c>
      <c r="CK15" s="1">
        <v>185.08</v>
      </c>
      <c r="CL15" s="1">
        <v>27072.27</v>
      </c>
      <c r="CM15" s="1">
        <v>209</v>
      </c>
      <c r="CN15" s="1">
        <v>2840</v>
      </c>
      <c r="CO15" s="1">
        <v>978.42</v>
      </c>
      <c r="CP15" s="1">
        <v>0</v>
      </c>
      <c r="CQ15" s="1">
        <v>2400</v>
      </c>
      <c r="CR15" s="1">
        <v>2900.91</v>
      </c>
      <c r="CS15" s="1">
        <v>0</v>
      </c>
      <c r="CT15" s="1">
        <v>64.400000000000006</v>
      </c>
      <c r="CU15" s="1">
        <v>0</v>
      </c>
      <c r="CV15" s="1">
        <v>0</v>
      </c>
      <c r="CW15" s="1">
        <v>0</v>
      </c>
      <c r="CX15" s="1">
        <v>0</v>
      </c>
      <c r="CY15" s="1">
        <v>4136.3599999999997</v>
      </c>
      <c r="CZ15" s="1">
        <v>10080</v>
      </c>
      <c r="DA15" s="1">
        <v>0</v>
      </c>
      <c r="DB15" s="1">
        <v>0</v>
      </c>
      <c r="DC15" s="1">
        <v>0</v>
      </c>
      <c r="DD15" s="1">
        <v>16986.900000000001</v>
      </c>
      <c r="DE15" s="1">
        <v>6706.89</v>
      </c>
      <c r="DF15" s="1">
        <v>20356.849999999999</v>
      </c>
      <c r="DG15" s="1">
        <v>6945.66</v>
      </c>
      <c r="DH15" s="1">
        <v>2616.1</v>
      </c>
      <c r="DI15" s="1">
        <v>1562.38</v>
      </c>
      <c r="DJ15" s="1">
        <v>0</v>
      </c>
      <c r="DK15" s="1">
        <v>0</v>
      </c>
      <c r="DL15" s="1">
        <v>0</v>
      </c>
      <c r="DM15" s="1">
        <v>0</v>
      </c>
      <c r="DN15" s="1">
        <v>5601.22</v>
      </c>
      <c r="DO15" s="1">
        <v>0</v>
      </c>
      <c r="DP15" s="1">
        <v>0</v>
      </c>
      <c r="DQ15" s="1">
        <v>0</v>
      </c>
      <c r="DR15" s="1">
        <v>-20972.85</v>
      </c>
      <c r="DS15" s="1">
        <v>1480.35</v>
      </c>
      <c r="DT15" s="1">
        <v>0</v>
      </c>
      <c r="DU15" s="1">
        <v>0</v>
      </c>
      <c r="DV15" s="1">
        <v>658.45</v>
      </c>
      <c r="DW15" s="1">
        <v>0</v>
      </c>
      <c r="DX15" s="1">
        <v>200</v>
      </c>
      <c r="DY15" s="1">
        <v>0</v>
      </c>
      <c r="EB15" s="9">
        <v>44986</v>
      </c>
      <c r="EC15" s="5">
        <v>257429.61000000002</v>
      </c>
      <c r="ED15" s="5">
        <v>-14352.89</v>
      </c>
      <c r="EE15" s="5">
        <f>SUM(Table26[[#This Row],[Income]:[Cost Of Sales]])</f>
        <v>243076.72000000003</v>
      </c>
      <c r="EF15" s="5">
        <v>-182983.08000000005</v>
      </c>
      <c r="EG15" s="5">
        <f>Table26[[#This Row],[Gross Profit]]+Table26[[#This Row],[Expenses]]</f>
        <v>60093.639999999985</v>
      </c>
      <c r="EH15" s="5">
        <v>0</v>
      </c>
      <c r="EI15" s="12">
        <f>SUM(Table26[[#This Row],[Operating Profit]:[Expenses - Tax]])</f>
        <v>60093.639999999985</v>
      </c>
      <c r="EJ15" s="18">
        <f>Table26[[#This Row],[Gross Profit]]/Table26[[#This Row],[Income]]</f>
        <v>0.94424538031969207</v>
      </c>
      <c r="EK15" s="18">
        <f>Table26[[#This Row],[Net Profit/(Loss)]]/Table26[[#This Row],[Income]]</f>
        <v>0.2334371714271718</v>
      </c>
      <c r="EL15" s="20">
        <f>Table26[[#This Row],[Income]]/EC16</f>
        <v>1.4489847185155909</v>
      </c>
      <c r="EN15" s="9">
        <v>44986</v>
      </c>
      <c r="EO15" s="4">
        <v>39912.449999999997</v>
      </c>
      <c r="EP15" s="4">
        <v>198272.12</v>
      </c>
      <c r="EQ15" s="4">
        <v>16362.37</v>
      </c>
      <c r="ER15" s="4">
        <v>72.67</v>
      </c>
      <c r="ES15" s="4">
        <v>2810</v>
      </c>
      <c r="ET15" s="4">
        <v>-14255.89</v>
      </c>
      <c r="EU15" s="4">
        <v>-97</v>
      </c>
      <c r="EV15" s="4">
        <v>-84638.040000000008</v>
      </c>
      <c r="EW15" s="4">
        <v>-36621.42</v>
      </c>
      <c r="EX15" s="4">
        <v>-19581.669999999998</v>
      </c>
      <c r="EY15" s="4">
        <v>-42141.95</v>
      </c>
      <c r="EZ15" s="14">
        <v>0</v>
      </c>
      <c r="FA15" s="5">
        <f>SUM(Table37[[#This Row],[Sales]:[ITE]])</f>
        <v>60093.640000000029</v>
      </c>
    </row>
    <row r="16" spans="1:157" x14ac:dyDescent="0.25">
      <c r="B16" s="3">
        <v>44958</v>
      </c>
      <c r="C16" s="1">
        <v>32017.62</v>
      </c>
      <c r="D16" s="1">
        <v>0</v>
      </c>
      <c r="E16" s="1">
        <v>586.20000000000005</v>
      </c>
      <c r="F16" s="1">
        <v>125834.89</v>
      </c>
      <c r="G16" s="1">
        <v>1431.67</v>
      </c>
      <c r="H16" s="1">
        <v>1944.45</v>
      </c>
      <c r="I16" s="1">
        <v>1444.93</v>
      </c>
      <c r="J16" s="1">
        <v>2376.37</v>
      </c>
      <c r="K16" s="1">
        <v>2199.91</v>
      </c>
      <c r="L16" s="1">
        <v>9723.64</v>
      </c>
      <c r="M16" s="1">
        <v>0</v>
      </c>
      <c r="N16" s="1">
        <v>0</v>
      </c>
      <c r="O16" s="1">
        <v>79.540000000000006</v>
      </c>
      <c r="P16" s="1">
        <v>0</v>
      </c>
      <c r="Q16" s="1">
        <v>3113.77</v>
      </c>
      <c r="R16" s="1">
        <v>0</v>
      </c>
      <c r="S16" s="1">
        <v>0</v>
      </c>
      <c r="T16" s="1">
        <v>0</v>
      </c>
      <c r="U16" s="1">
        <v>0</v>
      </c>
      <c r="V16" s="1">
        <v>-3187.75</v>
      </c>
      <c r="W16" s="1">
        <v>0</v>
      </c>
      <c r="X16" s="1">
        <v>0</v>
      </c>
      <c r="Y16" s="1">
        <v>96.82</v>
      </c>
      <c r="Z16" s="1">
        <v>0</v>
      </c>
      <c r="AA16" s="1">
        <v>0</v>
      </c>
      <c r="AB16" s="1">
        <v>0</v>
      </c>
      <c r="AC16" s="1">
        <v>14236.61</v>
      </c>
      <c r="AD16" s="1">
        <v>1909.8</v>
      </c>
      <c r="AE16" s="1">
        <v>0</v>
      </c>
      <c r="AF16" s="1">
        <v>0</v>
      </c>
      <c r="AG16" s="1">
        <v>0</v>
      </c>
      <c r="AH16" s="1">
        <v>0</v>
      </c>
      <c r="AI16" s="1">
        <v>1800</v>
      </c>
      <c r="AJ16" s="1">
        <v>1649.89</v>
      </c>
      <c r="AK16" s="1">
        <v>838</v>
      </c>
      <c r="AL16" s="1">
        <v>0</v>
      </c>
      <c r="AM16" s="1">
        <v>192.39</v>
      </c>
      <c r="AN16" s="1">
        <v>0</v>
      </c>
      <c r="AO16" s="1">
        <v>335.9</v>
      </c>
      <c r="AP16" s="1">
        <v>0</v>
      </c>
      <c r="AQ16" s="1">
        <v>0</v>
      </c>
      <c r="AR16" s="1">
        <v>226.62</v>
      </c>
      <c r="AS16" s="1">
        <v>2811</v>
      </c>
      <c r="AT16" s="1">
        <v>244.08</v>
      </c>
      <c r="AU16" s="1">
        <v>0</v>
      </c>
      <c r="AV16" s="1">
        <v>0</v>
      </c>
      <c r="AW16" s="1">
        <v>0</v>
      </c>
      <c r="AX16" s="1">
        <v>520.1</v>
      </c>
      <c r="AY16" s="1">
        <v>6068.5</v>
      </c>
      <c r="AZ16" s="1">
        <v>1858.51</v>
      </c>
      <c r="BA16" s="1">
        <v>0</v>
      </c>
      <c r="BB16" s="1">
        <v>18927.77</v>
      </c>
      <c r="BC16" s="1">
        <v>502.92</v>
      </c>
      <c r="BD16" s="1">
        <v>255.22</v>
      </c>
      <c r="BE16" s="1">
        <v>14941.62</v>
      </c>
      <c r="BF16" s="1">
        <v>0</v>
      </c>
      <c r="BG16" s="1">
        <v>0</v>
      </c>
      <c r="BH16" s="1">
        <v>0</v>
      </c>
      <c r="BI16" s="1">
        <v>68.180000000000007</v>
      </c>
      <c r="BJ16" s="1">
        <v>476.41</v>
      </c>
      <c r="BK16" s="1">
        <v>8333.49</v>
      </c>
      <c r="BL16" s="1">
        <v>35.1</v>
      </c>
      <c r="BM16" s="1">
        <v>0</v>
      </c>
      <c r="BN16" s="1">
        <v>168</v>
      </c>
      <c r="BO16" s="1">
        <v>0</v>
      </c>
      <c r="BP16" s="1">
        <v>331.82</v>
      </c>
      <c r="BQ16" s="1">
        <v>20</v>
      </c>
      <c r="BR16" s="1">
        <v>48.47</v>
      </c>
      <c r="BS16" s="1">
        <v>0</v>
      </c>
      <c r="BT16" s="1">
        <v>0</v>
      </c>
      <c r="BU16" s="1">
        <v>6903</v>
      </c>
      <c r="BV16" s="1">
        <v>123.59</v>
      </c>
      <c r="BW16" s="1">
        <v>7631.74</v>
      </c>
      <c r="BX16" s="1">
        <v>0</v>
      </c>
      <c r="BY16" s="1">
        <v>1851</v>
      </c>
      <c r="BZ16" s="1">
        <v>0</v>
      </c>
      <c r="CA16" s="1">
        <v>63.64</v>
      </c>
      <c r="CB16" s="1">
        <v>267.06</v>
      </c>
      <c r="CC16" s="1">
        <v>0</v>
      </c>
      <c r="CD16" s="1">
        <v>12875.73</v>
      </c>
      <c r="CE16" s="1">
        <v>1866.16</v>
      </c>
      <c r="CF16" s="1">
        <v>124.55</v>
      </c>
      <c r="CG16" s="1">
        <v>0</v>
      </c>
      <c r="CH16" s="1">
        <v>1395.79</v>
      </c>
      <c r="CI16" s="1">
        <v>3245.22</v>
      </c>
      <c r="CJ16" s="1">
        <v>0</v>
      </c>
      <c r="CK16" s="1">
        <v>185.08</v>
      </c>
      <c r="CL16" s="1">
        <v>20285.080000000002</v>
      </c>
      <c r="CM16" s="1">
        <v>418</v>
      </c>
      <c r="CN16" s="1">
        <v>2840</v>
      </c>
      <c r="CO16" s="1">
        <v>978.42</v>
      </c>
      <c r="CP16" s="1">
        <v>0</v>
      </c>
      <c r="CQ16" s="1">
        <v>1671.82</v>
      </c>
      <c r="CR16" s="1">
        <v>2943.82</v>
      </c>
      <c r="CS16" s="1">
        <v>0</v>
      </c>
      <c r="CT16" s="1">
        <v>132</v>
      </c>
      <c r="CU16" s="1">
        <v>0</v>
      </c>
      <c r="CV16" s="1">
        <v>0</v>
      </c>
      <c r="CW16" s="1">
        <v>0</v>
      </c>
      <c r="CX16" s="1">
        <v>0</v>
      </c>
      <c r="CY16" s="1">
        <v>2800</v>
      </c>
      <c r="CZ16" s="1">
        <v>8080</v>
      </c>
      <c r="DA16" s="1">
        <v>0</v>
      </c>
      <c r="DB16" s="1">
        <v>0</v>
      </c>
      <c r="DC16" s="1">
        <v>0</v>
      </c>
      <c r="DD16" s="1">
        <v>13508.16</v>
      </c>
      <c r="DE16" s="1">
        <v>5273.8</v>
      </c>
      <c r="DF16" s="1">
        <v>16368.68</v>
      </c>
      <c r="DG16" s="1">
        <v>5328.33</v>
      </c>
      <c r="DH16" s="1">
        <v>2528.71</v>
      </c>
      <c r="DI16" s="1">
        <v>525.79</v>
      </c>
      <c r="DJ16" s="1">
        <v>0</v>
      </c>
      <c r="DK16" s="1">
        <v>0</v>
      </c>
      <c r="DL16" s="1">
        <v>0</v>
      </c>
      <c r="DM16" s="1">
        <v>0</v>
      </c>
      <c r="DN16" s="1">
        <v>4412.75</v>
      </c>
      <c r="DO16" s="1">
        <v>0</v>
      </c>
      <c r="DP16" s="1">
        <v>0</v>
      </c>
      <c r="DQ16" s="1">
        <v>0</v>
      </c>
      <c r="DR16" s="1">
        <v>-4963.0200000000004</v>
      </c>
      <c r="DS16" s="1">
        <v>1480.35</v>
      </c>
      <c r="DT16" s="1">
        <v>0</v>
      </c>
      <c r="DU16" s="1">
        <v>0</v>
      </c>
      <c r="DV16" s="1">
        <v>0</v>
      </c>
      <c r="DW16" s="1">
        <v>0</v>
      </c>
      <c r="DX16" s="1">
        <v>200</v>
      </c>
      <c r="DY16" s="1">
        <v>0</v>
      </c>
      <c r="EB16" s="10">
        <v>44958</v>
      </c>
      <c r="EC16" s="5">
        <v>177662.06</v>
      </c>
      <c r="ED16" s="5">
        <v>-16146.41</v>
      </c>
      <c r="EE16" s="5">
        <f>SUM(Table26[[#This Row],[Income]:[Cost Of Sales]])</f>
        <v>161515.65</v>
      </c>
      <c r="EF16" s="5">
        <v>-181999.24</v>
      </c>
      <c r="EG16" s="5">
        <f>Table26[[#This Row],[Gross Profit]]+Table26[[#This Row],[Expenses]]</f>
        <v>-20483.589999999997</v>
      </c>
      <c r="EH16" s="5">
        <v>0</v>
      </c>
      <c r="EI16" s="12">
        <f>SUM(Table26[[#This Row],[Operating Profit]:[Expenses - Tax]])</f>
        <v>-20483.589999999997</v>
      </c>
      <c r="EJ16" s="18">
        <f>Table26[[#This Row],[Gross Profit]]/Table26[[#This Row],[Income]]</f>
        <v>0.90911728705611095</v>
      </c>
      <c r="EK16" s="18">
        <f>Table26[[#This Row],[Net Profit/(Loss)]]/Table26[[#This Row],[Income]]</f>
        <v>-0.11529524086346853</v>
      </c>
      <c r="EL16" s="20">
        <f>Table26[[#This Row],[Income]]/EC17</f>
        <v>0.9231835109676263</v>
      </c>
      <c r="EN16" s="10">
        <v>44958</v>
      </c>
      <c r="EO16" s="4">
        <v>32603.82</v>
      </c>
      <c r="EP16" s="4">
        <v>130655.93999999999</v>
      </c>
      <c r="EQ16" s="4">
        <v>14299.919999999998</v>
      </c>
      <c r="ER16" s="4">
        <v>79.540000000000006</v>
      </c>
      <c r="ES16" s="4">
        <v>22.839999999999975</v>
      </c>
      <c r="ET16" s="4">
        <v>-16146.41</v>
      </c>
      <c r="EU16" s="4">
        <v>0</v>
      </c>
      <c r="EV16" s="4">
        <v>-92360.459999999992</v>
      </c>
      <c r="EW16" s="4">
        <v>-29347.59</v>
      </c>
      <c r="EX16" s="4">
        <v>-15627.64</v>
      </c>
      <c r="EY16" s="4">
        <v>-44663.549999999996</v>
      </c>
      <c r="EZ16" s="14">
        <v>0</v>
      </c>
      <c r="FA16" s="5">
        <f>SUM(Table37[[#This Row],[Sales]:[ITE]])</f>
        <v>-20483.589999999989</v>
      </c>
    </row>
    <row r="17" spans="2:157" x14ac:dyDescent="0.25">
      <c r="B17" s="3">
        <v>44927</v>
      </c>
      <c r="C17" s="1">
        <v>26764.92</v>
      </c>
      <c r="D17" s="1">
        <v>0</v>
      </c>
      <c r="E17" s="1">
        <v>438</v>
      </c>
      <c r="F17" s="1">
        <v>143116.22</v>
      </c>
      <c r="G17" s="1">
        <v>1431.67</v>
      </c>
      <c r="H17" s="1">
        <v>2301.58</v>
      </c>
      <c r="I17" s="1">
        <v>1178.29</v>
      </c>
      <c r="J17" s="1">
        <v>4008.16</v>
      </c>
      <c r="K17" s="1">
        <v>572.73</v>
      </c>
      <c r="L17" s="1">
        <v>9523.2000000000007</v>
      </c>
      <c r="M17" s="1">
        <v>0</v>
      </c>
      <c r="N17" s="1">
        <v>0</v>
      </c>
      <c r="O17" s="1">
        <v>78.709999999999994</v>
      </c>
      <c r="P17" s="1">
        <v>0</v>
      </c>
      <c r="Q17" s="1">
        <v>3031.53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10216.469999999999</v>
      </c>
      <c r="AD17" s="1">
        <v>-113.69</v>
      </c>
      <c r="AE17" s="1">
        <v>0</v>
      </c>
      <c r="AF17" s="1">
        <v>0</v>
      </c>
      <c r="AG17" s="1">
        <v>503.95</v>
      </c>
      <c r="AH17" s="1">
        <v>0</v>
      </c>
      <c r="AI17" s="1">
        <v>1800</v>
      </c>
      <c r="AJ17" s="1">
        <v>3144.89</v>
      </c>
      <c r="AK17" s="1">
        <v>390</v>
      </c>
      <c r="AL17" s="1">
        <v>0</v>
      </c>
      <c r="AM17" s="1">
        <v>171.39</v>
      </c>
      <c r="AN17" s="1">
        <v>0</v>
      </c>
      <c r="AO17" s="1">
        <v>355.6</v>
      </c>
      <c r="AP17" s="1">
        <v>0</v>
      </c>
      <c r="AQ17" s="1">
        <v>0</v>
      </c>
      <c r="AR17" s="1">
        <v>166.31</v>
      </c>
      <c r="AS17" s="1">
        <v>2811</v>
      </c>
      <c r="AT17" s="1">
        <v>244.08</v>
      </c>
      <c r="AU17" s="1">
        <v>0</v>
      </c>
      <c r="AV17" s="1">
        <v>116.83</v>
      </c>
      <c r="AW17" s="1">
        <v>0</v>
      </c>
      <c r="AX17" s="1">
        <v>473.3</v>
      </c>
      <c r="AY17" s="1">
        <v>469.62</v>
      </c>
      <c r="AZ17" s="1">
        <v>1858.51</v>
      </c>
      <c r="BA17" s="1">
        <v>0</v>
      </c>
      <c r="BB17" s="1">
        <v>20789.63</v>
      </c>
      <c r="BC17" s="1">
        <v>556.80999999999995</v>
      </c>
      <c r="BD17" s="1">
        <v>282.57</v>
      </c>
      <c r="BE17" s="1">
        <v>16537.55</v>
      </c>
      <c r="BF17" s="1">
        <v>0</v>
      </c>
      <c r="BG17" s="1">
        <v>0</v>
      </c>
      <c r="BH17" s="1">
        <v>230.69</v>
      </c>
      <c r="BI17" s="1">
        <v>3560.12</v>
      </c>
      <c r="BJ17" s="1">
        <v>527.45000000000005</v>
      </c>
      <c r="BK17" s="1">
        <v>9226.36</v>
      </c>
      <c r="BL17" s="1">
        <v>36.79</v>
      </c>
      <c r="BM17" s="1">
        <v>0</v>
      </c>
      <c r="BN17" s="1">
        <v>89.55</v>
      </c>
      <c r="BO17" s="1">
        <v>0</v>
      </c>
      <c r="BP17" s="1">
        <v>0</v>
      </c>
      <c r="BQ17" s="1">
        <v>282.36</v>
      </c>
      <c r="BR17" s="1">
        <v>0</v>
      </c>
      <c r="BS17" s="1">
        <v>0</v>
      </c>
      <c r="BT17" s="1">
        <v>0</v>
      </c>
      <c r="BU17" s="1">
        <v>0</v>
      </c>
      <c r="BV17" s="1">
        <v>141.83000000000001</v>
      </c>
      <c r="BW17" s="1">
        <v>6464.08</v>
      </c>
      <c r="BX17" s="1">
        <v>578.6</v>
      </c>
      <c r="BY17" s="1">
        <v>1381</v>
      </c>
      <c r="BZ17" s="1">
        <v>0</v>
      </c>
      <c r="CA17" s="1">
        <v>0</v>
      </c>
      <c r="CB17" s="1">
        <v>52.73</v>
      </c>
      <c r="CC17" s="1">
        <v>0</v>
      </c>
      <c r="CD17" s="1">
        <v>12115.9</v>
      </c>
      <c r="CE17" s="1">
        <v>844.23</v>
      </c>
      <c r="CF17" s="1">
        <v>104.54</v>
      </c>
      <c r="CG17" s="1">
        <v>0</v>
      </c>
      <c r="CH17" s="1">
        <v>1495.43</v>
      </c>
      <c r="CI17" s="1">
        <v>3245.22</v>
      </c>
      <c r="CJ17" s="1">
        <v>0</v>
      </c>
      <c r="CK17" s="1">
        <v>231.35</v>
      </c>
      <c r="CL17" s="1">
        <v>21257.26</v>
      </c>
      <c r="CM17" s="1">
        <v>522.5</v>
      </c>
      <c r="CN17" s="1">
        <v>2840</v>
      </c>
      <c r="CO17" s="1">
        <v>978.42</v>
      </c>
      <c r="CP17" s="1">
        <v>0</v>
      </c>
      <c r="CQ17" s="1">
        <v>1275</v>
      </c>
      <c r="CR17" s="1">
        <v>519.6</v>
      </c>
      <c r="CS17" s="1">
        <v>0</v>
      </c>
      <c r="CT17" s="1">
        <v>46.8</v>
      </c>
      <c r="CU17" s="1">
        <v>0</v>
      </c>
      <c r="CV17" s="1">
        <v>0</v>
      </c>
      <c r="CW17" s="1">
        <v>0</v>
      </c>
      <c r="CX17" s="1">
        <v>0</v>
      </c>
      <c r="CY17" s="1">
        <v>3818.18</v>
      </c>
      <c r="CZ17" s="1">
        <v>8080</v>
      </c>
      <c r="DA17" s="1">
        <v>0</v>
      </c>
      <c r="DB17" s="1">
        <v>0</v>
      </c>
      <c r="DC17" s="1">
        <v>0</v>
      </c>
      <c r="DD17" s="1">
        <v>12730.33</v>
      </c>
      <c r="DE17" s="1">
        <v>5398.11</v>
      </c>
      <c r="DF17" s="1">
        <v>15617.51</v>
      </c>
      <c r="DG17" s="1">
        <v>5326.85</v>
      </c>
      <c r="DH17" s="1">
        <v>2469.7800000000002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4269.99</v>
      </c>
      <c r="DO17" s="1">
        <v>0</v>
      </c>
      <c r="DP17" s="1">
        <v>0</v>
      </c>
      <c r="DQ17" s="1">
        <v>0</v>
      </c>
      <c r="DR17" s="1">
        <v>-7281.27</v>
      </c>
      <c r="DS17" s="1">
        <v>2960.7</v>
      </c>
      <c r="DT17" s="1">
        <v>0</v>
      </c>
      <c r="DU17" s="1">
        <v>0</v>
      </c>
      <c r="DV17" s="1">
        <v>0</v>
      </c>
      <c r="DW17" s="1">
        <v>0</v>
      </c>
      <c r="DX17" s="1">
        <v>200</v>
      </c>
      <c r="DY17" s="1">
        <v>0</v>
      </c>
      <c r="EB17" s="9">
        <v>44927</v>
      </c>
      <c r="EC17" s="5">
        <v>192445.01000000004</v>
      </c>
      <c r="ED17" s="5">
        <v>-10606.73</v>
      </c>
      <c r="EE17" s="5">
        <f>SUM(Table26[[#This Row],[Income]:[Cost Of Sales]])</f>
        <v>181838.28000000003</v>
      </c>
      <c r="EF17" s="5">
        <v>-171806.07999999999</v>
      </c>
      <c r="EG17" s="5">
        <f>Table26[[#This Row],[Gross Profit]]+Table26[[#This Row],[Expenses]]</f>
        <v>10032.200000000041</v>
      </c>
      <c r="EH17" s="5">
        <v>0</v>
      </c>
      <c r="EI17" s="12">
        <f>SUM(Table26[[#This Row],[Operating Profit]:[Expenses - Tax]])</f>
        <v>10032.200000000041</v>
      </c>
      <c r="EJ17" s="18">
        <f>Table26[[#This Row],[Gross Profit]]/Table26[[#This Row],[Income]]</f>
        <v>0.94488435943337779</v>
      </c>
      <c r="EK17" s="18">
        <f>Table26[[#This Row],[Net Profit/(Loss)]]/Table26[[#This Row],[Income]]</f>
        <v>5.2130216314780202E-2</v>
      </c>
      <c r="EL17" s="20">
        <f>Table26[[#This Row],[Income]]/EC18</f>
        <v>0.86785078946931715</v>
      </c>
      <c r="EN17" s="9">
        <v>44927</v>
      </c>
      <c r="EO17" s="4">
        <v>27202.92</v>
      </c>
      <c r="EP17" s="4">
        <v>148027.76</v>
      </c>
      <c r="EQ17" s="4">
        <v>14104.09</v>
      </c>
      <c r="ER17" s="4">
        <v>78.709999999999994</v>
      </c>
      <c r="ES17" s="4">
        <v>3031.53</v>
      </c>
      <c r="ET17" s="4">
        <v>-10102.779999999999</v>
      </c>
      <c r="EU17" s="4">
        <v>-503.95</v>
      </c>
      <c r="EV17" s="4">
        <v>-85804.319999999992</v>
      </c>
      <c r="EW17" s="4">
        <v>-30570.179999999997</v>
      </c>
      <c r="EX17" s="4">
        <v>-13739.58</v>
      </c>
      <c r="EY17" s="4">
        <v>-41691.999999999985</v>
      </c>
      <c r="EZ17" s="14">
        <v>0</v>
      </c>
      <c r="FA17" s="5">
        <f>SUM(Table37[[#This Row],[Sales]:[ITE]])</f>
        <v>10032.199999999997</v>
      </c>
    </row>
    <row r="18" spans="2:157" x14ac:dyDescent="0.25">
      <c r="B18" s="3">
        <v>44896</v>
      </c>
      <c r="C18" s="1">
        <v>40723.4</v>
      </c>
      <c r="D18" s="1">
        <v>0</v>
      </c>
      <c r="E18" s="1">
        <v>634.1</v>
      </c>
      <c r="F18" s="1">
        <v>145663.06</v>
      </c>
      <c r="G18" s="1">
        <v>1431.67</v>
      </c>
      <c r="H18" s="1">
        <v>1465.08</v>
      </c>
      <c r="I18" s="1">
        <v>2177.14</v>
      </c>
      <c r="J18" s="1">
        <v>7601.17</v>
      </c>
      <c r="K18" s="1">
        <v>1603.65</v>
      </c>
      <c r="L18" s="1">
        <v>16678.63</v>
      </c>
      <c r="M18" s="1">
        <v>0</v>
      </c>
      <c r="N18" s="1">
        <v>936.36</v>
      </c>
      <c r="O18" s="1">
        <v>75.52</v>
      </c>
      <c r="P18" s="1">
        <v>0</v>
      </c>
      <c r="Q18" s="1">
        <v>2315.4499999999998</v>
      </c>
      <c r="R18" s="1">
        <v>0</v>
      </c>
      <c r="S18" s="1">
        <v>143.63999999999999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300.08999999999997</v>
      </c>
      <c r="Z18" s="1">
        <v>0</v>
      </c>
      <c r="AA18" s="1">
        <v>0</v>
      </c>
      <c r="AB18" s="1">
        <v>0</v>
      </c>
      <c r="AC18" s="1">
        <v>14461.54</v>
      </c>
      <c r="AD18" s="1">
        <v>-313.91000000000003</v>
      </c>
      <c r="AE18" s="1">
        <v>0</v>
      </c>
      <c r="AF18" s="1">
        <v>0</v>
      </c>
      <c r="AG18" s="1">
        <v>0</v>
      </c>
      <c r="AH18" s="1">
        <v>0</v>
      </c>
      <c r="AI18" s="1">
        <v>8800</v>
      </c>
      <c r="AJ18" s="1">
        <v>679.89</v>
      </c>
      <c r="AK18" s="1">
        <v>0</v>
      </c>
      <c r="AL18" s="1">
        <v>8000</v>
      </c>
      <c r="AM18" s="1">
        <v>218.31</v>
      </c>
      <c r="AN18" s="1">
        <v>0</v>
      </c>
      <c r="AO18" s="1">
        <v>1206.9000000000001</v>
      </c>
      <c r="AP18" s="1">
        <v>0</v>
      </c>
      <c r="AQ18" s="1">
        <v>0</v>
      </c>
      <c r="AR18" s="1">
        <v>490.87</v>
      </c>
      <c r="AS18" s="1">
        <v>0</v>
      </c>
      <c r="AT18" s="1">
        <v>499.94</v>
      </c>
      <c r="AU18" s="1">
        <v>0</v>
      </c>
      <c r="AV18" s="1">
        <v>241</v>
      </c>
      <c r="AW18" s="1">
        <v>0</v>
      </c>
      <c r="AX18" s="1">
        <v>470.2</v>
      </c>
      <c r="AY18" s="1">
        <v>270.57</v>
      </c>
      <c r="AZ18" s="1">
        <v>1858.51</v>
      </c>
      <c r="BA18" s="1">
        <v>0</v>
      </c>
      <c r="BB18" s="1">
        <v>38477.96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-3701.5</v>
      </c>
      <c r="BI18" s="1">
        <v>0</v>
      </c>
      <c r="BJ18" s="1">
        <v>527.45000000000005</v>
      </c>
      <c r="BK18" s="1">
        <v>9226.36</v>
      </c>
      <c r="BL18" s="1">
        <v>66.17</v>
      </c>
      <c r="BM18" s="1">
        <v>0</v>
      </c>
      <c r="BN18" s="1">
        <v>518.6</v>
      </c>
      <c r="BO18" s="1">
        <v>0</v>
      </c>
      <c r="BP18" s="1">
        <v>0</v>
      </c>
      <c r="BQ18" s="1">
        <v>0</v>
      </c>
      <c r="BR18" s="1">
        <v>36.630000000000003</v>
      </c>
      <c r="BS18" s="1">
        <v>0</v>
      </c>
      <c r="BT18" s="1">
        <v>0</v>
      </c>
      <c r="BU18" s="1">
        <v>2902.29</v>
      </c>
      <c r="BV18" s="1">
        <v>1141.77</v>
      </c>
      <c r="BW18" s="1">
        <v>850</v>
      </c>
      <c r="BX18" s="1">
        <v>179</v>
      </c>
      <c r="BY18" s="1">
        <v>0</v>
      </c>
      <c r="BZ18" s="1">
        <v>0</v>
      </c>
      <c r="CA18" s="1">
        <v>399.05</v>
      </c>
      <c r="CB18" s="1">
        <v>588.84</v>
      </c>
      <c r="CC18" s="1">
        <v>0</v>
      </c>
      <c r="CD18" s="1">
        <v>10796</v>
      </c>
      <c r="CE18" s="1">
        <v>1011.23</v>
      </c>
      <c r="CF18" s="1">
        <v>56.7</v>
      </c>
      <c r="CG18" s="1">
        <v>0</v>
      </c>
      <c r="CH18" s="1">
        <v>0</v>
      </c>
      <c r="CI18" s="1">
        <v>3245.22</v>
      </c>
      <c r="CJ18" s="1">
        <v>0</v>
      </c>
      <c r="CK18" s="1">
        <v>454.15</v>
      </c>
      <c r="CL18" s="1">
        <v>22641.200000000001</v>
      </c>
      <c r="CM18" s="1">
        <v>209</v>
      </c>
      <c r="CN18" s="1">
        <v>2769</v>
      </c>
      <c r="CO18" s="1">
        <v>978.42</v>
      </c>
      <c r="CP18" s="1">
        <v>0</v>
      </c>
      <c r="CQ18" s="1">
        <v>2090</v>
      </c>
      <c r="CR18" s="1">
        <v>1784.31</v>
      </c>
      <c r="CS18" s="1">
        <v>0</v>
      </c>
      <c r="CT18" s="1">
        <v>3399.07</v>
      </c>
      <c r="CU18" s="1">
        <v>0</v>
      </c>
      <c r="CV18" s="1">
        <v>400</v>
      </c>
      <c r="CW18" s="1">
        <v>0</v>
      </c>
      <c r="CX18" s="1">
        <v>0</v>
      </c>
      <c r="CY18" s="1">
        <v>0</v>
      </c>
      <c r="CZ18" s="1">
        <v>10505.41</v>
      </c>
      <c r="DA18" s="1">
        <v>0</v>
      </c>
      <c r="DB18" s="1">
        <v>0</v>
      </c>
      <c r="DC18" s="1">
        <v>2826.63</v>
      </c>
      <c r="DD18" s="1">
        <v>16665.12</v>
      </c>
      <c r="DE18" s="1">
        <v>6667.56</v>
      </c>
      <c r="DF18" s="1">
        <v>18692.63</v>
      </c>
      <c r="DG18" s="1">
        <v>6976.46</v>
      </c>
      <c r="DH18" s="1">
        <v>2684.25</v>
      </c>
      <c r="DI18" s="1">
        <v>905.38</v>
      </c>
      <c r="DJ18" s="1">
        <v>0</v>
      </c>
      <c r="DK18" s="1">
        <v>0</v>
      </c>
      <c r="DL18" s="1">
        <v>0</v>
      </c>
      <c r="DM18" s="1">
        <v>0</v>
      </c>
      <c r="DN18" s="1">
        <v>5803.69</v>
      </c>
      <c r="DO18" s="1">
        <v>0</v>
      </c>
      <c r="DP18" s="1">
        <v>0</v>
      </c>
      <c r="DQ18" s="1">
        <v>0</v>
      </c>
      <c r="DR18" s="1">
        <v>2844.98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709.24</v>
      </c>
      <c r="DY18" s="1">
        <v>7423.5</v>
      </c>
      <c r="EB18" s="10">
        <v>44896</v>
      </c>
      <c r="EC18" s="5">
        <v>221748.96000000002</v>
      </c>
      <c r="ED18" s="5">
        <v>-14147.630000000001</v>
      </c>
      <c r="EE18" s="5">
        <f>SUM(Table26[[#This Row],[Income]:[Cost Of Sales]])</f>
        <v>207601.33000000002</v>
      </c>
      <c r="EF18" s="5">
        <v>-199064.46</v>
      </c>
      <c r="EG18" s="5">
        <f>Table26[[#This Row],[Gross Profit]]+Table26[[#This Row],[Expenses]]</f>
        <v>8536.8700000000244</v>
      </c>
      <c r="EH18" s="5">
        <v>-7423.5</v>
      </c>
      <c r="EI18" s="12">
        <f>SUM(Table26[[#This Row],[Operating Profit]:[Expenses - Tax]])</f>
        <v>1113.3700000000244</v>
      </c>
      <c r="EJ18" s="18">
        <f>Table26[[#This Row],[Gross Profit]]/Table26[[#This Row],[Income]]</f>
        <v>0.93619979097083472</v>
      </c>
      <c r="EK18" s="18">
        <f>Table26[[#This Row],[Net Profit/(Loss)]]/Table26[[#This Row],[Income]]</f>
        <v>5.0208578204832361E-3</v>
      </c>
      <c r="EL18" s="20">
        <f>Table26[[#This Row],[Income]]/EC19</f>
        <v>1.0759952177550376</v>
      </c>
      <c r="EN18" s="10">
        <v>44896</v>
      </c>
      <c r="EO18" s="4">
        <v>41357.5</v>
      </c>
      <c r="EP18" s="4">
        <v>150736.95000000001</v>
      </c>
      <c r="EQ18" s="4">
        <v>26819.81</v>
      </c>
      <c r="ER18" s="4">
        <v>75.52</v>
      </c>
      <c r="ES18" s="4">
        <v>2759.18</v>
      </c>
      <c r="ET18" s="4">
        <v>-14147.630000000001</v>
      </c>
      <c r="EU18" s="4">
        <v>0</v>
      </c>
      <c r="EV18" s="4">
        <v>-85812.739999999991</v>
      </c>
      <c r="EW18" s="4">
        <v>-30296.989999999998</v>
      </c>
      <c r="EX18" s="4">
        <v>-18178.79</v>
      </c>
      <c r="EY18" s="4">
        <v>-64775.94</v>
      </c>
      <c r="EZ18" s="14">
        <v>-7423.5</v>
      </c>
      <c r="FA18" s="5">
        <f>SUM(Table37[[#This Row],[Sales]:[ITE]])</f>
        <v>1113.3699999999953</v>
      </c>
    </row>
    <row r="19" spans="2:157" x14ac:dyDescent="0.25">
      <c r="B19" s="3">
        <v>44866</v>
      </c>
      <c r="C19" s="1">
        <v>29302.91</v>
      </c>
      <c r="D19" s="1">
        <v>0</v>
      </c>
      <c r="E19" s="1">
        <v>784.46</v>
      </c>
      <c r="F19" s="1">
        <v>153096.54</v>
      </c>
      <c r="G19" s="1">
        <v>1431.67</v>
      </c>
      <c r="H19" s="1">
        <v>1573.73</v>
      </c>
      <c r="I19" s="1">
        <v>1039.2</v>
      </c>
      <c r="J19" s="1">
        <v>2121.8200000000002</v>
      </c>
      <c r="K19" s="1">
        <v>2219.1</v>
      </c>
      <c r="L19" s="1">
        <v>8940.92</v>
      </c>
      <c r="M19" s="1">
        <v>0</v>
      </c>
      <c r="N19" s="1">
        <v>0</v>
      </c>
      <c r="O19" s="1">
        <v>77.13</v>
      </c>
      <c r="P19" s="1">
        <v>0</v>
      </c>
      <c r="Q19" s="1">
        <v>3115.46</v>
      </c>
      <c r="R19" s="1">
        <v>0</v>
      </c>
      <c r="S19" s="1">
        <v>2272.73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111.64</v>
      </c>
      <c r="Z19" s="1">
        <v>0</v>
      </c>
      <c r="AA19" s="1">
        <v>0</v>
      </c>
      <c r="AB19" s="1">
        <v>0</v>
      </c>
      <c r="AC19" s="1">
        <v>17097.91</v>
      </c>
      <c r="AD19" s="1">
        <v>-3547.06</v>
      </c>
      <c r="AE19" s="1">
        <v>0</v>
      </c>
      <c r="AF19" s="1">
        <v>0</v>
      </c>
      <c r="AG19" s="1">
        <v>730.44</v>
      </c>
      <c r="AH19" s="1">
        <v>0</v>
      </c>
      <c r="AI19" s="1">
        <v>2000</v>
      </c>
      <c r="AJ19" s="1">
        <v>2359.89</v>
      </c>
      <c r="AK19" s="1">
        <v>0</v>
      </c>
      <c r="AL19" s="1">
        <v>0</v>
      </c>
      <c r="AM19" s="1">
        <v>186.46</v>
      </c>
      <c r="AN19" s="1">
        <v>0</v>
      </c>
      <c r="AO19" s="1">
        <v>327.60000000000002</v>
      </c>
      <c r="AP19" s="1">
        <v>0</v>
      </c>
      <c r="AQ19" s="1">
        <v>0</v>
      </c>
      <c r="AR19" s="1">
        <v>320.64</v>
      </c>
      <c r="AS19" s="1">
        <v>5622</v>
      </c>
      <c r="AT19" s="1">
        <v>554.72</v>
      </c>
      <c r="AU19" s="1">
        <v>0</v>
      </c>
      <c r="AV19" s="1">
        <v>0</v>
      </c>
      <c r="AW19" s="1">
        <v>0</v>
      </c>
      <c r="AX19" s="1">
        <v>469.1</v>
      </c>
      <c r="AY19" s="1">
        <v>27.23</v>
      </c>
      <c r="AZ19" s="1">
        <v>2029.76</v>
      </c>
      <c r="BA19" s="1">
        <v>0</v>
      </c>
      <c r="BB19" s="1">
        <v>36914.74</v>
      </c>
      <c r="BC19" s="1">
        <v>0</v>
      </c>
      <c r="BD19" s="1">
        <v>0</v>
      </c>
      <c r="BE19" s="1">
        <v>0</v>
      </c>
      <c r="BF19" s="1">
        <v>100</v>
      </c>
      <c r="BG19" s="1">
        <v>272.73</v>
      </c>
      <c r="BH19" s="1">
        <v>237.5</v>
      </c>
      <c r="BI19" s="1">
        <v>0</v>
      </c>
      <c r="BJ19" s="1">
        <v>510.43</v>
      </c>
      <c r="BK19" s="1">
        <v>8928.74</v>
      </c>
      <c r="BL19" s="1">
        <v>85</v>
      </c>
      <c r="BM19" s="1">
        <v>0</v>
      </c>
      <c r="BN19" s="1">
        <v>163.66</v>
      </c>
      <c r="BO19" s="1">
        <v>0</v>
      </c>
      <c r="BP19" s="1">
        <v>0</v>
      </c>
      <c r="BQ19" s="1">
        <v>13.19</v>
      </c>
      <c r="BR19" s="1">
        <v>225</v>
      </c>
      <c r="BS19" s="1">
        <v>0</v>
      </c>
      <c r="BT19" s="1">
        <v>0</v>
      </c>
      <c r="BU19" s="1">
        <v>6903</v>
      </c>
      <c r="BV19" s="1">
        <v>268.43</v>
      </c>
      <c r="BW19" s="1">
        <v>5180.43</v>
      </c>
      <c r="BX19" s="1">
        <v>25.36</v>
      </c>
      <c r="BY19" s="1">
        <v>0</v>
      </c>
      <c r="BZ19" s="1">
        <v>0</v>
      </c>
      <c r="CA19" s="1">
        <v>250</v>
      </c>
      <c r="CB19" s="1">
        <v>271.06</v>
      </c>
      <c r="CC19" s="1">
        <v>0</v>
      </c>
      <c r="CD19" s="1">
        <v>10610.26</v>
      </c>
      <c r="CE19" s="1">
        <v>1865.89</v>
      </c>
      <c r="CF19" s="1">
        <v>54.86</v>
      </c>
      <c r="CG19" s="1">
        <v>72.73</v>
      </c>
      <c r="CH19" s="1">
        <v>1653.89</v>
      </c>
      <c r="CI19" s="1">
        <v>3245.22</v>
      </c>
      <c r="CJ19" s="1">
        <v>0</v>
      </c>
      <c r="CK19" s="1">
        <v>185.08</v>
      </c>
      <c r="CL19" s="1">
        <v>22803.32</v>
      </c>
      <c r="CM19" s="1">
        <v>464.72</v>
      </c>
      <c r="CN19" s="1">
        <v>2743.85</v>
      </c>
      <c r="CO19" s="1">
        <v>978.42</v>
      </c>
      <c r="CP19" s="1">
        <v>0</v>
      </c>
      <c r="CQ19" s="1">
        <v>1700</v>
      </c>
      <c r="CR19" s="1">
        <v>3054.76</v>
      </c>
      <c r="CS19" s="1">
        <v>0</v>
      </c>
      <c r="CT19" s="1">
        <v>2253.38</v>
      </c>
      <c r="CU19" s="1">
        <v>0</v>
      </c>
      <c r="CV19" s="1">
        <v>0</v>
      </c>
      <c r="CW19" s="1">
        <v>0</v>
      </c>
      <c r="CX19" s="1">
        <v>0</v>
      </c>
      <c r="CY19" s="1">
        <v>1454.54</v>
      </c>
      <c r="CZ19" s="1">
        <v>8826.26</v>
      </c>
      <c r="DA19" s="1">
        <v>0</v>
      </c>
      <c r="DB19" s="1">
        <v>0</v>
      </c>
      <c r="DC19" s="1">
        <v>0</v>
      </c>
      <c r="DD19" s="1">
        <v>13039.67</v>
      </c>
      <c r="DE19" s="1">
        <v>5171.22</v>
      </c>
      <c r="DF19" s="1">
        <v>14991.15</v>
      </c>
      <c r="DG19" s="1">
        <v>6339.94</v>
      </c>
      <c r="DH19" s="1">
        <v>2689.86</v>
      </c>
      <c r="DI19" s="1">
        <v>1539.76</v>
      </c>
      <c r="DJ19" s="1">
        <v>0</v>
      </c>
      <c r="DK19" s="1">
        <v>0</v>
      </c>
      <c r="DL19" s="1">
        <v>0</v>
      </c>
      <c r="DM19" s="1">
        <v>0</v>
      </c>
      <c r="DN19" s="1">
        <v>4534.3900000000003</v>
      </c>
      <c r="DO19" s="1">
        <v>0</v>
      </c>
      <c r="DP19" s="1">
        <v>0</v>
      </c>
      <c r="DQ19" s="1">
        <v>0</v>
      </c>
      <c r="DR19" s="1">
        <v>2920.41</v>
      </c>
      <c r="DS19" s="1">
        <v>1480.35</v>
      </c>
      <c r="DT19" s="1">
        <v>0</v>
      </c>
      <c r="DU19" s="1">
        <v>0</v>
      </c>
      <c r="DV19" s="1">
        <v>0</v>
      </c>
      <c r="DW19" s="1">
        <v>0</v>
      </c>
      <c r="DX19" s="1">
        <v>200</v>
      </c>
      <c r="DY19" s="1">
        <v>0</v>
      </c>
      <c r="EB19" s="9">
        <v>44866</v>
      </c>
      <c r="EC19" s="5">
        <v>206087.31000000008</v>
      </c>
      <c r="ED19" s="5">
        <v>-14281.29</v>
      </c>
      <c r="EE19" s="5">
        <f>SUM(Table26[[#This Row],[Income]:[Cost Of Sales]])</f>
        <v>191806.02000000008</v>
      </c>
      <c r="EF19" s="5">
        <v>-189120.6</v>
      </c>
      <c r="EG19" s="5">
        <f>Table26[[#This Row],[Gross Profit]]+Table26[[#This Row],[Expenses]]</f>
        <v>2685.420000000071</v>
      </c>
      <c r="EH19" s="5">
        <v>0</v>
      </c>
      <c r="EI19" s="12">
        <f>SUM(Table26[[#This Row],[Operating Profit]:[Expenses - Tax]])</f>
        <v>2685.420000000071</v>
      </c>
      <c r="EJ19" s="18">
        <f>Table26[[#This Row],[Gross Profit]]/Table26[[#This Row],[Income]]</f>
        <v>0.9307027201238155</v>
      </c>
      <c r="EK19" s="18">
        <f>Table26[[#This Row],[Net Profit/(Loss)]]/Table26[[#This Row],[Income]]</f>
        <v>1.3030496637566233E-2</v>
      </c>
      <c r="EL19" s="20">
        <f>Table26[[#This Row],[Income]]/EC20</f>
        <v>0.83859089499515993</v>
      </c>
      <c r="EN19" s="9">
        <v>44866</v>
      </c>
      <c r="EO19" s="4">
        <v>30087.37</v>
      </c>
      <c r="EP19" s="4">
        <v>157141.14000000004</v>
      </c>
      <c r="EQ19" s="4">
        <v>13281.84</v>
      </c>
      <c r="ER19" s="4">
        <v>77.13</v>
      </c>
      <c r="ES19" s="4">
        <v>5499.8300000000008</v>
      </c>
      <c r="ET19" s="4">
        <v>-13550.85</v>
      </c>
      <c r="EU19" s="4">
        <v>-730.44</v>
      </c>
      <c r="EV19" s="4">
        <v>-86850.409999999989</v>
      </c>
      <c r="EW19" s="4">
        <v>-32074.499999999996</v>
      </c>
      <c r="EX19" s="4">
        <v>-17288.940000000002</v>
      </c>
      <c r="EY19" s="4">
        <v>-52906.750000000007</v>
      </c>
      <c r="EZ19" s="14">
        <v>0</v>
      </c>
      <c r="FA19" s="5">
        <f>SUM(Table37[[#This Row],[Sales]:[ITE]])</f>
        <v>2685.4200000000201</v>
      </c>
    </row>
    <row r="20" spans="2:157" x14ac:dyDescent="0.25">
      <c r="B20" s="3">
        <v>44835</v>
      </c>
      <c r="C20" s="1">
        <v>36455.29</v>
      </c>
      <c r="D20" s="1">
        <v>0</v>
      </c>
      <c r="E20" s="1">
        <v>879</v>
      </c>
      <c r="F20" s="1">
        <v>184009.62</v>
      </c>
      <c r="G20" s="1">
        <v>1431.67</v>
      </c>
      <c r="H20" s="1">
        <v>1977.83</v>
      </c>
      <c r="I20" s="1">
        <v>683.53</v>
      </c>
      <c r="J20" s="1">
        <v>1591.83</v>
      </c>
      <c r="K20" s="1">
        <v>1931.83</v>
      </c>
      <c r="L20" s="1">
        <v>9967.2800000000007</v>
      </c>
      <c r="M20" s="1">
        <v>0</v>
      </c>
      <c r="N20" s="1">
        <v>1323.64</v>
      </c>
      <c r="O20" s="1">
        <v>73.34</v>
      </c>
      <c r="P20" s="1">
        <v>0</v>
      </c>
      <c r="Q20" s="1">
        <v>5315.79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113.64</v>
      </c>
      <c r="Z20" s="1">
        <v>0</v>
      </c>
      <c r="AA20" s="1">
        <v>0</v>
      </c>
      <c r="AB20" s="1">
        <v>0</v>
      </c>
      <c r="AC20" s="1">
        <v>12814.76</v>
      </c>
      <c r="AD20" s="1">
        <v>3111.66</v>
      </c>
      <c r="AE20" s="1">
        <v>0</v>
      </c>
      <c r="AF20" s="1">
        <v>0</v>
      </c>
      <c r="AG20" s="1">
        <v>0</v>
      </c>
      <c r="AH20" s="1">
        <v>0</v>
      </c>
      <c r="AI20" s="1">
        <v>1800</v>
      </c>
      <c r="AJ20" s="1">
        <v>1959.89</v>
      </c>
      <c r="AK20" s="1">
        <v>253.64</v>
      </c>
      <c r="AL20" s="1">
        <v>0</v>
      </c>
      <c r="AM20" s="1">
        <v>170.4</v>
      </c>
      <c r="AN20" s="1">
        <v>0</v>
      </c>
      <c r="AO20" s="1">
        <v>371</v>
      </c>
      <c r="AP20" s="1">
        <v>0</v>
      </c>
      <c r="AQ20" s="1">
        <v>0</v>
      </c>
      <c r="AR20" s="1">
        <v>744.44</v>
      </c>
      <c r="AS20" s="1">
        <v>2811</v>
      </c>
      <c r="AT20" s="1">
        <v>226</v>
      </c>
      <c r="AU20" s="1">
        <v>0</v>
      </c>
      <c r="AV20" s="1">
        <v>0</v>
      </c>
      <c r="AW20" s="1">
        <v>0</v>
      </c>
      <c r="AX20" s="1">
        <v>388.8</v>
      </c>
      <c r="AY20" s="1">
        <v>161.47999999999999</v>
      </c>
      <c r="AZ20" s="1">
        <v>1858.51</v>
      </c>
      <c r="BA20" s="1">
        <v>0</v>
      </c>
      <c r="BB20" s="1">
        <v>40710.18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237.5</v>
      </c>
      <c r="BI20" s="1">
        <v>747.59</v>
      </c>
      <c r="BJ20" s="1">
        <v>527.45000000000005</v>
      </c>
      <c r="BK20" s="1">
        <v>9226.36</v>
      </c>
      <c r="BL20" s="1">
        <v>0</v>
      </c>
      <c r="BM20" s="1">
        <v>0</v>
      </c>
      <c r="BN20" s="1">
        <v>176.48</v>
      </c>
      <c r="BO20" s="1">
        <v>0</v>
      </c>
      <c r="BP20" s="1">
        <v>0</v>
      </c>
      <c r="BQ20" s="1">
        <v>971.9</v>
      </c>
      <c r="BR20" s="1">
        <v>115.79</v>
      </c>
      <c r="BS20" s="1">
        <v>0</v>
      </c>
      <c r="BT20" s="1">
        <v>0</v>
      </c>
      <c r="BU20" s="1">
        <v>0</v>
      </c>
      <c r="BV20" s="1">
        <v>290</v>
      </c>
      <c r="BW20" s="1">
        <v>4342.83</v>
      </c>
      <c r="BX20" s="1">
        <v>0</v>
      </c>
      <c r="BY20" s="1">
        <v>214</v>
      </c>
      <c r="BZ20" s="1">
        <v>0</v>
      </c>
      <c r="CA20" s="1">
        <v>758.18</v>
      </c>
      <c r="CB20" s="1">
        <v>269.45999999999998</v>
      </c>
      <c r="CC20" s="1">
        <v>0</v>
      </c>
      <c r="CD20" s="1">
        <v>5560.97</v>
      </c>
      <c r="CE20" s="1">
        <v>1049.31</v>
      </c>
      <c r="CF20" s="1">
        <v>101.8</v>
      </c>
      <c r="CG20" s="1">
        <v>0</v>
      </c>
      <c r="CH20" s="1">
        <v>0</v>
      </c>
      <c r="CI20" s="1">
        <v>3245.22</v>
      </c>
      <c r="CJ20" s="1">
        <v>0</v>
      </c>
      <c r="CK20" s="1">
        <v>231.35</v>
      </c>
      <c r="CL20" s="1">
        <v>31066.19</v>
      </c>
      <c r="CM20" s="1">
        <v>360.22</v>
      </c>
      <c r="CN20" s="1">
        <v>2574</v>
      </c>
      <c r="CO20" s="1">
        <v>978.42</v>
      </c>
      <c r="CP20" s="1">
        <v>0</v>
      </c>
      <c r="CQ20" s="1">
        <v>2190</v>
      </c>
      <c r="CR20" s="1">
        <v>1608</v>
      </c>
      <c r="CS20" s="1">
        <v>0</v>
      </c>
      <c r="CT20" s="1">
        <v>1705.3</v>
      </c>
      <c r="CU20" s="1">
        <v>0</v>
      </c>
      <c r="CV20" s="1">
        <v>0</v>
      </c>
      <c r="CW20" s="1">
        <v>0</v>
      </c>
      <c r="CX20" s="1">
        <v>6818.18</v>
      </c>
      <c r="CY20" s="1">
        <v>5272.73</v>
      </c>
      <c r="CZ20" s="1">
        <v>8961.82</v>
      </c>
      <c r="DA20" s="1">
        <v>0</v>
      </c>
      <c r="DB20" s="1">
        <v>0</v>
      </c>
      <c r="DC20" s="1">
        <v>0</v>
      </c>
      <c r="DD20" s="1">
        <v>12399.31</v>
      </c>
      <c r="DE20" s="1">
        <v>5050.72</v>
      </c>
      <c r="DF20" s="1">
        <v>14625.2</v>
      </c>
      <c r="DG20" s="1">
        <v>5718.94</v>
      </c>
      <c r="DH20" s="1">
        <v>2072.83</v>
      </c>
      <c r="DI20" s="1">
        <v>532.67999999999995</v>
      </c>
      <c r="DJ20" s="1">
        <v>0</v>
      </c>
      <c r="DK20" s="1">
        <v>0</v>
      </c>
      <c r="DL20" s="1">
        <v>0</v>
      </c>
      <c r="DM20" s="1">
        <v>0</v>
      </c>
      <c r="DN20" s="1">
        <v>4238.51</v>
      </c>
      <c r="DO20" s="1">
        <v>0</v>
      </c>
      <c r="DP20" s="1">
        <v>0</v>
      </c>
      <c r="DQ20" s="1">
        <v>0</v>
      </c>
      <c r="DR20" s="1">
        <v>6824.26</v>
      </c>
      <c r="DS20" s="1">
        <v>1480.35</v>
      </c>
      <c r="DT20" s="1">
        <v>0</v>
      </c>
      <c r="DU20" s="1">
        <v>0</v>
      </c>
      <c r="DV20" s="1">
        <v>0</v>
      </c>
      <c r="DW20" s="1">
        <v>0</v>
      </c>
      <c r="DX20" s="1">
        <v>200</v>
      </c>
      <c r="DY20" s="1">
        <v>0</v>
      </c>
      <c r="EB20" s="10">
        <v>44835</v>
      </c>
      <c r="EC20" s="5">
        <v>245754.29</v>
      </c>
      <c r="ED20" s="5">
        <v>-15926.42</v>
      </c>
      <c r="EE20" s="5">
        <f>SUM(Table26[[#This Row],[Income]:[Cost Of Sales]])</f>
        <v>229827.87</v>
      </c>
      <c r="EF20" s="5">
        <v>-194199.19000000003</v>
      </c>
      <c r="EG20" s="5">
        <f>Table26[[#This Row],[Gross Profit]]+Table26[[#This Row],[Expenses]]</f>
        <v>35628.679999999964</v>
      </c>
      <c r="EH20" s="5">
        <v>0</v>
      </c>
      <c r="EI20" s="12">
        <f>SUM(Table26[[#This Row],[Operating Profit]:[Expenses - Tax]])</f>
        <v>35628.679999999964</v>
      </c>
      <c r="EJ20" s="18">
        <f>Table26[[#This Row],[Gross Profit]]/Table26[[#This Row],[Income]]</f>
        <v>0.93519372540760115</v>
      </c>
      <c r="EK20" s="18">
        <f>Table26[[#This Row],[Net Profit/(Loss)]]/Table26[[#This Row],[Income]]</f>
        <v>0.14497683845112108</v>
      </c>
      <c r="EL20" s="20">
        <f>Table26[[#This Row],[Income]]/EC21</f>
        <v>0.9015448411955107</v>
      </c>
      <c r="EN20" s="10">
        <v>44835</v>
      </c>
      <c r="EO20" s="4">
        <v>37334.29</v>
      </c>
      <c r="EP20" s="4">
        <v>188102.65</v>
      </c>
      <c r="EQ20" s="4">
        <v>14814.58</v>
      </c>
      <c r="ER20" s="4">
        <v>73.34</v>
      </c>
      <c r="ES20" s="4">
        <v>5429.43</v>
      </c>
      <c r="ET20" s="4">
        <v>-15926.42</v>
      </c>
      <c r="EU20" s="4">
        <v>0</v>
      </c>
      <c r="EV20" s="4">
        <v>-76044.959999999992</v>
      </c>
      <c r="EW20" s="4">
        <v>-38455.399999999994</v>
      </c>
      <c r="EX20" s="4">
        <v>-26556.03</v>
      </c>
      <c r="EY20" s="4">
        <v>-53142.8</v>
      </c>
      <c r="EZ20" s="14">
        <v>0</v>
      </c>
      <c r="FA20" s="5">
        <f>SUM(Table37[[#This Row],[Sales]:[ITE]])</f>
        <v>35628.679999999978</v>
      </c>
    </row>
    <row r="21" spans="2:157" x14ac:dyDescent="0.25">
      <c r="B21" s="3">
        <v>44805</v>
      </c>
      <c r="C21" s="1">
        <v>35105.51</v>
      </c>
      <c r="D21" s="1">
        <v>0</v>
      </c>
      <c r="E21" s="1">
        <v>931.9</v>
      </c>
      <c r="F21" s="1">
        <v>183967.2</v>
      </c>
      <c r="G21" s="1">
        <v>1431.67</v>
      </c>
      <c r="H21" s="1">
        <v>1832.15</v>
      </c>
      <c r="I21" s="1">
        <v>554.61</v>
      </c>
      <c r="J21" s="1">
        <v>505.01</v>
      </c>
      <c r="K21" s="1">
        <v>1949.28</v>
      </c>
      <c r="L21" s="1">
        <v>10258.18</v>
      </c>
      <c r="M21" s="1">
        <v>0</v>
      </c>
      <c r="N21" s="1">
        <v>0</v>
      </c>
      <c r="O21" s="1">
        <v>52.67</v>
      </c>
      <c r="P21" s="1">
        <v>800</v>
      </c>
      <c r="Q21" s="1">
        <v>2992.5</v>
      </c>
      <c r="R21" s="1">
        <v>0</v>
      </c>
      <c r="S21" s="1">
        <v>90.91</v>
      </c>
      <c r="T21" s="1">
        <v>0</v>
      </c>
      <c r="U21" s="1">
        <v>0</v>
      </c>
      <c r="V21" s="1">
        <v>32000</v>
      </c>
      <c r="W21" s="1">
        <v>0</v>
      </c>
      <c r="X21" s="1">
        <v>0</v>
      </c>
      <c r="Y21" s="1">
        <v>120.83</v>
      </c>
      <c r="Z21" s="1">
        <v>0</v>
      </c>
      <c r="AA21" s="1">
        <v>0</v>
      </c>
      <c r="AB21" s="1">
        <v>0</v>
      </c>
      <c r="AC21" s="1">
        <v>16392.18</v>
      </c>
      <c r="AD21" s="1">
        <v>-874.02</v>
      </c>
      <c r="AE21" s="1">
        <v>0</v>
      </c>
      <c r="AF21" s="1">
        <v>0</v>
      </c>
      <c r="AG21" s="1">
        <v>466.34</v>
      </c>
      <c r="AH21" s="1">
        <v>0</v>
      </c>
      <c r="AI21" s="1">
        <v>1800</v>
      </c>
      <c r="AJ21" s="1">
        <v>1679.89</v>
      </c>
      <c r="AK21" s="1">
        <v>621</v>
      </c>
      <c r="AL21" s="1">
        <v>0</v>
      </c>
      <c r="AM21" s="1">
        <v>162.88999999999999</v>
      </c>
      <c r="AN21" s="1">
        <v>0</v>
      </c>
      <c r="AO21" s="1">
        <v>301.60000000000002</v>
      </c>
      <c r="AP21" s="1">
        <v>0</v>
      </c>
      <c r="AQ21" s="1">
        <v>0</v>
      </c>
      <c r="AR21" s="1">
        <v>153.62</v>
      </c>
      <c r="AS21" s="1">
        <v>2811</v>
      </c>
      <c r="AT21" s="1">
        <v>1115.29</v>
      </c>
      <c r="AU21" s="1">
        <v>0</v>
      </c>
      <c r="AV21" s="1">
        <v>0</v>
      </c>
      <c r="AW21" s="1">
        <v>0</v>
      </c>
      <c r="AX21" s="1">
        <v>405.7</v>
      </c>
      <c r="AY21" s="1">
        <v>90.87</v>
      </c>
      <c r="AZ21" s="1">
        <v>1858.51</v>
      </c>
      <c r="BA21" s="1">
        <v>0</v>
      </c>
      <c r="BB21" s="1">
        <v>37638.71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237.5</v>
      </c>
      <c r="BI21" s="1">
        <v>68.180000000000007</v>
      </c>
      <c r="BJ21" s="1">
        <v>601.34</v>
      </c>
      <c r="BK21" s="1">
        <v>7800.64</v>
      </c>
      <c r="BL21" s="1">
        <v>45.51</v>
      </c>
      <c r="BM21" s="1">
        <v>0</v>
      </c>
      <c r="BN21" s="1">
        <v>1850.98</v>
      </c>
      <c r="BO21" s="1">
        <v>0</v>
      </c>
      <c r="BP21" s="1">
        <v>0</v>
      </c>
      <c r="BQ21" s="1">
        <v>9</v>
      </c>
      <c r="BR21" s="1">
        <v>46.59</v>
      </c>
      <c r="BS21" s="1">
        <v>0</v>
      </c>
      <c r="BT21" s="1">
        <v>0</v>
      </c>
      <c r="BU21" s="1">
        <v>2075.85</v>
      </c>
      <c r="BV21" s="1">
        <v>47.81</v>
      </c>
      <c r="BW21" s="1">
        <v>7113.18</v>
      </c>
      <c r="BX21" s="1">
        <v>0</v>
      </c>
      <c r="BY21" s="1">
        <v>0</v>
      </c>
      <c r="BZ21" s="1">
        <v>0</v>
      </c>
      <c r="CA21" s="1">
        <v>0</v>
      </c>
      <c r="CB21" s="1">
        <v>507.47</v>
      </c>
      <c r="CC21" s="1">
        <v>0</v>
      </c>
      <c r="CD21" s="1">
        <v>5688.13</v>
      </c>
      <c r="CE21" s="1">
        <v>1746.55</v>
      </c>
      <c r="CF21" s="1">
        <v>122.5</v>
      </c>
      <c r="CG21" s="1">
        <v>0</v>
      </c>
      <c r="CH21" s="1">
        <v>2194.04</v>
      </c>
      <c r="CI21" s="1">
        <v>3245.22</v>
      </c>
      <c r="CJ21" s="1">
        <v>0</v>
      </c>
      <c r="CK21" s="1">
        <v>185.08</v>
      </c>
      <c r="CL21" s="1">
        <v>28073.360000000001</v>
      </c>
      <c r="CM21" s="1">
        <v>255.72</v>
      </c>
      <c r="CN21" s="1">
        <v>8565</v>
      </c>
      <c r="CO21" s="1">
        <v>978.42</v>
      </c>
      <c r="CP21" s="1">
        <v>0</v>
      </c>
      <c r="CQ21" s="1">
        <v>1950</v>
      </c>
      <c r="CR21" s="1">
        <v>2479.5500000000002</v>
      </c>
      <c r="CS21" s="1">
        <v>0</v>
      </c>
      <c r="CT21" s="1">
        <v>158.6</v>
      </c>
      <c r="CU21" s="1">
        <v>0</v>
      </c>
      <c r="CV21" s="1">
        <v>0</v>
      </c>
      <c r="CW21" s="1">
        <v>0</v>
      </c>
      <c r="CX21" s="1">
        <v>0</v>
      </c>
      <c r="CY21" s="1">
        <v>727.27</v>
      </c>
      <c r="CZ21" s="1">
        <v>9760</v>
      </c>
      <c r="DA21" s="1">
        <v>0</v>
      </c>
      <c r="DB21" s="1">
        <v>0</v>
      </c>
      <c r="DC21" s="1">
        <v>0</v>
      </c>
      <c r="DD21" s="1">
        <v>15765.19</v>
      </c>
      <c r="DE21" s="1">
        <v>6313.4</v>
      </c>
      <c r="DF21" s="1">
        <v>18307.5</v>
      </c>
      <c r="DG21" s="1">
        <v>7218.3</v>
      </c>
      <c r="DH21" s="1">
        <v>2192.0100000000002</v>
      </c>
      <c r="DI21" s="1">
        <v>377.37</v>
      </c>
      <c r="DJ21" s="1">
        <v>0</v>
      </c>
      <c r="DK21" s="1">
        <v>0</v>
      </c>
      <c r="DL21" s="1">
        <v>0</v>
      </c>
      <c r="DM21" s="1">
        <v>0</v>
      </c>
      <c r="DN21" s="1">
        <v>5268.24</v>
      </c>
      <c r="DO21" s="1">
        <v>0</v>
      </c>
      <c r="DP21" s="1">
        <v>0</v>
      </c>
      <c r="DQ21" s="1">
        <v>0</v>
      </c>
      <c r="DR21" s="1">
        <v>5038.07</v>
      </c>
      <c r="DS21" s="1">
        <v>2960.7</v>
      </c>
      <c r="DT21" s="1">
        <v>0</v>
      </c>
      <c r="DU21" s="1">
        <v>0</v>
      </c>
      <c r="DV21" s="1">
        <v>0</v>
      </c>
      <c r="DW21" s="1">
        <v>0</v>
      </c>
      <c r="DX21" s="1">
        <v>200</v>
      </c>
      <c r="DY21" s="1">
        <v>0</v>
      </c>
      <c r="EB21" s="9">
        <v>44805</v>
      </c>
      <c r="EC21" s="5">
        <v>272592.42000000004</v>
      </c>
      <c r="ED21" s="5">
        <v>-15984.5</v>
      </c>
      <c r="EE21" s="5">
        <f>SUM(Table26[[#This Row],[Income]:[Cost Of Sales]])</f>
        <v>256607.92000000004</v>
      </c>
      <c r="EF21" s="5">
        <v>-198813.35</v>
      </c>
      <c r="EG21" s="5">
        <f>Table26[[#This Row],[Gross Profit]]+Table26[[#This Row],[Expenses]]</f>
        <v>57794.570000000036</v>
      </c>
      <c r="EH21" s="5">
        <v>0</v>
      </c>
      <c r="EI21" s="12">
        <f>SUM(Table26[[#This Row],[Operating Profit]:[Expenses - Tax]])</f>
        <v>57794.570000000036</v>
      </c>
      <c r="EJ21" s="18">
        <f>Table26[[#This Row],[Gross Profit]]/Table26[[#This Row],[Income]]</f>
        <v>0.94136117211182913</v>
      </c>
      <c r="EK21" s="18">
        <f>Table26[[#This Row],[Net Profit/(Loss)]]/Table26[[#This Row],[Income]]</f>
        <v>0.21201825788112533</v>
      </c>
      <c r="EL21" s="20">
        <f>Table26[[#This Row],[Income]]/EC22</f>
        <v>1.1476789841672317</v>
      </c>
      <c r="EN21" s="9">
        <v>44805</v>
      </c>
      <c r="EO21" s="4">
        <v>36037.410000000003</v>
      </c>
      <c r="EP21" s="4">
        <v>187785.63</v>
      </c>
      <c r="EQ21" s="4">
        <v>12712.470000000001</v>
      </c>
      <c r="ER21" s="4">
        <v>852.67</v>
      </c>
      <c r="ES21" s="4">
        <v>35204.240000000005</v>
      </c>
      <c r="ET21" s="4">
        <v>-15518.16</v>
      </c>
      <c r="EU21" s="4">
        <v>-466.34</v>
      </c>
      <c r="EV21" s="4">
        <v>-76600.310000000012</v>
      </c>
      <c r="EW21" s="4">
        <v>-43496.84</v>
      </c>
      <c r="EX21" s="4">
        <v>-15075.42</v>
      </c>
      <c r="EY21" s="4">
        <v>-63640.78</v>
      </c>
      <c r="EZ21" s="14">
        <v>0</v>
      </c>
      <c r="FA21" s="5">
        <f>SUM(Table37[[#This Row],[Sales]:[ITE]])</f>
        <v>57794.570000000051</v>
      </c>
    </row>
    <row r="22" spans="2:157" x14ac:dyDescent="0.25">
      <c r="B22" s="3">
        <v>44774</v>
      </c>
      <c r="C22" s="1">
        <v>34406.01</v>
      </c>
      <c r="D22" s="1">
        <v>0</v>
      </c>
      <c r="E22" s="1">
        <v>1035.83</v>
      </c>
      <c r="F22" s="1">
        <v>173642.34</v>
      </c>
      <c r="G22" s="1">
        <v>4294.8500000000004</v>
      </c>
      <c r="H22" s="1">
        <v>4611.04</v>
      </c>
      <c r="I22" s="1">
        <v>776.7</v>
      </c>
      <c r="J22" s="1">
        <v>1010.93</v>
      </c>
      <c r="K22" s="1">
        <v>2378.1799999999998</v>
      </c>
      <c r="L22" s="1">
        <v>10067.9</v>
      </c>
      <c r="M22" s="1">
        <v>0</v>
      </c>
      <c r="N22" s="1">
        <v>1156.3599999999999</v>
      </c>
      <c r="O22" s="1">
        <v>31.96</v>
      </c>
      <c r="P22" s="1">
        <v>0</v>
      </c>
      <c r="Q22" s="1">
        <v>3390.22</v>
      </c>
      <c r="R22" s="1">
        <v>0</v>
      </c>
      <c r="S22" s="1">
        <v>130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583.94000000000005</v>
      </c>
      <c r="Z22" s="1">
        <v>0</v>
      </c>
      <c r="AA22" s="1">
        <v>0</v>
      </c>
      <c r="AB22" s="1">
        <v>0</v>
      </c>
      <c r="AC22" s="1">
        <v>16873.07</v>
      </c>
      <c r="AD22" s="1">
        <v>-1806.55</v>
      </c>
      <c r="AE22" s="1">
        <v>0</v>
      </c>
      <c r="AF22" s="1">
        <v>0</v>
      </c>
      <c r="AG22" s="1">
        <v>154.36000000000001</v>
      </c>
      <c r="AH22" s="1">
        <v>0</v>
      </c>
      <c r="AI22" s="1">
        <v>1800</v>
      </c>
      <c r="AJ22" s="1">
        <v>1759.89</v>
      </c>
      <c r="AK22" s="1">
        <v>838</v>
      </c>
      <c r="AL22" s="1">
        <v>0</v>
      </c>
      <c r="AM22" s="1">
        <v>179.7</v>
      </c>
      <c r="AN22" s="1">
        <v>0</v>
      </c>
      <c r="AO22" s="1">
        <v>476.33</v>
      </c>
      <c r="AP22" s="1">
        <v>0</v>
      </c>
      <c r="AQ22" s="1">
        <v>0</v>
      </c>
      <c r="AR22" s="1">
        <v>553.46</v>
      </c>
      <c r="AS22" s="1">
        <v>2811</v>
      </c>
      <c r="AT22" s="1">
        <v>452</v>
      </c>
      <c r="AU22" s="1">
        <v>0</v>
      </c>
      <c r="AV22" s="1">
        <v>0</v>
      </c>
      <c r="AW22" s="1">
        <v>0</v>
      </c>
      <c r="AX22" s="1">
        <v>566.46</v>
      </c>
      <c r="AY22" s="1">
        <v>72.73</v>
      </c>
      <c r="AZ22" s="1">
        <v>1854.87</v>
      </c>
      <c r="BA22" s="1">
        <v>0</v>
      </c>
      <c r="BB22" s="1">
        <v>38666.49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237.5</v>
      </c>
      <c r="BI22" s="1">
        <v>0</v>
      </c>
      <c r="BJ22" s="1">
        <v>1054.9000000000001</v>
      </c>
      <c r="BK22" s="1">
        <v>14226.36</v>
      </c>
      <c r="BL22" s="1">
        <v>48.18</v>
      </c>
      <c r="BM22" s="1">
        <v>0</v>
      </c>
      <c r="BN22" s="1">
        <v>156.84</v>
      </c>
      <c r="BO22" s="1">
        <v>0</v>
      </c>
      <c r="BP22" s="1">
        <v>0</v>
      </c>
      <c r="BQ22" s="1">
        <v>145.44999999999999</v>
      </c>
      <c r="BR22" s="1">
        <v>0</v>
      </c>
      <c r="BS22" s="1">
        <v>0</v>
      </c>
      <c r="BT22" s="1">
        <v>0</v>
      </c>
      <c r="BU22" s="1">
        <v>6901.81</v>
      </c>
      <c r="BV22" s="1">
        <v>55</v>
      </c>
      <c r="BW22" s="1">
        <v>4246.04</v>
      </c>
      <c r="BX22" s="1">
        <v>158.59</v>
      </c>
      <c r="BY22" s="1">
        <v>177.27</v>
      </c>
      <c r="BZ22" s="1">
        <v>0</v>
      </c>
      <c r="CA22" s="1">
        <v>383.35</v>
      </c>
      <c r="CB22" s="1">
        <v>265.52999999999997</v>
      </c>
      <c r="CC22" s="1">
        <v>0</v>
      </c>
      <c r="CD22" s="1">
        <v>6726.79</v>
      </c>
      <c r="CE22" s="1">
        <v>1122.28</v>
      </c>
      <c r="CF22" s="1">
        <v>282.16000000000003</v>
      </c>
      <c r="CG22" s="1">
        <v>0</v>
      </c>
      <c r="CH22" s="1">
        <v>-3130.92</v>
      </c>
      <c r="CI22" s="1">
        <v>3250.47</v>
      </c>
      <c r="CJ22" s="1">
        <v>0</v>
      </c>
      <c r="CK22" s="1">
        <v>231.35</v>
      </c>
      <c r="CL22" s="1">
        <v>26080.83</v>
      </c>
      <c r="CM22" s="1">
        <v>522.5</v>
      </c>
      <c r="CN22" s="1">
        <v>2599.16</v>
      </c>
      <c r="CO22" s="1">
        <v>978.42</v>
      </c>
      <c r="CP22" s="1">
        <v>0</v>
      </c>
      <c r="CQ22" s="1">
        <v>2600</v>
      </c>
      <c r="CR22" s="1">
        <v>3108.72</v>
      </c>
      <c r="CS22" s="1">
        <v>0</v>
      </c>
      <c r="CT22" s="1">
        <v>105.3</v>
      </c>
      <c r="CU22" s="1">
        <v>0</v>
      </c>
      <c r="CV22" s="1">
        <v>0</v>
      </c>
      <c r="CW22" s="1">
        <v>0</v>
      </c>
      <c r="CX22" s="1">
        <v>0</v>
      </c>
      <c r="CY22" s="1">
        <v>1600</v>
      </c>
      <c r="CZ22" s="1">
        <v>8080</v>
      </c>
      <c r="DA22" s="1">
        <v>0</v>
      </c>
      <c r="DB22" s="1">
        <v>0</v>
      </c>
      <c r="DC22" s="1">
        <v>0</v>
      </c>
      <c r="DD22" s="1">
        <v>13283.38</v>
      </c>
      <c r="DE22" s="1">
        <v>5612.9</v>
      </c>
      <c r="DF22" s="1">
        <v>14651.21</v>
      </c>
      <c r="DG22" s="1">
        <v>5544.25</v>
      </c>
      <c r="DH22" s="1">
        <v>2442.37</v>
      </c>
      <c r="DI22" s="1">
        <v>1019.16</v>
      </c>
      <c r="DJ22" s="1">
        <v>0</v>
      </c>
      <c r="DK22" s="1">
        <v>0</v>
      </c>
      <c r="DL22" s="1">
        <v>0</v>
      </c>
      <c r="DM22" s="1">
        <v>0</v>
      </c>
      <c r="DN22" s="1">
        <v>4401.37</v>
      </c>
      <c r="DO22" s="1">
        <v>0</v>
      </c>
      <c r="DP22" s="1">
        <v>0</v>
      </c>
      <c r="DQ22" s="1">
        <v>0</v>
      </c>
      <c r="DR22" s="1">
        <v>4885.37</v>
      </c>
      <c r="DS22" s="1">
        <v>1480.35</v>
      </c>
      <c r="DT22" s="1">
        <v>0</v>
      </c>
      <c r="DU22" s="1">
        <v>0</v>
      </c>
      <c r="DV22" s="1">
        <v>0</v>
      </c>
      <c r="DW22" s="1">
        <v>0</v>
      </c>
      <c r="DX22" s="1">
        <v>200</v>
      </c>
      <c r="DY22" s="1">
        <v>0</v>
      </c>
      <c r="EB22" s="10">
        <v>44774</v>
      </c>
      <c r="EC22" s="5">
        <v>237516.25999999998</v>
      </c>
      <c r="ED22" s="5">
        <v>-15220.880000000001</v>
      </c>
      <c r="EE22" s="5">
        <f>SUM(Table26[[#This Row],[Income]:[Cost Of Sales]])</f>
        <v>222295.37999999998</v>
      </c>
      <c r="EF22" s="5">
        <v>-185765.16999999998</v>
      </c>
      <c r="EG22" s="5">
        <f>Table26[[#This Row],[Gross Profit]]+Table26[[#This Row],[Expenses]]</f>
        <v>36530.209999999992</v>
      </c>
      <c r="EH22" s="5">
        <v>0</v>
      </c>
      <c r="EI22" s="12">
        <f>SUM(Table26[[#This Row],[Operating Profit]:[Expenses - Tax]])</f>
        <v>36530.209999999992</v>
      </c>
      <c r="EJ22" s="18">
        <f>Table26[[#This Row],[Gross Profit]]/Table26[[#This Row],[Income]]</f>
        <v>0.93591647157125157</v>
      </c>
      <c r="EK22" s="18">
        <f>Table26[[#This Row],[Net Profit/(Loss)]]/Table26[[#This Row],[Income]]</f>
        <v>0.15380088083232699</v>
      </c>
      <c r="EL22" s="20">
        <f>Table26[[#This Row],[Income]]/EC23</f>
        <v>1.0975559725623321</v>
      </c>
      <c r="EN22" s="10">
        <v>44774</v>
      </c>
      <c r="EO22" s="4">
        <v>35441.840000000004</v>
      </c>
      <c r="EP22" s="4">
        <v>183324.93000000002</v>
      </c>
      <c r="EQ22" s="4">
        <v>14613.369999999999</v>
      </c>
      <c r="ER22" s="4">
        <v>31.96</v>
      </c>
      <c r="ES22" s="4">
        <v>4104.16</v>
      </c>
      <c r="ET22" s="4">
        <v>-15066.52</v>
      </c>
      <c r="EU22" s="4">
        <v>-154.36000000000001</v>
      </c>
      <c r="EV22" s="4">
        <v>-86218.979999999981</v>
      </c>
      <c r="EW22" s="4">
        <v>-30531.81</v>
      </c>
      <c r="EX22" s="4">
        <v>-15494.02</v>
      </c>
      <c r="EY22" s="4">
        <v>-53520.360000000008</v>
      </c>
      <c r="EZ22" s="14">
        <v>0</v>
      </c>
      <c r="FA22" s="5">
        <f>SUM(Table37[[#This Row],[Sales]:[ITE]])</f>
        <v>36530.210000000043</v>
      </c>
    </row>
    <row r="23" spans="2:157" x14ac:dyDescent="0.25">
      <c r="B23" s="3">
        <v>44743</v>
      </c>
      <c r="C23" s="1">
        <v>38423.97</v>
      </c>
      <c r="D23" s="1">
        <v>0</v>
      </c>
      <c r="E23" s="1">
        <v>966.1</v>
      </c>
      <c r="F23" s="1">
        <v>156416.47</v>
      </c>
      <c r="G23" s="1">
        <v>0</v>
      </c>
      <c r="H23" s="1">
        <v>1554.31</v>
      </c>
      <c r="I23" s="1">
        <v>120.26</v>
      </c>
      <c r="J23" s="1">
        <v>1635.21</v>
      </c>
      <c r="K23" s="1">
        <v>1946.13</v>
      </c>
      <c r="L23" s="1">
        <v>11248.64</v>
      </c>
      <c r="M23" s="1">
        <v>0</v>
      </c>
      <c r="N23" s="1">
        <v>0</v>
      </c>
      <c r="O23" s="1">
        <v>15.11</v>
      </c>
      <c r="P23" s="1">
        <v>0</v>
      </c>
      <c r="Q23" s="1">
        <v>2386.81</v>
      </c>
      <c r="R23" s="1">
        <v>0</v>
      </c>
      <c r="S23" s="1">
        <v>1388.18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303.5</v>
      </c>
      <c r="Z23" s="1">
        <v>0</v>
      </c>
      <c r="AA23" s="1">
        <v>0</v>
      </c>
      <c r="AB23" s="1">
        <v>0</v>
      </c>
      <c r="AC23" s="1">
        <v>13814.51</v>
      </c>
      <c r="AD23" s="1">
        <v>1569.69</v>
      </c>
      <c r="AE23" s="1">
        <v>0</v>
      </c>
      <c r="AF23" s="1">
        <v>0</v>
      </c>
      <c r="AG23" s="1">
        <v>516.16</v>
      </c>
      <c r="AH23" s="1">
        <v>0</v>
      </c>
      <c r="AI23" s="1">
        <v>1800</v>
      </c>
      <c r="AJ23" s="1">
        <v>1694.9</v>
      </c>
      <c r="AK23" s="1">
        <v>1232.68</v>
      </c>
      <c r="AL23" s="1">
        <v>0</v>
      </c>
      <c r="AM23" s="1">
        <v>153.79</v>
      </c>
      <c r="AN23" s="1">
        <v>0</v>
      </c>
      <c r="AO23" s="1">
        <v>570.66999999999996</v>
      </c>
      <c r="AP23" s="1">
        <v>0</v>
      </c>
      <c r="AQ23" s="1">
        <v>0</v>
      </c>
      <c r="AR23" s="1">
        <v>87.65</v>
      </c>
      <c r="AS23" s="1">
        <v>2811</v>
      </c>
      <c r="AT23" s="1">
        <v>0</v>
      </c>
      <c r="AU23" s="1">
        <v>0</v>
      </c>
      <c r="AV23" s="1">
        <v>0</v>
      </c>
      <c r="AW23" s="1">
        <v>0</v>
      </c>
      <c r="AX23" s="1">
        <v>388.8</v>
      </c>
      <c r="AY23" s="1">
        <v>335.05</v>
      </c>
      <c r="AZ23" s="1">
        <v>2012.94</v>
      </c>
      <c r="BA23" s="1">
        <v>0</v>
      </c>
      <c r="BB23" s="1">
        <v>34178.949999999997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237.5</v>
      </c>
      <c r="BI23" s="1">
        <v>204.59</v>
      </c>
      <c r="BJ23" s="1">
        <v>498.97</v>
      </c>
      <c r="BK23" s="1">
        <v>9226.36</v>
      </c>
      <c r="BL23" s="1">
        <v>49.85</v>
      </c>
      <c r="BM23" s="1">
        <v>0</v>
      </c>
      <c r="BN23" s="1">
        <v>149.94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4079.92</v>
      </c>
      <c r="BX23" s="1">
        <v>973</v>
      </c>
      <c r="BY23" s="1">
        <v>3494</v>
      </c>
      <c r="BZ23" s="1">
        <v>0</v>
      </c>
      <c r="CA23" s="1">
        <v>0</v>
      </c>
      <c r="CB23" s="1">
        <v>262.73</v>
      </c>
      <c r="CC23" s="1">
        <v>0</v>
      </c>
      <c r="CD23" s="1">
        <v>5968.66</v>
      </c>
      <c r="CE23" s="1">
        <v>1897.61</v>
      </c>
      <c r="CF23" s="1">
        <v>56.7</v>
      </c>
      <c r="CG23" s="1">
        <v>0</v>
      </c>
      <c r="CH23" s="1">
        <v>1984.05</v>
      </c>
      <c r="CI23" s="1">
        <v>3057.44</v>
      </c>
      <c r="CJ23" s="1">
        <v>0</v>
      </c>
      <c r="CK23" s="1">
        <v>185.08</v>
      </c>
      <c r="CL23" s="1">
        <v>26024.53</v>
      </c>
      <c r="CM23" s="1">
        <v>418</v>
      </c>
      <c r="CN23" s="1">
        <v>2730</v>
      </c>
      <c r="CO23" s="1">
        <v>978.42</v>
      </c>
      <c r="CP23" s="1">
        <v>0</v>
      </c>
      <c r="CQ23" s="1">
        <v>1175</v>
      </c>
      <c r="CR23" s="1">
        <v>2040.99</v>
      </c>
      <c r="CS23" s="1">
        <v>0</v>
      </c>
      <c r="CT23" s="1">
        <v>97.9</v>
      </c>
      <c r="CU23" s="1">
        <v>0</v>
      </c>
      <c r="CV23" s="1">
        <v>0</v>
      </c>
      <c r="CW23" s="1">
        <v>0</v>
      </c>
      <c r="CX23" s="1">
        <v>0</v>
      </c>
      <c r="CY23" s="1">
        <v>1300</v>
      </c>
      <c r="CZ23" s="1">
        <v>10470</v>
      </c>
      <c r="DA23" s="1">
        <v>0</v>
      </c>
      <c r="DB23" s="1">
        <v>0</v>
      </c>
      <c r="DC23" s="1">
        <v>0</v>
      </c>
      <c r="DD23" s="1">
        <v>13065.2</v>
      </c>
      <c r="DE23" s="1">
        <v>5308.93</v>
      </c>
      <c r="DF23" s="1">
        <v>15201.03</v>
      </c>
      <c r="DG23" s="1">
        <v>5515.82</v>
      </c>
      <c r="DH23" s="1">
        <v>2294.04</v>
      </c>
      <c r="DI23" s="1">
        <v>1187.5</v>
      </c>
      <c r="DJ23" s="1">
        <v>0</v>
      </c>
      <c r="DK23" s="1">
        <v>0</v>
      </c>
      <c r="DL23" s="1">
        <v>0</v>
      </c>
      <c r="DM23" s="1">
        <v>0</v>
      </c>
      <c r="DN23" s="1">
        <v>4408.3</v>
      </c>
      <c r="DO23" s="1">
        <v>0</v>
      </c>
      <c r="DP23" s="1">
        <v>0</v>
      </c>
      <c r="DQ23" s="1">
        <v>0</v>
      </c>
      <c r="DR23" s="1">
        <v>-5569.3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200</v>
      </c>
      <c r="DY23" s="1">
        <v>0</v>
      </c>
      <c r="EB23" s="9">
        <v>44743</v>
      </c>
      <c r="EC23" s="5">
        <v>216404.69</v>
      </c>
      <c r="ED23" s="5">
        <v>-15900.36</v>
      </c>
      <c r="EE23" s="5">
        <f>SUM(Table26[[#This Row],[Income]:[Cost Of Sales]])</f>
        <v>200504.33000000002</v>
      </c>
      <c r="EF23" s="5">
        <v>-164439.19</v>
      </c>
      <c r="EG23" s="5">
        <f>Table26[[#This Row],[Gross Profit]]+Table26[[#This Row],[Expenses]]</f>
        <v>36065.140000000014</v>
      </c>
      <c r="EH23" s="5">
        <v>0</v>
      </c>
      <c r="EI23" s="12">
        <f>SUM(Table26[[#This Row],[Operating Profit]:[Expenses - Tax]])</f>
        <v>36065.140000000014</v>
      </c>
      <c r="EJ23" s="18">
        <f>Table26[[#This Row],[Gross Profit]]/Table26[[#This Row],[Income]]</f>
        <v>0.92652488261691557</v>
      </c>
      <c r="EK23" s="18">
        <f>Table26[[#This Row],[Net Profit/(Loss)]]/Table26[[#This Row],[Income]]</f>
        <v>0.16665599992310709</v>
      </c>
      <c r="EL23" s="20">
        <f>Table26[[#This Row],[Income]]/EC24</f>
        <v>1.0301397408540662</v>
      </c>
      <c r="EN23" s="9">
        <v>44743</v>
      </c>
      <c r="EO23" s="4">
        <v>39390.07</v>
      </c>
      <c r="EP23" s="4">
        <v>158091.04</v>
      </c>
      <c r="EQ23" s="4">
        <v>14829.98</v>
      </c>
      <c r="ER23" s="4">
        <v>15.11</v>
      </c>
      <c r="ES23" s="4">
        <v>4078.49</v>
      </c>
      <c r="ET23" s="4">
        <v>-15384.2</v>
      </c>
      <c r="EU23" s="4">
        <v>-516.16</v>
      </c>
      <c r="EV23" s="4">
        <v>-72366.259999999995</v>
      </c>
      <c r="EW23" s="4">
        <v>-35377.519999999997</v>
      </c>
      <c r="EX23" s="4">
        <v>-15083.89</v>
      </c>
      <c r="EY23" s="4">
        <v>-41611.520000000004</v>
      </c>
      <c r="EZ23" s="14">
        <v>0</v>
      </c>
      <c r="FA23" s="5">
        <f>SUM(Table37[[#This Row],[Sales]:[ITE]])</f>
        <v>36065.139999999985</v>
      </c>
    </row>
    <row r="24" spans="2:157" x14ac:dyDescent="0.25">
      <c r="B24" s="3">
        <v>44713</v>
      </c>
      <c r="C24" s="1">
        <v>33594.629999999997</v>
      </c>
      <c r="D24" s="1">
        <v>0</v>
      </c>
      <c r="E24" s="1">
        <v>993.01</v>
      </c>
      <c r="F24" s="1">
        <v>157060.04999999999</v>
      </c>
      <c r="G24" s="1">
        <v>0</v>
      </c>
      <c r="H24" s="1">
        <v>1631.9</v>
      </c>
      <c r="I24" s="1">
        <v>660.16</v>
      </c>
      <c r="J24" s="1">
        <v>529.99</v>
      </c>
      <c r="K24" s="1">
        <v>2597</v>
      </c>
      <c r="L24" s="1">
        <v>8920.64</v>
      </c>
      <c r="M24" s="1">
        <v>218.18</v>
      </c>
      <c r="N24" s="1">
        <v>300</v>
      </c>
      <c r="O24" s="1">
        <v>8.89</v>
      </c>
      <c r="P24" s="1">
        <v>0</v>
      </c>
      <c r="Q24" s="1">
        <v>3030.23</v>
      </c>
      <c r="R24" s="1">
        <v>0</v>
      </c>
      <c r="S24" s="1">
        <v>407.28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121.18</v>
      </c>
      <c r="Z24" s="1">
        <v>0</v>
      </c>
      <c r="AA24" s="1">
        <v>0</v>
      </c>
      <c r="AB24" s="1">
        <v>0</v>
      </c>
      <c r="AC24" s="1">
        <v>15280.69</v>
      </c>
      <c r="AD24" s="1">
        <v>-1399.08</v>
      </c>
      <c r="AE24" s="1">
        <v>0</v>
      </c>
      <c r="AF24" s="1">
        <v>0</v>
      </c>
      <c r="AG24" s="1">
        <v>93.2</v>
      </c>
      <c r="AH24" s="1">
        <v>0</v>
      </c>
      <c r="AI24" s="1">
        <v>2000</v>
      </c>
      <c r="AJ24" s="1">
        <v>1834.9</v>
      </c>
      <c r="AK24" s="1">
        <v>860</v>
      </c>
      <c r="AL24" s="1">
        <v>0</v>
      </c>
      <c r="AM24" s="1">
        <v>137.49</v>
      </c>
      <c r="AN24" s="1">
        <v>0</v>
      </c>
      <c r="AO24" s="1">
        <v>947.57</v>
      </c>
      <c r="AP24" s="1">
        <v>10150</v>
      </c>
      <c r="AQ24" s="1">
        <v>55</v>
      </c>
      <c r="AR24" s="1">
        <v>660.46</v>
      </c>
      <c r="AS24" s="1">
        <v>2811</v>
      </c>
      <c r="AT24" s="1">
        <v>499.94</v>
      </c>
      <c r="AU24" s="1">
        <v>0</v>
      </c>
      <c r="AV24" s="1">
        <v>0</v>
      </c>
      <c r="AW24" s="1">
        <v>0</v>
      </c>
      <c r="AX24" s="1">
        <v>454.89</v>
      </c>
      <c r="AY24" s="1">
        <v>394.19</v>
      </c>
      <c r="AZ24" s="1">
        <v>2007.4</v>
      </c>
      <c r="BA24" s="1">
        <v>0</v>
      </c>
      <c r="BB24" s="1">
        <v>46482.3</v>
      </c>
      <c r="BC24" s="1">
        <v>0</v>
      </c>
      <c r="BD24" s="1">
        <v>0</v>
      </c>
      <c r="BE24" s="1">
        <v>0</v>
      </c>
      <c r="BF24" s="1">
        <v>1350</v>
      </c>
      <c r="BG24" s="1">
        <v>3900</v>
      </c>
      <c r="BH24" s="1">
        <v>237.5</v>
      </c>
      <c r="BI24" s="1">
        <v>2002.87</v>
      </c>
      <c r="BJ24" s="1">
        <v>482.87</v>
      </c>
      <c r="BK24" s="1">
        <v>8928.74</v>
      </c>
      <c r="BL24" s="1">
        <v>51.51</v>
      </c>
      <c r="BM24" s="1">
        <v>0</v>
      </c>
      <c r="BN24" s="1">
        <v>185.76</v>
      </c>
      <c r="BO24" s="1">
        <v>0</v>
      </c>
      <c r="BP24" s="1">
        <v>0</v>
      </c>
      <c r="BQ24" s="1">
        <v>0</v>
      </c>
      <c r="BR24" s="1">
        <v>70.819999999999993</v>
      </c>
      <c r="BS24" s="1">
        <v>0</v>
      </c>
      <c r="BT24" s="1">
        <v>0</v>
      </c>
      <c r="BU24" s="1">
        <v>2224.29</v>
      </c>
      <c r="BV24" s="1">
        <v>207.37</v>
      </c>
      <c r="BW24" s="1">
        <v>2301.94</v>
      </c>
      <c r="BX24" s="1">
        <v>208.06</v>
      </c>
      <c r="BY24" s="1">
        <v>0</v>
      </c>
      <c r="BZ24" s="1">
        <v>0</v>
      </c>
      <c r="CA24" s="1">
        <v>1420</v>
      </c>
      <c r="CB24" s="1">
        <v>614.33000000000004</v>
      </c>
      <c r="CC24" s="1">
        <v>0</v>
      </c>
      <c r="CD24" s="1">
        <v>5672.94</v>
      </c>
      <c r="CE24" s="1">
        <v>2503.5300000000002</v>
      </c>
      <c r="CF24" s="1">
        <v>190.16</v>
      </c>
      <c r="CG24" s="1">
        <v>0</v>
      </c>
      <c r="CH24" s="1">
        <v>1730.7</v>
      </c>
      <c r="CI24" s="1">
        <v>3061.5</v>
      </c>
      <c r="CJ24" s="1">
        <v>0</v>
      </c>
      <c r="CK24" s="1">
        <v>185.08</v>
      </c>
      <c r="CL24" s="1">
        <v>23552.720000000001</v>
      </c>
      <c r="CM24" s="1">
        <v>209</v>
      </c>
      <c r="CN24" s="1">
        <v>2730</v>
      </c>
      <c r="CO24" s="1">
        <v>978.42</v>
      </c>
      <c r="CP24" s="1">
        <v>0</v>
      </c>
      <c r="CQ24" s="1">
        <v>1500</v>
      </c>
      <c r="CR24" s="1">
        <v>3063</v>
      </c>
      <c r="CS24" s="1">
        <v>0</v>
      </c>
      <c r="CT24" s="1">
        <v>105.7</v>
      </c>
      <c r="CU24" s="1">
        <v>0</v>
      </c>
      <c r="CV24" s="1">
        <v>0</v>
      </c>
      <c r="CW24" s="1">
        <v>0</v>
      </c>
      <c r="CX24" s="1">
        <v>0</v>
      </c>
      <c r="CY24" s="1">
        <v>4000</v>
      </c>
      <c r="CZ24" s="1">
        <v>7880</v>
      </c>
      <c r="DA24" s="1">
        <v>0</v>
      </c>
      <c r="DB24" s="1">
        <v>0</v>
      </c>
      <c r="DC24" s="1">
        <v>0</v>
      </c>
      <c r="DD24" s="1">
        <v>18533.490000000002</v>
      </c>
      <c r="DE24" s="1">
        <v>6313.4</v>
      </c>
      <c r="DF24" s="1">
        <v>18528.5</v>
      </c>
      <c r="DG24" s="1">
        <v>4620.01</v>
      </c>
      <c r="DH24" s="1">
        <v>3634.4</v>
      </c>
      <c r="DI24" s="1">
        <v>1058.0899999999999</v>
      </c>
      <c r="DJ24" s="1">
        <v>0</v>
      </c>
      <c r="DK24" s="1">
        <v>0</v>
      </c>
      <c r="DL24" s="1">
        <v>0</v>
      </c>
      <c r="DM24" s="1">
        <v>0</v>
      </c>
      <c r="DN24" s="1">
        <v>5071.3900000000003</v>
      </c>
      <c r="DO24" s="1">
        <v>0</v>
      </c>
      <c r="DP24" s="1">
        <v>0</v>
      </c>
      <c r="DQ24" s="1">
        <v>0</v>
      </c>
      <c r="DR24" s="1">
        <v>6612.8</v>
      </c>
      <c r="DS24" s="1">
        <v>1443.4</v>
      </c>
      <c r="DT24" s="1">
        <v>0</v>
      </c>
      <c r="DU24" s="1">
        <v>0</v>
      </c>
      <c r="DV24" s="1">
        <v>0</v>
      </c>
      <c r="DW24" s="1">
        <v>0</v>
      </c>
      <c r="DX24" s="1">
        <v>200</v>
      </c>
      <c r="DY24" s="1">
        <v>0</v>
      </c>
      <c r="EB24" s="10">
        <v>44713</v>
      </c>
      <c r="EC24" s="5">
        <v>210073.14</v>
      </c>
      <c r="ED24" s="5">
        <v>-13974.810000000001</v>
      </c>
      <c r="EE24" s="5">
        <f>SUM(Table26[[#This Row],[Income]:[Cost Of Sales]])</f>
        <v>196098.33000000002</v>
      </c>
      <c r="EF24" s="5">
        <v>-216859.43</v>
      </c>
      <c r="EG24" s="5">
        <f>Table26[[#This Row],[Gross Profit]]+Table26[[#This Row],[Expenses]]</f>
        <v>-20761.099999999977</v>
      </c>
      <c r="EH24" s="5">
        <v>0</v>
      </c>
      <c r="EI24" s="12">
        <f>SUM(Table26[[#This Row],[Operating Profit]:[Expenses - Tax]])</f>
        <v>-20761.099999999977</v>
      </c>
      <c r="EJ24" s="18">
        <f>Table26[[#This Row],[Gross Profit]]/Table26[[#This Row],[Income]]</f>
        <v>0.93347645491470255</v>
      </c>
      <c r="EK24" s="18">
        <f>Table26[[#This Row],[Net Profit/(Loss)]]/Table26[[#This Row],[Income]]</f>
        <v>-9.8827960585536903E-2</v>
      </c>
      <c r="EL24" s="20">
        <f>Table26[[#This Row],[Income]]/EC25</f>
        <v>0.9919251876623858</v>
      </c>
      <c r="EN24" s="10">
        <v>44713</v>
      </c>
      <c r="EO24" s="4">
        <v>34587.64</v>
      </c>
      <c r="EP24" s="4">
        <v>159352.10999999999</v>
      </c>
      <c r="EQ24" s="4">
        <v>12565.81</v>
      </c>
      <c r="ER24" s="4">
        <v>8.89</v>
      </c>
      <c r="ES24" s="4">
        <v>3558.69</v>
      </c>
      <c r="ET24" s="4">
        <v>-13881.61</v>
      </c>
      <c r="EU24" s="4">
        <v>-93.2</v>
      </c>
      <c r="EV24" s="4">
        <v>-101847.82999999999</v>
      </c>
      <c r="EW24" s="4">
        <v>-32447.42</v>
      </c>
      <c r="EX24" s="4">
        <v>-16548.7</v>
      </c>
      <c r="EY24" s="4">
        <v>-66015.48</v>
      </c>
      <c r="EZ24" s="14">
        <v>0</v>
      </c>
      <c r="FA24" s="5">
        <f>SUM(Table37[[#This Row],[Sales]:[ITE]])</f>
        <v>-20761.099999999962</v>
      </c>
    </row>
    <row r="25" spans="2:157" x14ac:dyDescent="0.25">
      <c r="B25" s="3">
        <v>44682</v>
      </c>
      <c r="C25" s="1">
        <v>30951.37</v>
      </c>
      <c r="D25" s="1">
        <v>0</v>
      </c>
      <c r="E25" s="1">
        <v>940.77</v>
      </c>
      <c r="F25" s="1">
        <v>160854.32</v>
      </c>
      <c r="G25" s="1">
        <v>0</v>
      </c>
      <c r="H25" s="1">
        <v>2277.0100000000002</v>
      </c>
      <c r="I25" s="1">
        <v>571.99</v>
      </c>
      <c r="J25" s="1">
        <v>1094.28</v>
      </c>
      <c r="K25" s="1">
        <v>1862.54</v>
      </c>
      <c r="L25" s="1">
        <v>9760.09</v>
      </c>
      <c r="M25" s="1">
        <v>0</v>
      </c>
      <c r="N25" s="1">
        <v>527</v>
      </c>
      <c r="O25" s="1">
        <v>6.92</v>
      </c>
      <c r="P25" s="1">
        <v>0</v>
      </c>
      <c r="Q25" s="1">
        <v>2630.45</v>
      </c>
      <c r="R25" s="1">
        <v>0</v>
      </c>
      <c r="S25" s="1">
        <v>72.73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233.78</v>
      </c>
      <c r="Z25" s="1">
        <v>0</v>
      </c>
      <c r="AA25" s="1">
        <v>0</v>
      </c>
      <c r="AB25" s="1">
        <v>0</v>
      </c>
      <c r="AC25" s="1">
        <v>11607.72</v>
      </c>
      <c r="AD25" s="1">
        <v>1396.23</v>
      </c>
      <c r="AE25" s="1">
        <v>0</v>
      </c>
      <c r="AF25" s="1">
        <v>0</v>
      </c>
      <c r="AG25" s="1">
        <v>502.39</v>
      </c>
      <c r="AH25" s="1">
        <v>0</v>
      </c>
      <c r="AI25" s="1">
        <v>3600</v>
      </c>
      <c r="AJ25" s="1">
        <v>1819.1</v>
      </c>
      <c r="AK25" s="1">
        <v>0</v>
      </c>
      <c r="AL25" s="1">
        <v>0</v>
      </c>
      <c r="AM25" s="1">
        <v>130.75</v>
      </c>
      <c r="AN25" s="1">
        <v>0</v>
      </c>
      <c r="AO25" s="1">
        <v>309.39999999999998</v>
      </c>
      <c r="AP25" s="1">
        <v>0</v>
      </c>
      <c r="AQ25" s="1">
        <v>0</v>
      </c>
      <c r="AR25" s="1">
        <v>522.36</v>
      </c>
      <c r="AS25" s="1">
        <v>2811</v>
      </c>
      <c r="AT25" s="1">
        <v>780.72</v>
      </c>
      <c r="AU25" s="1">
        <v>0</v>
      </c>
      <c r="AV25" s="1">
        <v>0</v>
      </c>
      <c r="AW25" s="1">
        <v>0</v>
      </c>
      <c r="AX25" s="1">
        <v>461.27</v>
      </c>
      <c r="AY25" s="1">
        <v>340.91</v>
      </c>
      <c r="AZ25" s="1">
        <v>1924.67</v>
      </c>
      <c r="BA25" s="1">
        <v>0</v>
      </c>
      <c r="BB25" s="1">
        <v>41332.36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237.5</v>
      </c>
      <c r="BI25" s="1">
        <v>202.36</v>
      </c>
      <c r="BJ25" s="1">
        <v>498.97</v>
      </c>
      <c r="BK25" s="1">
        <v>9256.6299999999992</v>
      </c>
      <c r="BL25" s="1">
        <v>54.17</v>
      </c>
      <c r="BM25" s="1">
        <v>0</v>
      </c>
      <c r="BN25" s="1">
        <v>392.87</v>
      </c>
      <c r="BO25" s="1">
        <v>0</v>
      </c>
      <c r="BP25" s="1">
        <v>0</v>
      </c>
      <c r="BQ25" s="1">
        <v>0</v>
      </c>
      <c r="BR25" s="1">
        <v>10.58</v>
      </c>
      <c r="BS25" s="1">
        <v>0</v>
      </c>
      <c r="BT25" s="1">
        <v>0</v>
      </c>
      <c r="BU25" s="1">
        <v>8633.9</v>
      </c>
      <c r="BV25" s="1">
        <v>5072.6400000000003</v>
      </c>
      <c r="BW25" s="1">
        <v>745.72</v>
      </c>
      <c r="BX25" s="1">
        <v>0</v>
      </c>
      <c r="BY25" s="1">
        <v>0</v>
      </c>
      <c r="BZ25" s="1">
        <v>0</v>
      </c>
      <c r="CA25" s="1">
        <v>233.78</v>
      </c>
      <c r="CB25" s="1">
        <v>271.52999999999997</v>
      </c>
      <c r="CC25" s="1">
        <v>0</v>
      </c>
      <c r="CD25" s="1">
        <v>5817.83</v>
      </c>
      <c r="CE25" s="1">
        <v>0</v>
      </c>
      <c r="CF25" s="1">
        <v>90.46</v>
      </c>
      <c r="CG25" s="1">
        <v>120</v>
      </c>
      <c r="CH25" s="1">
        <v>1660.76</v>
      </c>
      <c r="CI25" s="1">
        <v>3032.74</v>
      </c>
      <c r="CJ25" s="1">
        <v>0</v>
      </c>
      <c r="CK25" s="1">
        <v>231.35</v>
      </c>
      <c r="CL25" s="1">
        <v>22870.3</v>
      </c>
      <c r="CM25" s="1">
        <v>388.84</v>
      </c>
      <c r="CN25" s="1">
        <v>2730</v>
      </c>
      <c r="CO25" s="1">
        <v>978.42</v>
      </c>
      <c r="CP25" s="1">
        <v>0</v>
      </c>
      <c r="CQ25" s="1">
        <v>2250</v>
      </c>
      <c r="CR25" s="1">
        <v>2427.0300000000002</v>
      </c>
      <c r="CS25" s="1">
        <v>0</v>
      </c>
      <c r="CT25" s="1">
        <v>1040.8499999999999</v>
      </c>
      <c r="CU25" s="1">
        <v>0</v>
      </c>
      <c r="CV25" s="1">
        <v>0</v>
      </c>
      <c r="CW25" s="1">
        <v>0</v>
      </c>
      <c r="CX25" s="1">
        <v>0</v>
      </c>
      <c r="CY25" s="1">
        <v>4827.2700000000004</v>
      </c>
      <c r="CZ25" s="1">
        <v>8501.27</v>
      </c>
      <c r="DA25" s="1">
        <v>0</v>
      </c>
      <c r="DB25" s="1">
        <v>0</v>
      </c>
      <c r="DC25" s="1">
        <v>0</v>
      </c>
      <c r="DD25" s="1">
        <v>14034.24</v>
      </c>
      <c r="DE25" s="1">
        <v>5063.72</v>
      </c>
      <c r="DF25" s="1">
        <v>14807.2</v>
      </c>
      <c r="DG25" s="1">
        <v>3802.42</v>
      </c>
      <c r="DH25" s="1">
        <v>1888.93</v>
      </c>
      <c r="DI25" s="1">
        <v>486.97</v>
      </c>
      <c r="DJ25" s="1">
        <v>0</v>
      </c>
      <c r="DK25" s="1">
        <v>0</v>
      </c>
      <c r="DL25" s="1">
        <v>0</v>
      </c>
      <c r="DM25" s="1">
        <v>0</v>
      </c>
      <c r="DN25" s="1">
        <v>3799.01</v>
      </c>
      <c r="DO25" s="1">
        <v>0</v>
      </c>
      <c r="DP25" s="1">
        <v>0</v>
      </c>
      <c r="DQ25" s="1">
        <v>0</v>
      </c>
      <c r="DR25" s="1">
        <v>3867.8</v>
      </c>
      <c r="DS25" s="1">
        <v>2886.8</v>
      </c>
      <c r="DT25" s="1">
        <v>0</v>
      </c>
      <c r="DU25" s="1">
        <v>0</v>
      </c>
      <c r="DV25" s="1">
        <v>0</v>
      </c>
      <c r="DW25" s="1">
        <v>0</v>
      </c>
      <c r="DX25" s="1">
        <v>200</v>
      </c>
      <c r="DY25" s="1">
        <v>0</v>
      </c>
      <c r="EB25" s="9">
        <v>44682</v>
      </c>
      <c r="EC25" s="5">
        <v>211783.25000000006</v>
      </c>
      <c r="ED25" s="5">
        <v>-13506.339999999998</v>
      </c>
      <c r="EE25" s="5">
        <f>SUM(Table26[[#This Row],[Income]:[Cost Of Sales]])</f>
        <v>198276.91000000006</v>
      </c>
      <c r="EF25" s="5">
        <v>-187447.40000000002</v>
      </c>
      <c r="EG25" s="5">
        <f>Table26[[#This Row],[Gross Profit]]+Table26[[#This Row],[Expenses]]</f>
        <v>10829.510000000038</v>
      </c>
      <c r="EH25" s="5">
        <v>0</v>
      </c>
      <c r="EI25" s="12">
        <f>SUM(Table26[[#This Row],[Operating Profit]:[Expenses - Tax]])</f>
        <v>10829.510000000038</v>
      </c>
      <c r="EJ25" s="18">
        <f>Table26[[#This Row],[Gross Profit]]/Table26[[#This Row],[Income]]</f>
        <v>0.93622564579587864</v>
      </c>
      <c r="EK25" s="18">
        <f>Table26[[#This Row],[Net Profit/(Loss)]]/Table26[[#This Row],[Income]]</f>
        <v>5.1134874925189013E-2</v>
      </c>
      <c r="EL25" s="20">
        <f>Table26[[#This Row],[Income]]/EC26</f>
        <v>0.92545887906442081</v>
      </c>
      <c r="EN25" s="9">
        <v>44682</v>
      </c>
      <c r="EO25" s="4">
        <v>31892.14</v>
      </c>
      <c r="EP25" s="4">
        <v>163703.32</v>
      </c>
      <c r="EQ25" s="4">
        <v>13243.91</v>
      </c>
      <c r="ER25" s="4">
        <v>6.92</v>
      </c>
      <c r="ES25" s="4">
        <v>2936.96</v>
      </c>
      <c r="ET25" s="4">
        <v>-13003.949999999999</v>
      </c>
      <c r="EU25" s="4">
        <v>-502.39</v>
      </c>
      <c r="EV25" s="4">
        <v>-85671.48000000001</v>
      </c>
      <c r="EW25" s="4">
        <v>-31892.41</v>
      </c>
      <c r="EX25" s="4">
        <v>-19046.420000000002</v>
      </c>
      <c r="EY25" s="4">
        <v>-50837.090000000011</v>
      </c>
      <c r="EZ25" s="14">
        <v>0</v>
      </c>
      <c r="FA25" s="5">
        <f>SUM(Table37[[#This Row],[Sales]:[ITE]])</f>
        <v>10829.50999999998</v>
      </c>
    </row>
    <row r="26" spans="2:157" x14ac:dyDescent="0.25">
      <c r="B26" s="3">
        <v>44652</v>
      </c>
      <c r="C26" s="1">
        <v>31980.74</v>
      </c>
      <c r="D26" s="1">
        <v>0</v>
      </c>
      <c r="E26" s="1">
        <v>742.68</v>
      </c>
      <c r="F26" s="1">
        <v>174206.76</v>
      </c>
      <c r="G26" s="1">
        <v>0</v>
      </c>
      <c r="H26" s="1">
        <v>1839.75</v>
      </c>
      <c r="I26" s="1">
        <v>700.32</v>
      </c>
      <c r="J26" s="1">
        <v>809.54</v>
      </c>
      <c r="K26" s="1">
        <v>2194.81</v>
      </c>
      <c r="L26" s="1">
        <v>13121.54</v>
      </c>
      <c r="M26" s="1">
        <v>0</v>
      </c>
      <c r="N26" s="1">
        <v>433.64</v>
      </c>
      <c r="O26" s="1">
        <v>7.08</v>
      </c>
      <c r="P26" s="1">
        <v>0</v>
      </c>
      <c r="Q26" s="1">
        <v>2516.29</v>
      </c>
      <c r="R26" s="1">
        <v>0</v>
      </c>
      <c r="S26" s="1">
        <v>118.19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170</v>
      </c>
      <c r="Z26" s="1">
        <v>0</v>
      </c>
      <c r="AA26" s="1">
        <v>0</v>
      </c>
      <c r="AB26" s="1">
        <v>0</v>
      </c>
      <c r="AC26" s="1">
        <v>10302.24</v>
      </c>
      <c r="AD26" s="1">
        <v>2452.1</v>
      </c>
      <c r="AE26" s="1">
        <v>0</v>
      </c>
      <c r="AF26" s="1">
        <v>0</v>
      </c>
      <c r="AG26" s="1">
        <v>579.83000000000004</v>
      </c>
      <c r="AH26" s="1">
        <v>0</v>
      </c>
      <c r="AI26" s="1">
        <v>0</v>
      </c>
      <c r="AJ26" s="1">
        <v>1702.53</v>
      </c>
      <c r="AK26" s="1">
        <v>707.27</v>
      </c>
      <c r="AL26" s="1">
        <v>0</v>
      </c>
      <c r="AM26" s="1">
        <v>107.77</v>
      </c>
      <c r="AN26" s="1">
        <v>0</v>
      </c>
      <c r="AO26" s="1">
        <v>405</v>
      </c>
      <c r="AP26" s="1">
        <v>33.200000000000003</v>
      </c>
      <c r="AQ26" s="1">
        <v>0</v>
      </c>
      <c r="AR26" s="1">
        <v>0</v>
      </c>
      <c r="AS26" s="1">
        <v>2811</v>
      </c>
      <c r="AT26" s="1">
        <v>226</v>
      </c>
      <c r="AU26" s="1">
        <v>0</v>
      </c>
      <c r="AV26" s="1">
        <v>219.32</v>
      </c>
      <c r="AW26" s="1">
        <v>0</v>
      </c>
      <c r="AX26" s="1">
        <v>348.25</v>
      </c>
      <c r="AY26" s="1">
        <v>312.62</v>
      </c>
      <c r="AZ26" s="1">
        <v>1916.95</v>
      </c>
      <c r="BA26" s="1">
        <v>0</v>
      </c>
      <c r="BB26" s="1">
        <v>39455.01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981.07</v>
      </c>
      <c r="BI26" s="1">
        <v>520.91</v>
      </c>
      <c r="BJ26" s="1">
        <v>482.87</v>
      </c>
      <c r="BK26" s="1">
        <v>8061.5</v>
      </c>
      <c r="BL26" s="1">
        <v>55.82</v>
      </c>
      <c r="BM26" s="1">
        <v>0</v>
      </c>
      <c r="BN26" s="1">
        <v>231.28</v>
      </c>
      <c r="BO26" s="1">
        <v>0</v>
      </c>
      <c r="BP26" s="1">
        <v>0</v>
      </c>
      <c r="BQ26" s="1">
        <v>343.74</v>
      </c>
      <c r="BR26" s="1">
        <v>0</v>
      </c>
      <c r="BS26" s="1">
        <v>0</v>
      </c>
      <c r="BT26" s="1">
        <v>0</v>
      </c>
      <c r="BU26" s="1">
        <v>0</v>
      </c>
      <c r="BV26" s="1">
        <v>474.83</v>
      </c>
      <c r="BW26" s="1">
        <v>5401.42</v>
      </c>
      <c r="BX26" s="1">
        <v>0</v>
      </c>
      <c r="BY26" s="1">
        <v>201</v>
      </c>
      <c r="BZ26" s="1">
        <v>0</v>
      </c>
      <c r="CA26" s="1">
        <v>2881</v>
      </c>
      <c r="CB26" s="1">
        <v>268.72000000000003</v>
      </c>
      <c r="CC26" s="1">
        <v>0</v>
      </c>
      <c r="CD26" s="1">
        <v>6775.29</v>
      </c>
      <c r="CE26" s="1">
        <v>476.35</v>
      </c>
      <c r="CF26" s="1">
        <v>43.89</v>
      </c>
      <c r="CG26" s="1">
        <v>0</v>
      </c>
      <c r="CH26" s="1">
        <v>2073.67</v>
      </c>
      <c r="CI26" s="1">
        <v>3061.5</v>
      </c>
      <c r="CJ26" s="1">
        <v>0</v>
      </c>
      <c r="CK26" s="1">
        <v>185.08</v>
      </c>
      <c r="CL26" s="1">
        <v>26899</v>
      </c>
      <c r="CM26" s="1">
        <v>493.34</v>
      </c>
      <c r="CN26" s="1">
        <v>4990.3599999999997</v>
      </c>
      <c r="CO26" s="1">
        <v>753.88</v>
      </c>
      <c r="CP26" s="1">
        <v>0</v>
      </c>
      <c r="CQ26" s="1">
        <v>1775</v>
      </c>
      <c r="CR26" s="1">
        <v>2525.3000000000002</v>
      </c>
      <c r="CS26" s="1">
        <v>0</v>
      </c>
      <c r="CT26" s="1">
        <v>570.72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11020</v>
      </c>
      <c r="DA26" s="1">
        <v>0</v>
      </c>
      <c r="DB26" s="1">
        <v>0</v>
      </c>
      <c r="DC26" s="1">
        <v>0</v>
      </c>
      <c r="DD26" s="1">
        <v>13691.69</v>
      </c>
      <c r="DE26" s="1">
        <v>5248.51</v>
      </c>
      <c r="DF26" s="1">
        <v>14937.2</v>
      </c>
      <c r="DG26" s="1">
        <v>5414.75</v>
      </c>
      <c r="DH26" s="1">
        <v>2712.87</v>
      </c>
      <c r="DI26" s="1">
        <v>930.12</v>
      </c>
      <c r="DJ26" s="1">
        <v>0</v>
      </c>
      <c r="DK26" s="1">
        <v>0</v>
      </c>
      <c r="DL26" s="1">
        <v>0</v>
      </c>
      <c r="DM26" s="1">
        <v>0</v>
      </c>
      <c r="DN26" s="1">
        <v>4178.83</v>
      </c>
      <c r="DO26" s="1">
        <v>0</v>
      </c>
      <c r="DP26" s="1">
        <v>0</v>
      </c>
      <c r="DQ26" s="1">
        <v>0</v>
      </c>
      <c r="DR26" s="1">
        <v>1444.81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EB26" s="10">
        <v>44652</v>
      </c>
      <c r="EC26" s="5">
        <v>228841.34000000005</v>
      </c>
      <c r="ED26" s="5">
        <v>-13334.17</v>
      </c>
      <c r="EE26" s="5">
        <f>SUM(Table26[[#This Row],[Income]:[Cost Of Sales]])</f>
        <v>215507.17000000004</v>
      </c>
      <c r="EF26" s="5">
        <v>-178351.24</v>
      </c>
      <c r="EG26" s="5">
        <f>Table26[[#This Row],[Gross Profit]]+Table26[[#This Row],[Expenses]]</f>
        <v>37155.930000000051</v>
      </c>
      <c r="EH26" s="5">
        <v>0</v>
      </c>
      <c r="EI26" s="12">
        <f>SUM(Table26[[#This Row],[Operating Profit]:[Expenses - Tax]])</f>
        <v>37155.930000000051</v>
      </c>
      <c r="EJ26" s="18">
        <f>Table26[[#This Row],[Gross Profit]]/Table26[[#This Row],[Income]]</f>
        <v>0.94173181296701025</v>
      </c>
      <c r="EK26" s="18">
        <f>Table26[[#This Row],[Net Profit/(Loss)]]/Table26[[#This Row],[Income]]</f>
        <v>0.16236546246408121</v>
      </c>
      <c r="EL26" s="20">
        <f>Table26[[#This Row],[Income]]/EC27</f>
        <v>1.0804936624063501</v>
      </c>
      <c r="EN26" s="10">
        <v>44652</v>
      </c>
      <c r="EO26" s="4">
        <v>32723.420000000002</v>
      </c>
      <c r="EP26" s="4">
        <v>176746.83000000002</v>
      </c>
      <c r="EQ26" s="4">
        <v>16559.530000000002</v>
      </c>
      <c r="ER26" s="4">
        <v>7.08</v>
      </c>
      <c r="ES26" s="4">
        <v>2804.48</v>
      </c>
      <c r="ET26" s="4">
        <v>-12754.34</v>
      </c>
      <c r="EU26" s="4">
        <v>-579.83000000000004</v>
      </c>
      <c r="EV26" s="4">
        <v>-75444.61</v>
      </c>
      <c r="EW26" s="4">
        <v>-38456.829999999994</v>
      </c>
      <c r="EX26" s="4">
        <v>-15891.02</v>
      </c>
      <c r="EY26" s="4">
        <v>-48558.780000000006</v>
      </c>
      <c r="EZ26" s="14">
        <v>0</v>
      </c>
      <c r="FA26" s="5">
        <f>SUM(Table37[[#This Row],[Sales]:[ITE]])</f>
        <v>37155.930000000058</v>
      </c>
    </row>
    <row r="27" spans="2:157" x14ac:dyDescent="0.25">
      <c r="B27" s="3">
        <v>44621</v>
      </c>
      <c r="C27" s="1">
        <v>25352.66</v>
      </c>
      <c r="D27" s="1">
        <v>1581.82</v>
      </c>
      <c r="E27" s="1">
        <v>3520.66</v>
      </c>
      <c r="F27" s="1">
        <v>164258.84</v>
      </c>
      <c r="G27" s="1">
        <v>0</v>
      </c>
      <c r="H27" s="1">
        <v>1174.19</v>
      </c>
      <c r="I27" s="1">
        <v>748.73</v>
      </c>
      <c r="J27" s="1">
        <v>1214.1099999999999</v>
      </c>
      <c r="K27" s="1">
        <v>2191.91</v>
      </c>
      <c r="L27" s="1">
        <v>8566.7199999999993</v>
      </c>
      <c r="M27" s="1">
        <v>0</v>
      </c>
      <c r="N27" s="1">
        <v>160</v>
      </c>
      <c r="O27" s="1">
        <v>6.36</v>
      </c>
      <c r="P27" s="1">
        <v>0</v>
      </c>
      <c r="Q27" s="1">
        <v>2228.7600000000002</v>
      </c>
      <c r="R27" s="1">
        <v>0</v>
      </c>
      <c r="S27" s="1">
        <v>686.36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102.2</v>
      </c>
      <c r="Z27" s="1">
        <v>0</v>
      </c>
      <c r="AA27" s="1">
        <v>0</v>
      </c>
      <c r="AB27" s="1">
        <v>0</v>
      </c>
      <c r="AC27" s="1">
        <v>13635.92</v>
      </c>
      <c r="AD27" s="1">
        <v>-1395.98</v>
      </c>
      <c r="AE27" s="1">
        <v>0</v>
      </c>
      <c r="AF27" s="1">
        <v>0</v>
      </c>
      <c r="AG27" s="1">
        <v>44.8</v>
      </c>
      <c r="AH27" s="1">
        <v>0</v>
      </c>
      <c r="AI27" s="1">
        <v>1800</v>
      </c>
      <c r="AJ27" s="1">
        <v>1798.6</v>
      </c>
      <c r="AK27" s="1">
        <v>830.09</v>
      </c>
      <c r="AL27" s="1">
        <v>0</v>
      </c>
      <c r="AM27" s="1">
        <v>117.97</v>
      </c>
      <c r="AN27" s="1">
        <v>0</v>
      </c>
      <c r="AO27" s="1">
        <v>327.8</v>
      </c>
      <c r="AP27" s="1">
        <v>0</v>
      </c>
      <c r="AQ27" s="1">
        <v>0</v>
      </c>
      <c r="AR27" s="1">
        <v>121.45</v>
      </c>
      <c r="AS27" s="1">
        <v>2811</v>
      </c>
      <c r="AT27" s="1">
        <v>0</v>
      </c>
      <c r="AU27" s="1">
        <v>0</v>
      </c>
      <c r="AV27" s="1">
        <v>186.18</v>
      </c>
      <c r="AW27" s="1">
        <v>0</v>
      </c>
      <c r="AX27" s="1">
        <v>552.25</v>
      </c>
      <c r="AY27" s="1">
        <v>172.68</v>
      </c>
      <c r="AZ27" s="1">
        <v>1916.95</v>
      </c>
      <c r="BA27" s="1">
        <v>0</v>
      </c>
      <c r="BB27" s="1">
        <v>39808.53</v>
      </c>
      <c r="BC27" s="1">
        <v>0</v>
      </c>
      <c r="BD27" s="1">
        <v>0</v>
      </c>
      <c r="BE27" s="1">
        <v>0</v>
      </c>
      <c r="BF27" s="1">
        <v>250</v>
      </c>
      <c r="BG27" s="1">
        <v>0</v>
      </c>
      <c r="BH27" s="1">
        <v>237.5</v>
      </c>
      <c r="BI27" s="1">
        <v>0</v>
      </c>
      <c r="BJ27" s="1">
        <v>498.97</v>
      </c>
      <c r="BK27" s="1">
        <v>8330.2199999999993</v>
      </c>
      <c r="BL27" s="1">
        <v>58.47</v>
      </c>
      <c r="BM27" s="1">
        <v>0</v>
      </c>
      <c r="BN27" s="1">
        <v>136.84</v>
      </c>
      <c r="BO27" s="1">
        <v>0</v>
      </c>
      <c r="BP27" s="1">
        <v>1889.84</v>
      </c>
      <c r="BQ27" s="1">
        <v>169.88</v>
      </c>
      <c r="BR27" s="1">
        <v>90.44</v>
      </c>
      <c r="BS27" s="1">
        <v>0</v>
      </c>
      <c r="BT27" s="1">
        <v>0</v>
      </c>
      <c r="BU27" s="1">
        <v>2323.9699999999998</v>
      </c>
      <c r="BV27" s="1">
        <v>72.739999999999995</v>
      </c>
      <c r="BW27" s="1">
        <v>4461.8900000000003</v>
      </c>
      <c r="BX27" s="1">
        <v>0</v>
      </c>
      <c r="BY27" s="1">
        <v>0</v>
      </c>
      <c r="BZ27" s="1">
        <v>0</v>
      </c>
      <c r="CA27" s="1">
        <v>205.07</v>
      </c>
      <c r="CB27" s="1">
        <v>50</v>
      </c>
      <c r="CC27" s="1">
        <v>0</v>
      </c>
      <c r="CD27" s="1">
        <v>6526.48</v>
      </c>
      <c r="CE27" s="1">
        <v>0</v>
      </c>
      <c r="CF27" s="1">
        <v>119.84</v>
      </c>
      <c r="CG27" s="1">
        <v>0</v>
      </c>
      <c r="CH27" s="1">
        <v>4860.1499999999996</v>
      </c>
      <c r="CI27" s="1">
        <v>3061.5</v>
      </c>
      <c r="CJ27" s="1">
        <v>196.35</v>
      </c>
      <c r="CK27" s="1">
        <v>470.35</v>
      </c>
      <c r="CL27" s="1">
        <v>24815.79</v>
      </c>
      <c r="CM27" s="1">
        <v>566.05999999999995</v>
      </c>
      <c r="CN27" s="1">
        <v>2613</v>
      </c>
      <c r="CO27" s="1">
        <v>978.42</v>
      </c>
      <c r="CP27" s="1">
        <v>0</v>
      </c>
      <c r="CQ27" s="1">
        <v>2675</v>
      </c>
      <c r="CR27" s="1">
        <v>3270.42</v>
      </c>
      <c r="CS27" s="1">
        <v>0</v>
      </c>
      <c r="CT27" s="1">
        <v>82.7</v>
      </c>
      <c r="CU27" s="1">
        <v>0</v>
      </c>
      <c r="CV27" s="1">
        <v>0</v>
      </c>
      <c r="CW27" s="1">
        <v>0</v>
      </c>
      <c r="CX27" s="1">
        <v>0</v>
      </c>
      <c r="CY27" s="1">
        <v>3136.36</v>
      </c>
      <c r="CZ27" s="1">
        <v>8080</v>
      </c>
      <c r="DA27" s="1">
        <v>0</v>
      </c>
      <c r="DB27" s="1">
        <v>0</v>
      </c>
      <c r="DC27" s="1">
        <v>366.87</v>
      </c>
      <c r="DD27" s="1">
        <v>13961.89</v>
      </c>
      <c r="DE27" s="1">
        <v>5745.78</v>
      </c>
      <c r="DF27" s="1">
        <v>18747.580000000002</v>
      </c>
      <c r="DG27" s="1">
        <v>5703.74</v>
      </c>
      <c r="DH27" s="1">
        <v>3034.88</v>
      </c>
      <c r="DI27" s="1">
        <v>715.25</v>
      </c>
      <c r="DJ27" s="1">
        <v>677.3</v>
      </c>
      <c r="DK27" s="1">
        <v>0</v>
      </c>
      <c r="DL27" s="1">
        <v>0</v>
      </c>
      <c r="DM27" s="1">
        <v>0</v>
      </c>
      <c r="DN27" s="1">
        <v>4573.04</v>
      </c>
      <c r="DO27" s="1">
        <v>0</v>
      </c>
      <c r="DP27" s="1">
        <v>0</v>
      </c>
      <c r="DQ27" s="1">
        <v>0</v>
      </c>
      <c r="DR27" s="1">
        <v>8725.7999999999993</v>
      </c>
      <c r="DS27" s="1">
        <v>1443.4</v>
      </c>
      <c r="DT27" s="1">
        <v>0</v>
      </c>
      <c r="DU27" s="1">
        <v>0</v>
      </c>
      <c r="DV27" s="1">
        <v>0</v>
      </c>
      <c r="DW27" s="1">
        <v>0</v>
      </c>
      <c r="DX27" s="1">
        <v>378.4</v>
      </c>
      <c r="DY27" s="1">
        <v>0</v>
      </c>
      <c r="EB27" s="9">
        <v>44621</v>
      </c>
      <c r="EC27" s="5">
        <v>211793.31999999998</v>
      </c>
      <c r="ED27" s="5">
        <v>-12284.74</v>
      </c>
      <c r="EE27" s="5">
        <f>SUM(Table26[[#This Row],[Income]:[Cost Of Sales]])</f>
        <v>199508.58</v>
      </c>
      <c r="EF27" s="5">
        <v>-194745.67999999996</v>
      </c>
      <c r="EG27" s="5">
        <f>Table26[[#This Row],[Gross Profit]]+Table26[[#This Row],[Expenses]]</f>
        <v>4762.9000000000233</v>
      </c>
      <c r="EH27" s="5">
        <v>0</v>
      </c>
      <c r="EI27" s="12">
        <f>SUM(Table26[[#This Row],[Operating Profit]:[Expenses - Tax]])</f>
        <v>4762.9000000000233</v>
      </c>
      <c r="EJ27" s="18">
        <f>Table26[[#This Row],[Gross Profit]]/Table26[[#This Row],[Income]]</f>
        <v>0.94199656533076681</v>
      </c>
      <c r="EK27" s="18">
        <f>Table26[[#This Row],[Net Profit/(Loss)]]/Table26[[#This Row],[Income]]</f>
        <v>2.2488433535108775E-2</v>
      </c>
      <c r="EL27" s="20">
        <f>Table26[[#This Row],[Income]]/EC28</f>
        <v>1.3780175583712617</v>
      </c>
      <c r="EN27" s="9">
        <v>44621</v>
      </c>
      <c r="EO27" s="4">
        <v>30455.14</v>
      </c>
      <c r="EP27" s="4">
        <v>166181.76000000001</v>
      </c>
      <c r="EQ27" s="4">
        <v>12132.739999999998</v>
      </c>
      <c r="ER27" s="4">
        <v>6.36</v>
      </c>
      <c r="ES27" s="4">
        <v>3017.32</v>
      </c>
      <c r="ET27" s="4">
        <v>-12239.94</v>
      </c>
      <c r="EU27" s="4">
        <v>-44.8</v>
      </c>
      <c r="EV27" s="4">
        <v>-75865.649999999994</v>
      </c>
      <c r="EW27" s="4">
        <v>-37561.619999999995</v>
      </c>
      <c r="EX27" s="4">
        <v>-17244.48</v>
      </c>
      <c r="EY27" s="4">
        <v>-64073.930000000008</v>
      </c>
      <c r="EZ27" s="14">
        <v>0</v>
      </c>
      <c r="FA27" s="5">
        <f>SUM(Table37[[#This Row],[Sales]:[ITE]])</f>
        <v>4762.9000000000233</v>
      </c>
    </row>
    <row r="28" spans="2:157" x14ac:dyDescent="0.25">
      <c r="B28" s="3">
        <v>44593</v>
      </c>
      <c r="C28" s="1">
        <v>17978.53</v>
      </c>
      <c r="D28" s="1">
        <v>3042.28</v>
      </c>
      <c r="E28" s="1">
        <v>558.6</v>
      </c>
      <c r="F28" s="1">
        <v>116738.37</v>
      </c>
      <c r="G28" s="1">
        <v>1431.67</v>
      </c>
      <c r="H28" s="1">
        <v>1797.01</v>
      </c>
      <c r="I28" s="1">
        <v>0</v>
      </c>
      <c r="J28" s="1">
        <v>1409.55</v>
      </c>
      <c r="K28" s="1">
        <v>1709.82</v>
      </c>
      <c r="L28" s="1">
        <v>7259.1</v>
      </c>
      <c r="M28" s="1">
        <v>0</v>
      </c>
      <c r="N28" s="1">
        <v>0</v>
      </c>
      <c r="O28" s="1">
        <v>7</v>
      </c>
      <c r="P28" s="1">
        <v>0</v>
      </c>
      <c r="Q28" s="1">
        <v>1689.55</v>
      </c>
      <c r="R28" s="1">
        <v>0</v>
      </c>
      <c r="S28" s="1">
        <v>72.73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7035.84</v>
      </c>
      <c r="AD28" s="1">
        <v>1448.99</v>
      </c>
      <c r="AE28" s="1">
        <v>0</v>
      </c>
      <c r="AF28" s="1">
        <v>2354.1999999999998</v>
      </c>
      <c r="AG28" s="1">
        <v>0</v>
      </c>
      <c r="AH28" s="1">
        <v>0</v>
      </c>
      <c r="AI28" s="1">
        <v>1800</v>
      </c>
      <c r="AJ28" s="1">
        <v>1450</v>
      </c>
      <c r="AK28" s="1">
        <v>0</v>
      </c>
      <c r="AL28" s="1">
        <v>125</v>
      </c>
      <c r="AM28" s="1">
        <v>125.18</v>
      </c>
      <c r="AN28" s="1">
        <v>0</v>
      </c>
      <c r="AO28" s="1">
        <v>294.39999999999998</v>
      </c>
      <c r="AP28" s="1">
        <v>0</v>
      </c>
      <c r="AQ28" s="1">
        <v>0</v>
      </c>
      <c r="AR28" s="1">
        <v>212.36</v>
      </c>
      <c r="AS28" s="1">
        <v>2811</v>
      </c>
      <c r="AT28" s="1">
        <v>226</v>
      </c>
      <c r="AU28" s="1">
        <v>0</v>
      </c>
      <c r="AV28" s="1">
        <v>206.36</v>
      </c>
      <c r="AW28" s="1">
        <v>0</v>
      </c>
      <c r="AX28" s="1">
        <v>363.91</v>
      </c>
      <c r="AY28" s="1">
        <v>63.64</v>
      </c>
      <c r="AZ28" s="1">
        <v>1916.95</v>
      </c>
      <c r="BA28" s="1">
        <v>0</v>
      </c>
      <c r="BB28" s="1">
        <v>35863.019999999997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237.5</v>
      </c>
      <c r="BI28" s="1">
        <v>0</v>
      </c>
      <c r="BJ28" s="1">
        <v>450.68</v>
      </c>
      <c r="BK28" s="1">
        <v>7524.07</v>
      </c>
      <c r="BL28" s="1">
        <v>61.12</v>
      </c>
      <c r="BM28" s="1">
        <v>0</v>
      </c>
      <c r="BN28" s="1">
        <v>1041.6500000000001</v>
      </c>
      <c r="BO28" s="1">
        <v>0</v>
      </c>
      <c r="BP28" s="1">
        <v>9.09</v>
      </c>
      <c r="BQ28" s="1">
        <v>15.01</v>
      </c>
      <c r="BR28" s="1">
        <v>0</v>
      </c>
      <c r="BS28" s="1">
        <v>0</v>
      </c>
      <c r="BT28" s="1">
        <v>0</v>
      </c>
      <c r="BU28" s="1">
        <v>4423.03</v>
      </c>
      <c r="BV28" s="1">
        <v>47.82</v>
      </c>
      <c r="BW28" s="1">
        <v>970.5</v>
      </c>
      <c r="BX28" s="1">
        <v>49.09</v>
      </c>
      <c r="BY28" s="1">
        <v>0</v>
      </c>
      <c r="BZ28" s="1">
        <v>0</v>
      </c>
      <c r="CA28" s="1">
        <v>246.36</v>
      </c>
      <c r="CB28" s="1">
        <v>491.45</v>
      </c>
      <c r="CC28" s="1">
        <v>0</v>
      </c>
      <c r="CD28" s="1">
        <v>7495.46</v>
      </c>
      <c r="CE28" s="1">
        <v>445.61</v>
      </c>
      <c r="CF28" s="1">
        <v>105.88</v>
      </c>
      <c r="CG28" s="1">
        <v>0</v>
      </c>
      <c r="CH28" s="1">
        <v>844.53</v>
      </c>
      <c r="CI28" s="1">
        <v>3061.5</v>
      </c>
      <c r="CJ28" s="1">
        <v>2515</v>
      </c>
      <c r="CK28" s="1">
        <v>185.08</v>
      </c>
      <c r="CL28" s="1">
        <v>12804.94</v>
      </c>
      <c r="CM28" s="1">
        <v>313.5</v>
      </c>
      <c r="CN28" s="1">
        <v>2613</v>
      </c>
      <c r="CO28" s="1">
        <v>978.42</v>
      </c>
      <c r="CP28" s="1">
        <v>0</v>
      </c>
      <c r="CQ28" s="1">
        <v>0</v>
      </c>
      <c r="CR28" s="1">
        <v>2615.8000000000002</v>
      </c>
      <c r="CS28" s="1">
        <v>0</v>
      </c>
      <c r="CT28" s="1">
        <v>50</v>
      </c>
      <c r="CU28" s="1">
        <v>0</v>
      </c>
      <c r="CV28" s="1">
        <v>0</v>
      </c>
      <c r="CW28" s="1">
        <v>0</v>
      </c>
      <c r="CX28" s="1">
        <v>0</v>
      </c>
      <c r="CY28" s="1">
        <v>1950</v>
      </c>
      <c r="CZ28" s="1">
        <v>8080</v>
      </c>
      <c r="DA28" s="1">
        <v>0</v>
      </c>
      <c r="DB28" s="1">
        <v>0</v>
      </c>
      <c r="DC28" s="1">
        <v>670.98</v>
      </c>
      <c r="DD28" s="1">
        <v>9418.64</v>
      </c>
      <c r="DE28" s="1">
        <v>5024.72</v>
      </c>
      <c r="DF28" s="1">
        <v>15244.91</v>
      </c>
      <c r="DG28" s="1">
        <v>4678.75</v>
      </c>
      <c r="DH28" s="1">
        <v>2491.67</v>
      </c>
      <c r="DI28" s="1">
        <v>155.86000000000001</v>
      </c>
      <c r="DJ28" s="1">
        <v>5282.04</v>
      </c>
      <c r="DK28" s="1">
        <v>0</v>
      </c>
      <c r="DL28" s="1">
        <v>0</v>
      </c>
      <c r="DM28" s="1">
        <v>0</v>
      </c>
      <c r="DN28" s="1">
        <v>4062.46</v>
      </c>
      <c r="DO28" s="1">
        <v>0</v>
      </c>
      <c r="DP28" s="1">
        <v>0</v>
      </c>
      <c r="DQ28" s="1">
        <v>0</v>
      </c>
      <c r="DR28" s="1">
        <v>4013.46</v>
      </c>
      <c r="DS28" s="1">
        <v>1443.4</v>
      </c>
      <c r="DT28" s="1">
        <v>0</v>
      </c>
      <c r="DU28" s="1">
        <v>0</v>
      </c>
      <c r="DV28" s="1">
        <v>0</v>
      </c>
      <c r="DW28" s="1">
        <v>0</v>
      </c>
      <c r="DX28" s="1">
        <v>278</v>
      </c>
      <c r="DY28" s="1">
        <v>0</v>
      </c>
      <c r="EB28" s="10">
        <v>44593</v>
      </c>
      <c r="EC28" s="5">
        <v>153694.21000000002</v>
      </c>
      <c r="ED28" s="5">
        <v>-10839.029999999999</v>
      </c>
      <c r="EE28" s="5">
        <f>SUM(Table26[[#This Row],[Income]:[Cost Of Sales]])</f>
        <v>142855.18000000002</v>
      </c>
      <c r="EF28" s="5">
        <v>-157848.79999999999</v>
      </c>
      <c r="EG28" s="5">
        <f>Table26[[#This Row],[Gross Profit]]+Table26[[#This Row],[Expenses]]</f>
        <v>-14993.619999999966</v>
      </c>
      <c r="EH28" s="5">
        <v>0</v>
      </c>
      <c r="EI28" s="12">
        <f>SUM(Table26[[#This Row],[Operating Profit]:[Expenses - Tax]])</f>
        <v>-14993.619999999966</v>
      </c>
      <c r="EJ28" s="18">
        <f>Table26[[#This Row],[Gross Profit]]/Table26[[#This Row],[Income]]</f>
        <v>0.92947665367485222</v>
      </c>
      <c r="EK28" s="18">
        <f>Table26[[#This Row],[Net Profit/(Loss)]]/Table26[[#This Row],[Income]]</f>
        <v>-9.7554878612538268E-2</v>
      </c>
      <c r="EL28" s="20">
        <f>Table26[[#This Row],[Income]]/EC29</f>
        <v>1.0197199506004364</v>
      </c>
      <c r="EN28" s="10">
        <v>44593</v>
      </c>
      <c r="EO28" s="4">
        <v>21579.409999999996</v>
      </c>
      <c r="EP28" s="4">
        <v>119967.04999999999</v>
      </c>
      <c r="EQ28" s="4">
        <v>10378.470000000001</v>
      </c>
      <c r="ER28" s="4">
        <v>7</v>
      </c>
      <c r="ES28" s="4">
        <v>1762.28</v>
      </c>
      <c r="ET28" s="4">
        <v>-8484.83</v>
      </c>
      <c r="EU28" s="4">
        <v>-2354.1999999999998</v>
      </c>
      <c r="EV28" s="4">
        <v>-69072.14</v>
      </c>
      <c r="EW28" s="4">
        <v>-23315.969999999998</v>
      </c>
      <c r="EX28" s="4">
        <v>-12695.8</v>
      </c>
      <c r="EY28" s="4">
        <v>-52764.89</v>
      </c>
      <c r="EZ28" s="14">
        <v>0</v>
      </c>
      <c r="FA28" s="5">
        <f>SUM(Table37[[#This Row],[Sales]:[ITE]])</f>
        <v>-14993.62000000001</v>
      </c>
    </row>
    <row r="29" spans="2:157" x14ac:dyDescent="0.25">
      <c r="B29" s="3">
        <v>44562</v>
      </c>
      <c r="C29" s="1">
        <v>18444.95</v>
      </c>
      <c r="D29" s="1">
        <v>2933.64</v>
      </c>
      <c r="E29" s="1">
        <v>439.19</v>
      </c>
      <c r="F29" s="1">
        <v>112976.69</v>
      </c>
      <c r="G29" s="1">
        <v>1431.67</v>
      </c>
      <c r="H29" s="1">
        <v>1273.54</v>
      </c>
      <c r="I29" s="1">
        <v>147.25</v>
      </c>
      <c r="J29" s="1">
        <v>2975.45</v>
      </c>
      <c r="K29" s="1">
        <v>1236.3699999999999</v>
      </c>
      <c r="L29" s="1">
        <v>6454.55</v>
      </c>
      <c r="M29" s="1">
        <v>0</v>
      </c>
      <c r="N29" s="1">
        <v>241.82</v>
      </c>
      <c r="O29" s="1">
        <v>42.94</v>
      </c>
      <c r="P29" s="1">
        <v>0</v>
      </c>
      <c r="Q29" s="1">
        <v>2039.32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84.6</v>
      </c>
      <c r="Z29" s="1">
        <v>0</v>
      </c>
      <c r="AA29" s="1">
        <v>0</v>
      </c>
      <c r="AB29" s="1">
        <v>0</v>
      </c>
      <c r="AC29" s="1">
        <v>8581.31</v>
      </c>
      <c r="AD29" s="1">
        <v>-407.06</v>
      </c>
      <c r="AE29" s="1">
        <v>0</v>
      </c>
      <c r="AF29" s="1">
        <v>1928.71</v>
      </c>
      <c r="AG29" s="1">
        <v>368.4</v>
      </c>
      <c r="AH29" s="1">
        <v>0</v>
      </c>
      <c r="AI29" s="1">
        <v>0</v>
      </c>
      <c r="AJ29" s="1">
        <v>2227.17</v>
      </c>
      <c r="AK29" s="1">
        <v>255.19</v>
      </c>
      <c r="AL29" s="1">
        <v>0</v>
      </c>
      <c r="AM29" s="1">
        <v>180.02</v>
      </c>
      <c r="AN29" s="1">
        <v>0</v>
      </c>
      <c r="AO29" s="1">
        <v>344.5</v>
      </c>
      <c r="AP29" s="1">
        <v>0</v>
      </c>
      <c r="AQ29" s="1">
        <v>35</v>
      </c>
      <c r="AR29" s="1">
        <v>0</v>
      </c>
      <c r="AS29" s="1">
        <v>2811</v>
      </c>
      <c r="AT29" s="1">
        <v>226</v>
      </c>
      <c r="AU29" s="1">
        <v>0</v>
      </c>
      <c r="AV29" s="1">
        <v>574.75</v>
      </c>
      <c r="AW29" s="1">
        <v>0</v>
      </c>
      <c r="AX29" s="1">
        <v>355.11</v>
      </c>
      <c r="AY29" s="1">
        <v>95.45</v>
      </c>
      <c r="AZ29" s="1">
        <v>1878.56</v>
      </c>
      <c r="BA29" s="1">
        <v>0</v>
      </c>
      <c r="BB29" s="1">
        <v>39689.78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237.5</v>
      </c>
      <c r="BI29" s="1">
        <v>200.14</v>
      </c>
      <c r="BJ29" s="1">
        <v>498.97</v>
      </c>
      <c r="BK29" s="1">
        <v>8330.2199999999993</v>
      </c>
      <c r="BL29" s="1">
        <v>62.76</v>
      </c>
      <c r="BM29" s="1">
        <v>0</v>
      </c>
      <c r="BN29" s="1">
        <v>144.55000000000001</v>
      </c>
      <c r="BO29" s="1">
        <v>0</v>
      </c>
      <c r="BP29" s="1">
        <v>0</v>
      </c>
      <c r="BQ29" s="1">
        <v>370.4</v>
      </c>
      <c r="BR29" s="1">
        <v>0</v>
      </c>
      <c r="BS29" s="1">
        <v>4.2</v>
      </c>
      <c r="BT29" s="1">
        <v>0</v>
      </c>
      <c r="BU29" s="1">
        <v>0</v>
      </c>
      <c r="BV29" s="1">
        <v>-939.96</v>
      </c>
      <c r="BW29" s="1">
        <v>80</v>
      </c>
      <c r="BX29" s="1">
        <v>0</v>
      </c>
      <c r="BY29" s="1">
        <v>201</v>
      </c>
      <c r="BZ29" s="1">
        <v>2821.85</v>
      </c>
      <c r="CA29" s="1">
        <v>54.55</v>
      </c>
      <c r="CB29" s="1">
        <v>283.75</v>
      </c>
      <c r="CC29" s="1">
        <v>0</v>
      </c>
      <c r="CD29" s="1">
        <v>7432.37</v>
      </c>
      <c r="CE29" s="1">
        <v>812.42</v>
      </c>
      <c r="CF29" s="1">
        <v>56.7</v>
      </c>
      <c r="CG29" s="1">
        <v>0</v>
      </c>
      <c r="CH29" s="1">
        <v>0</v>
      </c>
      <c r="CI29" s="1">
        <v>3061.5</v>
      </c>
      <c r="CJ29" s="1">
        <v>0</v>
      </c>
      <c r="CK29" s="1">
        <v>167.86</v>
      </c>
      <c r="CL29" s="1">
        <v>11115.39</v>
      </c>
      <c r="CM29" s="1">
        <v>522.5</v>
      </c>
      <c r="CN29" s="1">
        <v>2613</v>
      </c>
      <c r="CO29" s="1">
        <v>160.1</v>
      </c>
      <c r="CP29" s="1">
        <v>0</v>
      </c>
      <c r="CQ29" s="1">
        <v>400</v>
      </c>
      <c r="CR29" s="1">
        <v>1565</v>
      </c>
      <c r="CS29" s="1">
        <v>0</v>
      </c>
      <c r="CT29" s="1">
        <v>725.2</v>
      </c>
      <c r="CU29" s="1">
        <v>0</v>
      </c>
      <c r="CV29" s="1">
        <v>0</v>
      </c>
      <c r="CW29" s="1">
        <v>0</v>
      </c>
      <c r="CX29" s="1">
        <v>0</v>
      </c>
      <c r="CY29" s="1">
        <v>2663.64</v>
      </c>
      <c r="CZ29" s="1">
        <v>7800</v>
      </c>
      <c r="DA29" s="1">
        <v>0</v>
      </c>
      <c r="DB29" s="1">
        <v>0</v>
      </c>
      <c r="DC29" s="1">
        <v>-1821.8</v>
      </c>
      <c r="DD29" s="1">
        <v>9809.24</v>
      </c>
      <c r="DE29" s="1">
        <v>5357.45</v>
      </c>
      <c r="DF29" s="1">
        <v>14833.2</v>
      </c>
      <c r="DG29" s="1">
        <v>4510.97</v>
      </c>
      <c r="DH29" s="1">
        <v>2919.5</v>
      </c>
      <c r="DI29" s="1">
        <v>534.54999999999995</v>
      </c>
      <c r="DJ29" s="1">
        <v>4223.04</v>
      </c>
      <c r="DK29" s="1">
        <v>0</v>
      </c>
      <c r="DL29" s="1">
        <v>0</v>
      </c>
      <c r="DM29" s="1">
        <v>0</v>
      </c>
      <c r="DN29" s="1">
        <v>3802.03</v>
      </c>
      <c r="DO29" s="1">
        <v>0</v>
      </c>
      <c r="DP29" s="1">
        <v>0</v>
      </c>
      <c r="DQ29" s="1">
        <v>0</v>
      </c>
      <c r="DR29" s="1">
        <v>-368.3</v>
      </c>
      <c r="DS29" s="1">
        <v>1443.4</v>
      </c>
      <c r="DT29" s="1">
        <v>0</v>
      </c>
      <c r="DU29" s="1">
        <v>0</v>
      </c>
      <c r="DV29" s="1">
        <v>627.04999999999995</v>
      </c>
      <c r="DW29" s="1">
        <v>0</v>
      </c>
      <c r="DX29" s="1">
        <v>576.36</v>
      </c>
      <c r="DY29" s="1">
        <v>0</v>
      </c>
      <c r="EB29" s="9">
        <v>44562</v>
      </c>
      <c r="EC29" s="5">
        <v>150721.98000000004</v>
      </c>
      <c r="ED29" s="5">
        <v>-10471.359999999999</v>
      </c>
      <c r="EE29" s="5">
        <f>SUM(Table26[[#This Row],[Income]:[Cost Of Sales]])</f>
        <v>140250.62000000005</v>
      </c>
      <c r="EF29" s="5">
        <v>-146564.82999999996</v>
      </c>
      <c r="EG29" s="5">
        <f>Table26[[#This Row],[Gross Profit]]+Table26[[#This Row],[Expenses]]</f>
        <v>-6314.2099999999045</v>
      </c>
      <c r="EH29" s="5">
        <v>0</v>
      </c>
      <c r="EI29" s="12">
        <f>SUM(Table26[[#This Row],[Operating Profit]:[Expenses - Tax]])</f>
        <v>-6314.2099999999045</v>
      </c>
      <c r="EJ29" s="18">
        <f>Table26[[#This Row],[Gross Profit]]/Table26[[#This Row],[Income]]</f>
        <v>0.93052532882065386</v>
      </c>
      <c r="EK29" s="18">
        <f>Table26[[#This Row],[Net Profit/(Loss)]]/Table26[[#This Row],[Income]]</f>
        <v>-4.189309349571909E-2</v>
      </c>
      <c r="EL29" s="20">
        <f>Table26[[#This Row],[Income]]/EC30</f>
        <v>0.59328512561383961</v>
      </c>
      <c r="EN29" s="9">
        <v>44562</v>
      </c>
      <c r="EO29" s="4">
        <v>21817.78</v>
      </c>
      <c r="EP29" s="4">
        <v>115829.15</v>
      </c>
      <c r="EQ29" s="4">
        <v>10908.189999999999</v>
      </c>
      <c r="ER29" s="4">
        <v>42.94</v>
      </c>
      <c r="ES29" s="4">
        <v>2123.92</v>
      </c>
      <c r="ET29" s="4">
        <v>-8174.2499999999991</v>
      </c>
      <c r="EU29" s="4">
        <v>-2297.11</v>
      </c>
      <c r="EV29" s="4">
        <v>-69323.95</v>
      </c>
      <c r="EW29" s="4">
        <v>-17640.349999999999</v>
      </c>
      <c r="EX29" s="4">
        <v>-13153.84</v>
      </c>
      <c r="EY29" s="4">
        <v>-46446.69</v>
      </c>
      <c r="EZ29" s="14">
        <v>0</v>
      </c>
      <c r="FA29" s="5">
        <f>SUM(Table37[[#This Row],[Sales]:[ITE]])</f>
        <v>-6314.2099999999773</v>
      </c>
    </row>
    <row r="30" spans="2:157" x14ac:dyDescent="0.25">
      <c r="B30" s="3">
        <v>44531</v>
      </c>
      <c r="C30" s="1">
        <v>32387.45</v>
      </c>
      <c r="D30" s="1">
        <v>6419.54</v>
      </c>
      <c r="E30" s="1">
        <v>838.77</v>
      </c>
      <c r="F30" s="1">
        <v>146210.75</v>
      </c>
      <c r="G30" s="1">
        <v>1431.67</v>
      </c>
      <c r="H30" s="1">
        <v>1114.3</v>
      </c>
      <c r="I30" s="1">
        <v>6893.24</v>
      </c>
      <c r="J30" s="1">
        <v>10433.73</v>
      </c>
      <c r="K30" s="1">
        <v>1588.45</v>
      </c>
      <c r="L30" s="1">
        <v>16852</v>
      </c>
      <c r="M30" s="1">
        <v>0</v>
      </c>
      <c r="N30" s="1">
        <v>423</v>
      </c>
      <c r="O30" s="1">
        <v>6.67</v>
      </c>
      <c r="P30" s="1">
        <v>0</v>
      </c>
      <c r="Q30" s="1">
        <v>1767.27</v>
      </c>
      <c r="R30" s="1">
        <v>0</v>
      </c>
      <c r="S30" s="1">
        <v>0</v>
      </c>
      <c r="T30" s="1">
        <v>0</v>
      </c>
      <c r="U30" s="1">
        <v>0</v>
      </c>
      <c r="V30" s="1">
        <v>17031</v>
      </c>
      <c r="W30" s="1">
        <v>0</v>
      </c>
      <c r="X30" s="1">
        <v>0</v>
      </c>
      <c r="Y30" s="1">
        <v>10648.61</v>
      </c>
      <c r="Z30" s="1">
        <v>0</v>
      </c>
      <c r="AA30" s="1">
        <v>0</v>
      </c>
      <c r="AB30" s="1">
        <v>0</v>
      </c>
      <c r="AC30" s="1">
        <v>16141.29</v>
      </c>
      <c r="AD30" s="1">
        <v>-1897.95</v>
      </c>
      <c r="AE30" s="1">
        <v>0</v>
      </c>
      <c r="AF30" s="1">
        <v>2619</v>
      </c>
      <c r="AG30" s="1">
        <v>256.86</v>
      </c>
      <c r="AH30" s="1">
        <v>0</v>
      </c>
      <c r="AI30" s="1">
        <v>9000</v>
      </c>
      <c r="AJ30" s="1">
        <v>2547.8000000000002</v>
      </c>
      <c r="AK30" s="1">
        <v>740.92</v>
      </c>
      <c r="AL30" s="1">
        <v>9000</v>
      </c>
      <c r="AM30" s="1">
        <v>146.49</v>
      </c>
      <c r="AN30" s="1">
        <v>0</v>
      </c>
      <c r="AO30" s="1">
        <v>597.01</v>
      </c>
      <c r="AP30" s="1">
        <v>0</v>
      </c>
      <c r="AQ30" s="1">
        <v>120</v>
      </c>
      <c r="AR30" s="1">
        <v>0</v>
      </c>
      <c r="AS30" s="1">
        <v>1405.5</v>
      </c>
      <c r="AT30" s="1">
        <v>471.64</v>
      </c>
      <c r="AU30" s="1">
        <v>0</v>
      </c>
      <c r="AV30" s="1">
        <v>345.12</v>
      </c>
      <c r="AW30" s="1">
        <v>0</v>
      </c>
      <c r="AX30" s="1">
        <v>536.07000000000005</v>
      </c>
      <c r="AY30" s="1">
        <v>95.45</v>
      </c>
      <c r="AZ30" s="1">
        <v>2153.79</v>
      </c>
      <c r="BA30" s="1">
        <v>0</v>
      </c>
      <c r="BB30" s="1">
        <v>40668.019999999997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237.5</v>
      </c>
      <c r="BI30" s="1">
        <v>890.49</v>
      </c>
      <c r="BJ30" s="1">
        <v>498.97</v>
      </c>
      <c r="BK30" s="1">
        <v>8330.2199999999993</v>
      </c>
      <c r="BL30" s="1">
        <v>64.400000000000006</v>
      </c>
      <c r="BM30" s="1">
        <v>0</v>
      </c>
      <c r="BN30" s="1">
        <v>139.65</v>
      </c>
      <c r="BO30" s="1">
        <v>0</v>
      </c>
      <c r="BP30" s="1">
        <v>0</v>
      </c>
      <c r="BQ30" s="1">
        <v>0</v>
      </c>
      <c r="BR30" s="1">
        <v>0</v>
      </c>
      <c r="BS30" s="1">
        <v>59.09</v>
      </c>
      <c r="BT30" s="1">
        <v>0</v>
      </c>
      <c r="BU30" s="1">
        <v>3818.29</v>
      </c>
      <c r="BV30" s="1">
        <v>2738.19</v>
      </c>
      <c r="BW30" s="1">
        <v>1517.6</v>
      </c>
      <c r="BX30" s="1">
        <v>109.04</v>
      </c>
      <c r="BY30" s="1">
        <v>0</v>
      </c>
      <c r="BZ30" s="1">
        <v>0</v>
      </c>
      <c r="CA30" s="1">
        <v>-2200.8000000000002</v>
      </c>
      <c r="CB30" s="1">
        <v>634.09</v>
      </c>
      <c r="CC30" s="1">
        <v>0</v>
      </c>
      <c r="CD30" s="1">
        <v>6762.56</v>
      </c>
      <c r="CE30" s="1">
        <v>507.78</v>
      </c>
      <c r="CF30" s="1">
        <v>129.88999999999999</v>
      </c>
      <c r="CG30" s="1">
        <v>54.55</v>
      </c>
      <c r="CH30" s="1">
        <v>-503.48</v>
      </c>
      <c r="CI30" s="1">
        <v>3070.8</v>
      </c>
      <c r="CJ30" s="1">
        <v>0</v>
      </c>
      <c r="CK30" s="1">
        <v>-972.38</v>
      </c>
      <c r="CL30" s="1">
        <v>3700.26</v>
      </c>
      <c r="CM30" s="1">
        <v>3101.29</v>
      </c>
      <c r="CN30" s="1">
        <v>2709</v>
      </c>
      <c r="CO30" s="1">
        <v>2.73</v>
      </c>
      <c r="CP30" s="1">
        <v>0</v>
      </c>
      <c r="CQ30" s="1">
        <v>2109.09</v>
      </c>
      <c r="CR30" s="1">
        <v>2362.17</v>
      </c>
      <c r="CS30" s="1">
        <v>0</v>
      </c>
      <c r="CT30" s="1">
        <v>243.75</v>
      </c>
      <c r="CU30" s="1">
        <v>0</v>
      </c>
      <c r="CV30" s="1">
        <v>0</v>
      </c>
      <c r="CW30" s="1">
        <v>0</v>
      </c>
      <c r="CX30" s="1">
        <v>0</v>
      </c>
      <c r="CY30" s="1">
        <v>7500</v>
      </c>
      <c r="CZ30" s="1">
        <v>14739.35</v>
      </c>
      <c r="DA30" s="1">
        <v>0</v>
      </c>
      <c r="DB30" s="1">
        <v>0</v>
      </c>
      <c r="DC30" s="1">
        <v>3488.61</v>
      </c>
      <c r="DD30" s="1">
        <v>13924.53</v>
      </c>
      <c r="DE30" s="1">
        <v>6740.97</v>
      </c>
      <c r="DF30" s="1">
        <v>23779.34</v>
      </c>
      <c r="DG30" s="1">
        <v>7032.47</v>
      </c>
      <c r="DH30" s="1">
        <v>2583.34</v>
      </c>
      <c r="DI30" s="1">
        <v>510.67</v>
      </c>
      <c r="DJ30" s="1">
        <v>5653.82</v>
      </c>
      <c r="DK30" s="1">
        <v>0</v>
      </c>
      <c r="DL30" s="1">
        <v>0</v>
      </c>
      <c r="DM30" s="1">
        <v>0</v>
      </c>
      <c r="DN30" s="1">
        <v>5355.87</v>
      </c>
      <c r="DO30" s="1">
        <v>0</v>
      </c>
      <c r="DP30" s="1">
        <v>0</v>
      </c>
      <c r="DQ30" s="1">
        <v>0</v>
      </c>
      <c r="DR30" s="1">
        <v>7307.11</v>
      </c>
      <c r="DS30" s="1">
        <v>1443.4</v>
      </c>
      <c r="DT30" s="1">
        <v>0</v>
      </c>
      <c r="DU30" s="1">
        <v>0</v>
      </c>
      <c r="DV30" s="1">
        <v>0</v>
      </c>
      <c r="DW30" s="1">
        <v>0</v>
      </c>
      <c r="DX30" s="1">
        <v>1841.59</v>
      </c>
      <c r="DY30" s="1">
        <v>12214</v>
      </c>
      <c r="EB30" s="10">
        <v>44531</v>
      </c>
      <c r="EC30" s="5">
        <v>254046.45</v>
      </c>
      <c r="ED30" s="5">
        <v>-17119.2</v>
      </c>
      <c r="EE30" s="5">
        <f>SUM(Table26[[#This Row],[Income]:[Cost Of Sales]])</f>
        <v>236927.25</v>
      </c>
      <c r="EF30" s="5">
        <v>-209843.61999999994</v>
      </c>
      <c r="EG30" s="5">
        <f>Table26[[#This Row],[Gross Profit]]+Table26[[#This Row],[Expenses]]</f>
        <v>27083.630000000063</v>
      </c>
      <c r="EH30" s="5">
        <v>-12214</v>
      </c>
      <c r="EI30" s="12">
        <f>SUM(Table26[[#This Row],[Operating Profit]:[Expenses - Tax]])</f>
        <v>14869.630000000063</v>
      </c>
      <c r="EJ30" s="18">
        <f>Table26[[#This Row],[Gross Profit]]/Table26[[#This Row],[Income]]</f>
        <v>0.93261389797023331</v>
      </c>
      <c r="EK30" s="18">
        <f>Table26[[#This Row],[Net Profit/(Loss)]]/Table26[[#This Row],[Income]]</f>
        <v>5.8531146567881824E-2</v>
      </c>
      <c r="EL30" s="20">
        <f>Table26[[#This Row],[Income]]/EC31</f>
        <v>1.7079191546297188</v>
      </c>
      <c r="EN30" s="10">
        <v>44531</v>
      </c>
      <c r="EO30" s="4">
        <v>39645.759999999995</v>
      </c>
      <c r="EP30" s="4">
        <v>155649.96</v>
      </c>
      <c r="EQ30" s="4">
        <v>29297.18</v>
      </c>
      <c r="ER30" s="4">
        <v>6.67</v>
      </c>
      <c r="ES30" s="4">
        <v>29446.880000000001</v>
      </c>
      <c r="ET30" s="4">
        <v>-14243.34</v>
      </c>
      <c r="EU30" s="4">
        <v>-2875.86</v>
      </c>
      <c r="EV30" s="4">
        <v>-92119.319999999978</v>
      </c>
      <c r="EW30" s="4">
        <v>-11108.220000000001</v>
      </c>
      <c r="EX30" s="4">
        <v>-26954.36</v>
      </c>
      <c r="EY30" s="4">
        <v>-79661.719999999987</v>
      </c>
      <c r="EZ30" s="14">
        <v>-12214</v>
      </c>
      <c r="FA30" s="5">
        <f>SUM(Table37[[#This Row],[Sales]:[ITE]])</f>
        <v>14869.630000000034</v>
      </c>
    </row>
    <row r="31" spans="2:157" x14ac:dyDescent="0.25">
      <c r="B31" s="3">
        <v>44501</v>
      </c>
      <c r="C31" s="1">
        <v>24082.5</v>
      </c>
      <c r="D31" s="1">
        <v>5343.61</v>
      </c>
      <c r="E31" s="1">
        <v>1284.54</v>
      </c>
      <c r="F31" s="1">
        <v>99423.29</v>
      </c>
      <c r="G31" s="1">
        <v>1431.67</v>
      </c>
      <c r="H31" s="1">
        <v>850.51</v>
      </c>
      <c r="I31" s="1">
        <v>-40.6</v>
      </c>
      <c r="J31" s="1">
        <v>2951.79</v>
      </c>
      <c r="K31" s="1">
        <v>2150.91</v>
      </c>
      <c r="L31" s="1">
        <v>9089.09</v>
      </c>
      <c r="M31" s="1">
        <v>0</v>
      </c>
      <c r="N31" s="1">
        <v>270</v>
      </c>
      <c r="O31" s="1">
        <v>6.82</v>
      </c>
      <c r="P31" s="1">
        <v>0</v>
      </c>
      <c r="Q31" s="1">
        <v>1757.05</v>
      </c>
      <c r="R31" s="1">
        <v>0</v>
      </c>
      <c r="S31" s="1">
        <v>80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65</v>
      </c>
      <c r="Z31" s="1">
        <v>0</v>
      </c>
      <c r="AA31" s="1">
        <v>0</v>
      </c>
      <c r="AB31" s="1">
        <v>0</v>
      </c>
      <c r="AC31" s="1">
        <v>9591.7800000000007</v>
      </c>
      <c r="AD31" s="1">
        <v>151.77000000000001</v>
      </c>
      <c r="AE31" s="1">
        <v>0</v>
      </c>
      <c r="AF31" s="1">
        <v>3271.41</v>
      </c>
      <c r="AG31" s="1">
        <v>572.36</v>
      </c>
      <c r="AH31" s="1">
        <v>0</v>
      </c>
      <c r="AI31" s="1">
        <v>1800</v>
      </c>
      <c r="AJ31" s="1">
        <v>2685.8</v>
      </c>
      <c r="AK31" s="1">
        <v>400</v>
      </c>
      <c r="AL31" s="1">
        <v>0</v>
      </c>
      <c r="AM31" s="1">
        <v>97.87</v>
      </c>
      <c r="AN31" s="1">
        <v>0</v>
      </c>
      <c r="AO31" s="1">
        <v>325.39999999999998</v>
      </c>
      <c r="AP31" s="1">
        <v>0</v>
      </c>
      <c r="AQ31" s="1">
        <v>65</v>
      </c>
      <c r="AR31" s="1">
        <v>171.64</v>
      </c>
      <c r="AS31" s="1">
        <v>0</v>
      </c>
      <c r="AT31" s="1">
        <v>523.32000000000005</v>
      </c>
      <c r="AU31" s="1">
        <v>0</v>
      </c>
      <c r="AV31" s="1">
        <v>24.95</v>
      </c>
      <c r="AW31" s="1">
        <v>0</v>
      </c>
      <c r="AX31" s="1">
        <v>355.11</v>
      </c>
      <c r="AY31" s="1">
        <v>395.45</v>
      </c>
      <c r="AZ31" s="1">
        <v>1878.56</v>
      </c>
      <c r="BA31" s="1">
        <v>0</v>
      </c>
      <c r="BB31" s="1">
        <v>38922.22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1963.68</v>
      </c>
      <c r="BK31" s="1">
        <v>8061.5</v>
      </c>
      <c r="BL31" s="1">
        <v>61.04</v>
      </c>
      <c r="BM31" s="1">
        <v>0</v>
      </c>
      <c r="BN31" s="1">
        <v>62.45</v>
      </c>
      <c r="BO31" s="1">
        <v>0</v>
      </c>
      <c r="BP31" s="1">
        <v>1362.25</v>
      </c>
      <c r="BQ31" s="1">
        <v>0</v>
      </c>
      <c r="BR31" s="1">
        <v>41.35</v>
      </c>
      <c r="BS31" s="1">
        <v>138.83000000000001</v>
      </c>
      <c r="BT31" s="1">
        <v>0</v>
      </c>
      <c r="BU31" s="1">
        <v>726.92</v>
      </c>
      <c r="BV31" s="1">
        <v>155.02000000000001</v>
      </c>
      <c r="BW31" s="1">
        <v>814.12</v>
      </c>
      <c r="BX31" s="1">
        <v>291.44</v>
      </c>
      <c r="BY31" s="1">
        <v>177.27</v>
      </c>
      <c r="BZ31" s="1">
        <v>0</v>
      </c>
      <c r="CA31" s="1">
        <v>789.09</v>
      </c>
      <c r="CB31" s="1">
        <v>279.12</v>
      </c>
      <c r="CC31" s="1">
        <v>0</v>
      </c>
      <c r="CD31" s="1">
        <v>5877.19</v>
      </c>
      <c r="CE31" s="1">
        <v>887.55</v>
      </c>
      <c r="CF31" s="1">
        <v>211.17</v>
      </c>
      <c r="CG31" s="1">
        <v>0</v>
      </c>
      <c r="CH31" s="1">
        <v>499.67</v>
      </c>
      <c r="CI31" s="1">
        <v>1742.7</v>
      </c>
      <c r="CJ31" s="1">
        <v>589.04999999999995</v>
      </c>
      <c r="CK31" s="1">
        <v>0</v>
      </c>
      <c r="CL31" s="1">
        <v>7576.14</v>
      </c>
      <c r="CM31" s="1">
        <v>0</v>
      </c>
      <c r="CN31" s="1">
        <v>2709</v>
      </c>
      <c r="CO31" s="1">
        <v>2.73</v>
      </c>
      <c r="CP31" s="1">
        <v>0</v>
      </c>
      <c r="CQ31" s="1">
        <v>2925</v>
      </c>
      <c r="CR31" s="1">
        <v>2873.47</v>
      </c>
      <c r="CS31" s="1">
        <v>0</v>
      </c>
      <c r="CT31" s="1">
        <v>2029.46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6960</v>
      </c>
      <c r="DA31" s="1">
        <v>0</v>
      </c>
      <c r="DB31" s="1">
        <v>0</v>
      </c>
      <c r="DC31" s="1">
        <v>0</v>
      </c>
      <c r="DD31" s="1">
        <v>13067.99</v>
      </c>
      <c r="DE31" s="1">
        <v>4920.1400000000003</v>
      </c>
      <c r="DF31" s="1">
        <v>15099.76</v>
      </c>
      <c r="DG31" s="1">
        <v>4512.03</v>
      </c>
      <c r="DH31" s="1">
        <v>2451.63</v>
      </c>
      <c r="DI31" s="1">
        <v>811.52</v>
      </c>
      <c r="DJ31" s="1">
        <v>5348.01</v>
      </c>
      <c r="DK31" s="1">
        <v>0</v>
      </c>
      <c r="DL31" s="1">
        <v>0</v>
      </c>
      <c r="DM31" s="1">
        <v>0</v>
      </c>
      <c r="DN31" s="1">
        <v>1378.33</v>
      </c>
      <c r="DO31" s="1">
        <v>0</v>
      </c>
      <c r="DP31" s="1">
        <v>0</v>
      </c>
      <c r="DQ31" s="1">
        <v>0</v>
      </c>
      <c r="DR31" s="1">
        <v>-8930.48</v>
      </c>
      <c r="DS31" s="1">
        <v>2886.8</v>
      </c>
      <c r="DT31" s="1">
        <v>0</v>
      </c>
      <c r="DU31" s="1">
        <v>160.05000000000001</v>
      </c>
      <c r="DV31" s="1">
        <v>0</v>
      </c>
      <c r="DW31" s="1">
        <v>0</v>
      </c>
      <c r="DX31" s="1">
        <v>348</v>
      </c>
      <c r="DY31" s="1">
        <v>0</v>
      </c>
      <c r="EB31" s="9">
        <v>44501</v>
      </c>
      <c r="EC31" s="5">
        <v>148746.18000000002</v>
      </c>
      <c r="ED31" s="5">
        <v>-13587.320000000002</v>
      </c>
      <c r="EE31" s="5">
        <f>SUM(Table26[[#This Row],[Income]:[Cost Of Sales]])</f>
        <v>135158.86000000002</v>
      </c>
      <c r="EF31" s="5">
        <v>-139506.30999999997</v>
      </c>
      <c r="EG31" s="5">
        <f>Table26[[#This Row],[Gross Profit]]+Table26[[#This Row],[Expenses]]</f>
        <v>-4347.4499999999534</v>
      </c>
      <c r="EH31" s="5">
        <v>0</v>
      </c>
      <c r="EI31" s="12">
        <f>SUM(Table26[[#This Row],[Operating Profit]:[Expenses - Tax]])</f>
        <v>-4347.4499999999534</v>
      </c>
      <c r="EJ31" s="18">
        <f>Table26[[#This Row],[Gross Profit]]/Table26[[#This Row],[Income]]</f>
        <v>0.90865432645060196</v>
      </c>
      <c r="EK31" s="18">
        <f>Table26[[#This Row],[Net Profit/(Loss)]]/Table26[[#This Row],[Income]]</f>
        <v>-2.9227305198694532E-2</v>
      </c>
      <c r="EL31" s="20">
        <f>Table26[[#This Row],[Income]]/EC32</f>
        <v>0.95547813610751797</v>
      </c>
      <c r="EN31" s="9">
        <v>44501</v>
      </c>
      <c r="EO31" s="4">
        <v>30710.65</v>
      </c>
      <c r="EP31" s="4">
        <v>101664.86999999998</v>
      </c>
      <c r="EQ31" s="4">
        <v>14461.79</v>
      </c>
      <c r="ER31" s="4">
        <v>6.82</v>
      </c>
      <c r="ES31" s="4">
        <v>1902.05</v>
      </c>
      <c r="ET31" s="4">
        <v>-9743.5500000000011</v>
      </c>
      <c r="EU31" s="4">
        <v>-3843.77</v>
      </c>
      <c r="EV31" s="4">
        <v>-69545.31</v>
      </c>
      <c r="EW31" s="4">
        <v>-13119.29</v>
      </c>
      <c r="EX31" s="4">
        <v>-14787.93</v>
      </c>
      <c r="EY31" s="4">
        <v>-42053.78</v>
      </c>
      <c r="EZ31" s="14">
        <v>0</v>
      </c>
      <c r="FA31" s="5">
        <f>SUM(Table37[[#This Row],[Sales]:[ITE]])</f>
        <v>-4347.4499999999825</v>
      </c>
    </row>
    <row r="32" spans="2:157" x14ac:dyDescent="0.25">
      <c r="B32" s="3">
        <v>44470</v>
      </c>
      <c r="C32" s="1">
        <v>18955.96</v>
      </c>
      <c r="D32" s="1">
        <v>2330.9299999999998</v>
      </c>
      <c r="E32" s="1">
        <v>544</v>
      </c>
      <c r="F32" s="1">
        <v>116293.21</v>
      </c>
      <c r="G32" s="1">
        <v>1431.67</v>
      </c>
      <c r="H32" s="1">
        <v>3307.5</v>
      </c>
      <c r="I32" s="1">
        <v>23.72</v>
      </c>
      <c r="J32" s="1">
        <v>174.55</v>
      </c>
      <c r="K32" s="1">
        <v>1654.54</v>
      </c>
      <c r="L32" s="1">
        <v>7295.9</v>
      </c>
      <c r="M32" s="1">
        <v>0</v>
      </c>
      <c r="N32" s="1">
        <v>470</v>
      </c>
      <c r="O32" s="1">
        <v>6.49</v>
      </c>
      <c r="P32" s="1">
        <v>0</v>
      </c>
      <c r="Q32" s="1">
        <v>3088.15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100.6</v>
      </c>
      <c r="Z32" s="1">
        <v>0</v>
      </c>
      <c r="AA32" s="1">
        <v>0</v>
      </c>
      <c r="AB32" s="1">
        <v>0</v>
      </c>
      <c r="AC32" s="1">
        <v>9757.6200000000008</v>
      </c>
      <c r="AD32" s="1">
        <v>189.2</v>
      </c>
      <c r="AE32" s="1">
        <v>0</v>
      </c>
      <c r="AF32" s="1">
        <v>2368.83</v>
      </c>
      <c r="AG32" s="1">
        <v>0</v>
      </c>
      <c r="AH32" s="1">
        <v>0</v>
      </c>
      <c r="AI32" s="1">
        <v>1800</v>
      </c>
      <c r="AJ32" s="1">
        <v>1849.8</v>
      </c>
      <c r="AK32" s="1">
        <v>485</v>
      </c>
      <c r="AL32" s="1">
        <v>0</v>
      </c>
      <c r="AM32" s="1">
        <v>79.19</v>
      </c>
      <c r="AN32" s="1">
        <v>0</v>
      </c>
      <c r="AO32" s="1">
        <v>397.6</v>
      </c>
      <c r="AP32" s="1">
        <v>0</v>
      </c>
      <c r="AQ32" s="1">
        <v>55</v>
      </c>
      <c r="AR32" s="1">
        <v>242.37</v>
      </c>
      <c r="AS32" s="1">
        <v>0</v>
      </c>
      <c r="AT32" s="1">
        <v>213.21</v>
      </c>
      <c r="AU32" s="1">
        <v>0</v>
      </c>
      <c r="AV32" s="1">
        <v>0</v>
      </c>
      <c r="AW32" s="1">
        <v>0</v>
      </c>
      <c r="AX32" s="1">
        <v>355.11</v>
      </c>
      <c r="AY32" s="1">
        <v>63.64</v>
      </c>
      <c r="AZ32" s="1">
        <v>1388.71</v>
      </c>
      <c r="BA32" s="1">
        <v>0</v>
      </c>
      <c r="BB32" s="1">
        <v>40202.699999999997</v>
      </c>
      <c r="BC32" s="1">
        <v>0</v>
      </c>
      <c r="BD32" s="1">
        <v>0</v>
      </c>
      <c r="BE32" s="1">
        <v>0</v>
      </c>
      <c r="BF32" s="1">
        <v>0</v>
      </c>
      <c r="BG32" s="1">
        <v>-250</v>
      </c>
      <c r="BH32" s="1">
        <v>237.5</v>
      </c>
      <c r="BI32" s="1">
        <v>516</v>
      </c>
      <c r="BJ32" s="1">
        <v>0</v>
      </c>
      <c r="BK32" s="1">
        <v>7572.93</v>
      </c>
      <c r="BL32" s="1">
        <v>68.67</v>
      </c>
      <c r="BM32" s="1">
        <v>0</v>
      </c>
      <c r="BN32" s="1">
        <v>0</v>
      </c>
      <c r="BO32" s="1">
        <v>0</v>
      </c>
      <c r="BP32" s="1">
        <v>0</v>
      </c>
      <c r="BQ32" s="1">
        <v>2293.69</v>
      </c>
      <c r="BR32" s="1">
        <v>28.21</v>
      </c>
      <c r="BS32" s="1">
        <v>181.75</v>
      </c>
      <c r="BT32" s="1">
        <v>0</v>
      </c>
      <c r="BU32" s="1">
        <v>8798.15</v>
      </c>
      <c r="BV32" s="1">
        <v>0</v>
      </c>
      <c r="BW32" s="1">
        <v>1992.59</v>
      </c>
      <c r="BX32" s="1">
        <v>0</v>
      </c>
      <c r="BY32" s="1">
        <v>201</v>
      </c>
      <c r="BZ32" s="1">
        <v>0</v>
      </c>
      <c r="CA32" s="1">
        <v>640</v>
      </c>
      <c r="CB32" s="1">
        <v>257.08</v>
      </c>
      <c r="CC32" s="1">
        <v>0</v>
      </c>
      <c r="CD32" s="1">
        <v>3757.66</v>
      </c>
      <c r="CE32" s="1">
        <v>494.89</v>
      </c>
      <c r="CF32" s="1">
        <v>129.88999999999999</v>
      </c>
      <c r="CG32" s="1">
        <v>0</v>
      </c>
      <c r="CH32" s="1">
        <v>896.8</v>
      </c>
      <c r="CI32" s="1">
        <v>1130.4000000000001</v>
      </c>
      <c r="CJ32" s="1">
        <v>0</v>
      </c>
      <c r="CK32" s="1">
        <v>0</v>
      </c>
      <c r="CL32" s="1">
        <v>13594.47</v>
      </c>
      <c r="CM32" s="1">
        <v>337.83</v>
      </c>
      <c r="CN32" s="1">
        <v>1354.5</v>
      </c>
      <c r="CO32" s="1">
        <v>2.73</v>
      </c>
      <c r="CP32" s="1">
        <v>0</v>
      </c>
      <c r="CQ32" s="1">
        <v>0</v>
      </c>
      <c r="CR32" s="1">
        <v>2600</v>
      </c>
      <c r="CS32" s="1">
        <v>0</v>
      </c>
      <c r="CT32" s="1">
        <v>245.9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10100</v>
      </c>
      <c r="DA32" s="1">
        <v>0</v>
      </c>
      <c r="DB32" s="1">
        <v>0</v>
      </c>
      <c r="DC32" s="1">
        <v>0</v>
      </c>
      <c r="DD32" s="1">
        <v>11509.59</v>
      </c>
      <c r="DE32" s="1">
        <v>4946.16</v>
      </c>
      <c r="DF32" s="1">
        <v>14725.95</v>
      </c>
      <c r="DG32" s="1">
        <v>4165.53</v>
      </c>
      <c r="DH32" s="1">
        <v>1990.27</v>
      </c>
      <c r="DI32" s="1">
        <v>304.25</v>
      </c>
      <c r="DJ32" s="1">
        <v>2655.43</v>
      </c>
      <c r="DK32" s="1">
        <v>0</v>
      </c>
      <c r="DL32" s="1">
        <v>0</v>
      </c>
      <c r="DM32" s="1">
        <v>0</v>
      </c>
      <c r="DN32" s="1">
        <v>3843.83</v>
      </c>
      <c r="DO32" s="1">
        <v>0</v>
      </c>
      <c r="DP32" s="1">
        <v>0</v>
      </c>
      <c r="DQ32" s="1">
        <v>0</v>
      </c>
      <c r="DR32" s="1">
        <v>8972.5400000000009</v>
      </c>
      <c r="DS32" s="1">
        <v>0</v>
      </c>
      <c r="DT32" s="1">
        <v>0</v>
      </c>
      <c r="DU32" s="1">
        <v>18.18</v>
      </c>
      <c r="DV32" s="1">
        <v>0</v>
      </c>
      <c r="DW32" s="1">
        <v>0</v>
      </c>
      <c r="DX32" s="1">
        <v>349.09</v>
      </c>
      <c r="DY32" s="1">
        <v>0</v>
      </c>
      <c r="EB32" s="10">
        <v>44470</v>
      </c>
      <c r="EC32" s="5">
        <v>155677.22</v>
      </c>
      <c r="ED32" s="5">
        <v>-12315.650000000001</v>
      </c>
      <c r="EE32" s="5">
        <f>SUM(Table26[[#This Row],[Income]:[Cost Of Sales]])</f>
        <v>143361.57</v>
      </c>
      <c r="EF32" s="5">
        <v>-157795.78999999995</v>
      </c>
      <c r="EG32" s="5">
        <f>Table26[[#This Row],[Gross Profit]]+Table26[[#This Row],[Expenses]]</f>
        <v>-14434.219999999943</v>
      </c>
      <c r="EH32" s="5">
        <v>0</v>
      </c>
      <c r="EI32" s="12">
        <f>SUM(Table26[[#This Row],[Operating Profit]:[Expenses - Tax]])</f>
        <v>-14434.219999999943</v>
      </c>
      <c r="EJ32" s="18">
        <f>Table26[[#This Row],[Gross Profit]]/Table26[[#This Row],[Income]]</f>
        <v>0.92088983860323304</v>
      </c>
      <c r="EK32" s="18">
        <f>Table26[[#This Row],[Net Profit/(Loss)]]/Table26[[#This Row],[Income]]</f>
        <v>-9.2718896187894043E-2</v>
      </c>
      <c r="EL32" s="20">
        <f>Table26[[#This Row],[Income]]/EC33</f>
        <v>1.0925625745018093</v>
      </c>
      <c r="EN32" s="10">
        <v>44470</v>
      </c>
      <c r="EO32" s="4">
        <v>21830.89</v>
      </c>
      <c r="EP32" s="4">
        <v>121056.1</v>
      </c>
      <c r="EQ32" s="4">
        <v>9594.99</v>
      </c>
      <c r="ER32" s="4">
        <v>6.49</v>
      </c>
      <c r="ES32" s="4">
        <v>3188.75</v>
      </c>
      <c r="ET32" s="4">
        <v>-9946.8200000000015</v>
      </c>
      <c r="EU32" s="4">
        <v>-2368.83</v>
      </c>
      <c r="EV32" s="4">
        <v>-74052.34</v>
      </c>
      <c r="EW32" s="4">
        <v>-17316.73</v>
      </c>
      <c r="EX32" s="4">
        <v>-12945.9</v>
      </c>
      <c r="EY32" s="4">
        <v>-53480.82</v>
      </c>
      <c r="EZ32" s="14">
        <v>0</v>
      </c>
      <c r="FA32" s="5">
        <f>SUM(Table37[[#This Row],[Sales]:[ITE]])</f>
        <v>-14434.220000000016</v>
      </c>
    </row>
    <row r="33" spans="2:157" x14ac:dyDescent="0.25">
      <c r="B33" s="3">
        <v>44440</v>
      </c>
      <c r="C33" s="1">
        <v>16159.81</v>
      </c>
      <c r="D33" s="1">
        <v>0</v>
      </c>
      <c r="E33" s="1">
        <v>405.86</v>
      </c>
      <c r="F33" s="1">
        <v>112557.45</v>
      </c>
      <c r="G33" s="1">
        <v>5726.68</v>
      </c>
      <c r="H33" s="1">
        <v>596.5</v>
      </c>
      <c r="I33" s="1">
        <v>518.1</v>
      </c>
      <c r="J33" s="1">
        <v>157.28</v>
      </c>
      <c r="K33" s="1">
        <v>1180.45</v>
      </c>
      <c r="L33" s="1">
        <v>2804.54</v>
      </c>
      <c r="M33" s="1">
        <v>0</v>
      </c>
      <c r="N33" s="1">
        <v>263</v>
      </c>
      <c r="O33" s="1">
        <v>6.69</v>
      </c>
      <c r="P33" s="1">
        <v>800</v>
      </c>
      <c r="Q33" s="1">
        <v>1151.5899999999999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160.19999999999999</v>
      </c>
      <c r="Z33" s="1">
        <v>0</v>
      </c>
      <c r="AA33" s="1">
        <v>0</v>
      </c>
      <c r="AB33" s="1">
        <v>0</v>
      </c>
      <c r="AC33" s="1">
        <v>4620.5200000000004</v>
      </c>
      <c r="AD33" s="1">
        <v>2499.6799999999998</v>
      </c>
      <c r="AE33" s="1">
        <v>0</v>
      </c>
      <c r="AF33" s="1">
        <v>0</v>
      </c>
      <c r="AG33" s="1">
        <v>418.5</v>
      </c>
      <c r="AH33" s="1">
        <v>0</v>
      </c>
      <c r="AI33" s="1">
        <v>1800</v>
      </c>
      <c r="AJ33" s="1">
        <v>1081.6400000000001</v>
      </c>
      <c r="AK33" s="1">
        <v>621</v>
      </c>
      <c r="AL33" s="1">
        <v>0</v>
      </c>
      <c r="AM33" s="1">
        <v>71.17</v>
      </c>
      <c r="AN33" s="1">
        <v>0</v>
      </c>
      <c r="AO33" s="1">
        <v>166</v>
      </c>
      <c r="AP33" s="1">
        <v>0</v>
      </c>
      <c r="AQ33" s="1">
        <v>40</v>
      </c>
      <c r="AR33" s="1">
        <v>95</v>
      </c>
      <c r="AS33" s="1">
        <v>777.84</v>
      </c>
      <c r="AT33" s="1">
        <v>447.44</v>
      </c>
      <c r="AU33" s="1">
        <v>0</v>
      </c>
      <c r="AV33" s="1">
        <v>0</v>
      </c>
      <c r="AW33" s="1">
        <v>0</v>
      </c>
      <c r="AX33" s="1">
        <v>219.35</v>
      </c>
      <c r="AY33" s="1">
        <v>286.36</v>
      </c>
      <c r="AZ33" s="1">
        <v>1238.71</v>
      </c>
      <c r="BA33" s="1">
        <v>0</v>
      </c>
      <c r="BB33" s="1">
        <v>38559.379999999997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237.5</v>
      </c>
      <c r="BI33" s="1">
        <v>39.4</v>
      </c>
      <c r="BJ33" s="1">
        <v>90.91</v>
      </c>
      <c r="BK33" s="1">
        <v>8061.5</v>
      </c>
      <c r="BL33" s="1">
        <v>70.3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3122.07</v>
      </c>
      <c r="BV33" s="1">
        <v>0</v>
      </c>
      <c r="BW33" s="1">
        <v>3380.73</v>
      </c>
      <c r="BX33" s="1">
        <v>0</v>
      </c>
      <c r="BY33" s="1">
        <v>0</v>
      </c>
      <c r="BZ33" s="1">
        <v>0</v>
      </c>
      <c r="CA33" s="1">
        <v>372.36</v>
      </c>
      <c r="CB33" s="1">
        <v>258.27999999999997</v>
      </c>
      <c r="CC33" s="1">
        <v>0</v>
      </c>
      <c r="CD33" s="1">
        <v>4084.99</v>
      </c>
      <c r="CE33" s="1">
        <v>658.25</v>
      </c>
      <c r="CF33" s="1">
        <v>53.64</v>
      </c>
      <c r="CG33" s="1">
        <v>0</v>
      </c>
      <c r="CH33" s="1">
        <v>629.83000000000004</v>
      </c>
      <c r="CI33" s="1">
        <v>1382.61</v>
      </c>
      <c r="CJ33" s="1">
        <v>0</v>
      </c>
      <c r="CK33" s="1">
        <v>0</v>
      </c>
      <c r="CL33" s="1">
        <v>9549.59</v>
      </c>
      <c r="CM33" s="1">
        <v>209</v>
      </c>
      <c r="CN33" s="1">
        <v>1355.14</v>
      </c>
      <c r="CO33" s="1">
        <v>39.619999999999997</v>
      </c>
      <c r="CP33" s="1">
        <v>0</v>
      </c>
      <c r="CQ33" s="1">
        <v>0</v>
      </c>
      <c r="CR33" s="1">
        <v>1283.9000000000001</v>
      </c>
      <c r="CS33" s="1">
        <v>0</v>
      </c>
      <c r="CT33" s="1">
        <v>213.6</v>
      </c>
      <c r="CU33" s="1">
        <v>0</v>
      </c>
      <c r="CV33" s="1">
        <v>0</v>
      </c>
      <c r="CW33" s="1">
        <v>0</v>
      </c>
      <c r="CX33" s="1">
        <v>0</v>
      </c>
      <c r="CY33" s="1">
        <v>6000</v>
      </c>
      <c r="CZ33" s="1">
        <v>3320</v>
      </c>
      <c r="DA33" s="1">
        <v>0</v>
      </c>
      <c r="DB33" s="1">
        <v>0</v>
      </c>
      <c r="DC33" s="1">
        <v>0</v>
      </c>
      <c r="DD33" s="1">
        <v>7831.14</v>
      </c>
      <c r="DE33" s="1">
        <v>3638.62</v>
      </c>
      <c r="DF33" s="1">
        <v>14783.73</v>
      </c>
      <c r="DG33" s="1">
        <v>4252.8999999999996</v>
      </c>
      <c r="DH33" s="1">
        <v>1469.83</v>
      </c>
      <c r="DI33" s="1">
        <v>341.09</v>
      </c>
      <c r="DJ33" s="1">
        <v>0</v>
      </c>
      <c r="DK33" s="1">
        <v>0</v>
      </c>
      <c r="DL33" s="1">
        <v>0</v>
      </c>
      <c r="DM33" s="1">
        <v>0</v>
      </c>
      <c r="DN33" s="1">
        <v>5891.47</v>
      </c>
      <c r="DO33" s="1">
        <v>0</v>
      </c>
      <c r="DP33" s="1">
        <v>0</v>
      </c>
      <c r="DQ33" s="1">
        <v>0</v>
      </c>
      <c r="DR33" s="1">
        <v>-1989.52</v>
      </c>
      <c r="DS33" s="1">
        <v>1443.4</v>
      </c>
      <c r="DT33" s="1">
        <v>0</v>
      </c>
      <c r="DU33" s="1">
        <v>0</v>
      </c>
      <c r="DV33" s="1">
        <v>0</v>
      </c>
      <c r="DW33" s="1">
        <v>0</v>
      </c>
      <c r="DX33" s="1">
        <v>364.57</v>
      </c>
      <c r="DY33" s="1">
        <v>0</v>
      </c>
      <c r="EB33" s="9">
        <v>44440</v>
      </c>
      <c r="EC33" s="5">
        <v>142488.15000000002</v>
      </c>
      <c r="ED33" s="5">
        <v>-7538.7000000000007</v>
      </c>
      <c r="EE33" s="5">
        <f>SUM(Table26[[#This Row],[Income]:[Cost Of Sales]])</f>
        <v>134949.45000000001</v>
      </c>
      <c r="EF33" s="5">
        <v>-127844.33999999998</v>
      </c>
      <c r="EG33" s="5">
        <f>Table26[[#This Row],[Gross Profit]]+Table26[[#This Row],[Expenses]]</f>
        <v>7105.1100000000297</v>
      </c>
      <c r="EH33" s="5">
        <v>0</v>
      </c>
      <c r="EI33" s="12">
        <f>SUM(Table26[[#This Row],[Operating Profit]:[Expenses - Tax]])</f>
        <v>7105.1100000000297</v>
      </c>
      <c r="EJ33" s="18">
        <f>Table26[[#This Row],[Gross Profit]]/Table26[[#This Row],[Income]]</f>
        <v>0.94709244242415946</v>
      </c>
      <c r="EK33" s="18">
        <f>Table26[[#This Row],[Net Profit/(Loss)]]/Table26[[#This Row],[Income]]</f>
        <v>4.9864567685102432E-2</v>
      </c>
      <c r="EL33" s="20">
        <f>Table26[[#This Row],[Income]]/EC34</f>
        <v>1.1544674679256191</v>
      </c>
      <c r="EN33" s="9">
        <v>44440</v>
      </c>
      <c r="EO33" s="4">
        <v>16565.669999999998</v>
      </c>
      <c r="EP33" s="4">
        <v>119398.73000000001</v>
      </c>
      <c r="EQ33" s="4">
        <v>4405.2700000000004</v>
      </c>
      <c r="ER33" s="4">
        <v>806.69</v>
      </c>
      <c r="ES33" s="4">
        <v>1311.79</v>
      </c>
      <c r="ET33" s="4">
        <v>-7120.2000000000007</v>
      </c>
      <c r="EU33" s="4">
        <v>-418.5</v>
      </c>
      <c r="EV33" s="4">
        <v>-65833.820000000007</v>
      </c>
      <c r="EW33" s="4">
        <v>-13165.79</v>
      </c>
      <c r="EX33" s="4">
        <v>-10817.5</v>
      </c>
      <c r="EY33" s="4">
        <v>-38027.230000000003</v>
      </c>
      <c r="EZ33" s="14">
        <v>0</v>
      </c>
      <c r="FA33" s="5">
        <f>SUM(Table37[[#This Row],[Sales]:[ITE]])</f>
        <v>7105.1100000000006</v>
      </c>
    </row>
    <row r="34" spans="2:157" x14ac:dyDescent="0.25">
      <c r="B34" s="3">
        <v>44409</v>
      </c>
      <c r="C34" s="1">
        <v>11919.11</v>
      </c>
      <c r="D34" s="1">
        <v>0</v>
      </c>
      <c r="E34" s="1">
        <v>216</v>
      </c>
      <c r="F34" s="1">
        <v>99611.17</v>
      </c>
      <c r="G34" s="1">
        <v>0</v>
      </c>
      <c r="H34" s="1">
        <v>291.66000000000003</v>
      </c>
      <c r="I34" s="1">
        <v>803.33</v>
      </c>
      <c r="J34" s="1">
        <v>276.82</v>
      </c>
      <c r="K34" s="1">
        <v>1079.99</v>
      </c>
      <c r="L34" s="1">
        <v>2283.64</v>
      </c>
      <c r="M34" s="1">
        <v>0</v>
      </c>
      <c r="N34" s="1">
        <v>683.64</v>
      </c>
      <c r="O34" s="1">
        <v>7.48</v>
      </c>
      <c r="P34" s="1">
        <v>0</v>
      </c>
      <c r="Q34" s="1">
        <v>1889.81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110.62</v>
      </c>
      <c r="Z34" s="1">
        <v>0</v>
      </c>
      <c r="AA34" s="1">
        <v>4250</v>
      </c>
      <c r="AB34" s="1">
        <v>0</v>
      </c>
      <c r="AC34" s="1">
        <v>6220.23</v>
      </c>
      <c r="AD34" s="1">
        <v>-1411</v>
      </c>
      <c r="AE34" s="1">
        <v>0</v>
      </c>
      <c r="AF34" s="1">
        <v>0</v>
      </c>
      <c r="AG34" s="1">
        <v>0</v>
      </c>
      <c r="AH34" s="1">
        <v>0</v>
      </c>
      <c r="AI34" s="1">
        <v>1800</v>
      </c>
      <c r="AJ34" s="1">
        <v>1626.8</v>
      </c>
      <c r="AK34" s="1">
        <v>1772.36</v>
      </c>
      <c r="AL34" s="1">
        <v>0</v>
      </c>
      <c r="AM34" s="1">
        <v>100.91</v>
      </c>
      <c r="AN34" s="1">
        <v>0</v>
      </c>
      <c r="AO34" s="1">
        <v>99.5</v>
      </c>
      <c r="AP34" s="1">
        <v>0</v>
      </c>
      <c r="AQ34" s="1">
        <v>0</v>
      </c>
      <c r="AR34" s="1">
        <v>0</v>
      </c>
      <c r="AS34" s="1">
        <v>2811</v>
      </c>
      <c r="AT34" s="1">
        <v>213.21</v>
      </c>
      <c r="AU34" s="1">
        <v>0</v>
      </c>
      <c r="AV34" s="1">
        <v>0</v>
      </c>
      <c r="AW34" s="1">
        <v>0</v>
      </c>
      <c r="AX34" s="1">
        <v>250.67</v>
      </c>
      <c r="AY34" s="1">
        <v>572.72</v>
      </c>
      <c r="AZ34" s="1">
        <v>1878.56</v>
      </c>
      <c r="BA34" s="1">
        <v>0</v>
      </c>
      <c r="BB34" s="1">
        <v>39776.75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237.5</v>
      </c>
      <c r="BI34" s="1">
        <v>0</v>
      </c>
      <c r="BJ34" s="1">
        <v>0</v>
      </c>
      <c r="BK34" s="1">
        <v>10536.53</v>
      </c>
      <c r="BL34" s="1">
        <v>72.92</v>
      </c>
      <c r="BM34" s="1">
        <v>0</v>
      </c>
      <c r="BN34" s="1">
        <v>1432.58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1146.3699999999999</v>
      </c>
      <c r="BV34" s="1">
        <v>156</v>
      </c>
      <c r="BW34" s="1">
        <v>765.73</v>
      </c>
      <c r="BX34" s="1">
        <v>0</v>
      </c>
      <c r="BY34" s="1">
        <v>0</v>
      </c>
      <c r="BZ34" s="1">
        <v>0</v>
      </c>
      <c r="CA34" s="1">
        <v>0</v>
      </c>
      <c r="CB34" s="1">
        <v>270.42</v>
      </c>
      <c r="CC34" s="1">
        <v>0</v>
      </c>
      <c r="CD34" s="1">
        <v>5097.57</v>
      </c>
      <c r="CE34" s="1">
        <v>564.70000000000005</v>
      </c>
      <c r="CF34" s="1">
        <v>0</v>
      </c>
      <c r="CG34" s="1">
        <v>0</v>
      </c>
      <c r="CH34" s="1">
        <v>599.4</v>
      </c>
      <c r="CI34" s="1">
        <v>1742.7</v>
      </c>
      <c r="CJ34" s="1">
        <v>0</v>
      </c>
      <c r="CK34" s="1">
        <v>545.76</v>
      </c>
      <c r="CL34" s="1">
        <v>9088.25</v>
      </c>
      <c r="CM34" s="1">
        <v>209</v>
      </c>
      <c r="CN34" s="1">
        <v>2670.3</v>
      </c>
      <c r="CO34" s="1">
        <v>1122.06</v>
      </c>
      <c r="CP34" s="1">
        <v>0</v>
      </c>
      <c r="CQ34" s="1">
        <v>0</v>
      </c>
      <c r="CR34" s="1">
        <v>890</v>
      </c>
      <c r="CS34" s="1">
        <v>0</v>
      </c>
      <c r="CT34" s="1">
        <v>412.86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3640</v>
      </c>
      <c r="DA34" s="1">
        <v>0</v>
      </c>
      <c r="DB34" s="1">
        <v>0</v>
      </c>
      <c r="DC34" s="1">
        <v>54.3</v>
      </c>
      <c r="DD34" s="1">
        <v>8741.31</v>
      </c>
      <c r="DE34" s="1">
        <v>3677.12</v>
      </c>
      <c r="DF34" s="1">
        <v>12989.36</v>
      </c>
      <c r="DG34" s="1">
        <v>3013.86</v>
      </c>
      <c r="DH34" s="1">
        <v>1052.31</v>
      </c>
      <c r="DI34" s="1">
        <v>178.71</v>
      </c>
      <c r="DJ34" s="1">
        <v>0</v>
      </c>
      <c r="DK34" s="1">
        <v>0</v>
      </c>
      <c r="DL34" s="1">
        <v>0</v>
      </c>
      <c r="DM34" s="1">
        <v>0</v>
      </c>
      <c r="DN34" s="1">
        <v>2877.23</v>
      </c>
      <c r="DO34" s="1">
        <v>0</v>
      </c>
      <c r="DP34" s="1">
        <v>0</v>
      </c>
      <c r="DQ34" s="1">
        <v>0</v>
      </c>
      <c r="DR34" s="1">
        <v>-2737.18</v>
      </c>
      <c r="DS34" s="1">
        <v>2886.81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EB34" s="10">
        <v>44409</v>
      </c>
      <c r="EC34" s="5">
        <v>123423.27</v>
      </c>
      <c r="ED34" s="5">
        <v>-4809.2299999999996</v>
      </c>
      <c r="EE34" s="5">
        <f>SUM(Table26[[#This Row],[Income]:[Cost Of Sales]])</f>
        <v>118614.04000000001</v>
      </c>
      <c r="EF34" s="5">
        <v>-124836.95999999999</v>
      </c>
      <c r="EG34" s="5">
        <f>Table26[[#This Row],[Gross Profit]]+Table26[[#This Row],[Expenses]]</f>
        <v>-6222.9199999999837</v>
      </c>
      <c r="EH34" s="5">
        <v>0</v>
      </c>
      <c r="EI34" s="12">
        <f>SUM(Table26[[#This Row],[Operating Profit]:[Expenses - Tax]])</f>
        <v>-6222.9199999999837</v>
      </c>
      <c r="EJ34" s="18">
        <f>Table26[[#This Row],[Gross Profit]]/Table26[[#This Row],[Income]]</f>
        <v>0.96103465740293548</v>
      </c>
      <c r="EK34" s="18">
        <f>Table26[[#This Row],[Net Profit/(Loss)]]/Table26[[#This Row],[Income]]</f>
        <v>-5.0419341506670365E-2</v>
      </c>
      <c r="EL34" s="20">
        <f>Table26[[#This Row],[Income]]/EC35</f>
        <v>0.48695027948003983</v>
      </c>
      <c r="EN34" s="10">
        <v>44409</v>
      </c>
      <c r="EO34" s="4">
        <v>12135.11</v>
      </c>
      <c r="EP34" s="4">
        <v>100706.16</v>
      </c>
      <c r="EQ34" s="4">
        <v>4324.09</v>
      </c>
      <c r="ER34" s="4">
        <v>7.48</v>
      </c>
      <c r="ES34" s="4">
        <v>6250.43</v>
      </c>
      <c r="ET34" s="4">
        <v>-4809.2299999999996</v>
      </c>
      <c r="EU34" s="4">
        <v>0</v>
      </c>
      <c r="EV34" s="4">
        <v>-71182.8</v>
      </c>
      <c r="EW34" s="4">
        <v>-15977.47</v>
      </c>
      <c r="EX34" s="4">
        <v>-4942.8600000000006</v>
      </c>
      <c r="EY34" s="4">
        <v>-32733.83</v>
      </c>
      <c r="EZ34" s="14">
        <v>0</v>
      </c>
      <c r="FA34" s="5">
        <f>SUM(Table37[[#This Row],[Sales]:[ITE]])</f>
        <v>-6222.9200000000128</v>
      </c>
    </row>
    <row r="35" spans="2:157" x14ac:dyDescent="0.25">
      <c r="B35" s="3">
        <v>44378</v>
      </c>
      <c r="C35" s="1">
        <v>28144.46</v>
      </c>
      <c r="D35" s="1">
        <v>0</v>
      </c>
      <c r="E35" s="1">
        <v>669.14</v>
      </c>
      <c r="F35" s="1">
        <v>216093.58</v>
      </c>
      <c r="G35" s="1">
        <v>0</v>
      </c>
      <c r="H35" s="1">
        <v>1594.2</v>
      </c>
      <c r="I35" s="1">
        <v>160.12</v>
      </c>
      <c r="J35" s="1">
        <v>170.46</v>
      </c>
      <c r="K35" s="1">
        <v>2092.17</v>
      </c>
      <c r="L35" s="1">
        <v>0</v>
      </c>
      <c r="M35" s="1">
        <v>0</v>
      </c>
      <c r="N35" s="1">
        <v>894</v>
      </c>
      <c r="O35" s="1">
        <v>12.7</v>
      </c>
      <c r="P35" s="1">
        <v>0</v>
      </c>
      <c r="Q35" s="1">
        <v>3203.59</v>
      </c>
      <c r="R35" s="1">
        <v>0</v>
      </c>
      <c r="S35" s="1">
        <v>272.73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154.6</v>
      </c>
      <c r="Z35" s="1">
        <v>0</v>
      </c>
      <c r="AA35" s="1">
        <v>0</v>
      </c>
      <c r="AB35" s="1">
        <v>0</v>
      </c>
      <c r="AC35" s="1">
        <v>12456.14</v>
      </c>
      <c r="AD35" s="1">
        <v>-94.41</v>
      </c>
      <c r="AE35" s="1">
        <v>0</v>
      </c>
      <c r="AF35" s="1">
        <v>0</v>
      </c>
      <c r="AG35" s="1">
        <v>0</v>
      </c>
      <c r="AH35" s="1">
        <v>0</v>
      </c>
      <c r="AI35" s="1">
        <v>2000</v>
      </c>
      <c r="AJ35" s="1">
        <v>1676.8</v>
      </c>
      <c r="AK35" s="1">
        <v>0</v>
      </c>
      <c r="AL35" s="1">
        <v>0</v>
      </c>
      <c r="AM35" s="1">
        <v>116.03</v>
      </c>
      <c r="AN35" s="1">
        <v>0</v>
      </c>
      <c r="AO35" s="1">
        <v>125</v>
      </c>
      <c r="AP35" s="1">
        <v>0</v>
      </c>
      <c r="AQ35" s="1">
        <v>80</v>
      </c>
      <c r="AR35" s="1">
        <v>265.45999999999998</v>
      </c>
      <c r="AS35" s="1">
        <v>2811</v>
      </c>
      <c r="AT35" s="1">
        <v>213.21</v>
      </c>
      <c r="AU35" s="1">
        <v>0</v>
      </c>
      <c r="AV35" s="1">
        <v>0</v>
      </c>
      <c r="AW35" s="1">
        <v>0</v>
      </c>
      <c r="AX35" s="1">
        <v>488.39</v>
      </c>
      <c r="AY35" s="1">
        <v>54.5</v>
      </c>
      <c r="AZ35" s="1">
        <v>2197.89</v>
      </c>
      <c r="BA35" s="1">
        <v>0</v>
      </c>
      <c r="BB35" s="1">
        <v>40311.14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237.5</v>
      </c>
      <c r="BI35" s="1">
        <v>0</v>
      </c>
      <c r="BJ35" s="1">
        <v>564.24</v>
      </c>
      <c r="BK35" s="1">
        <v>8330.2199999999993</v>
      </c>
      <c r="BL35" s="1">
        <v>74.55</v>
      </c>
      <c r="BM35" s="1">
        <v>0</v>
      </c>
      <c r="BN35" s="1">
        <v>41.09</v>
      </c>
      <c r="BO35" s="1">
        <v>0</v>
      </c>
      <c r="BP35" s="1">
        <v>0</v>
      </c>
      <c r="BQ35" s="1">
        <v>0</v>
      </c>
      <c r="BR35" s="1">
        <v>66.37</v>
      </c>
      <c r="BS35" s="1">
        <v>0</v>
      </c>
      <c r="BT35" s="1">
        <v>0</v>
      </c>
      <c r="BU35" s="1">
        <v>2248.11</v>
      </c>
      <c r="BV35" s="1">
        <v>62.28</v>
      </c>
      <c r="BW35" s="1">
        <v>619.51</v>
      </c>
      <c r="BX35" s="1">
        <v>171.34</v>
      </c>
      <c r="BY35" s="1">
        <v>201</v>
      </c>
      <c r="BZ35" s="1">
        <v>0</v>
      </c>
      <c r="CA35" s="1">
        <v>427.36</v>
      </c>
      <c r="CB35" s="1">
        <v>45.45</v>
      </c>
      <c r="CC35" s="1">
        <v>0</v>
      </c>
      <c r="CD35" s="1">
        <v>5457.37</v>
      </c>
      <c r="CE35" s="1">
        <v>1142.8499999999999</v>
      </c>
      <c r="CF35" s="1">
        <v>204.37</v>
      </c>
      <c r="CG35" s="1">
        <v>0</v>
      </c>
      <c r="CH35" s="1">
        <v>2734.08</v>
      </c>
      <c r="CI35" s="1">
        <v>3034.2</v>
      </c>
      <c r="CJ35" s="1">
        <v>0</v>
      </c>
      <c r="CK35" s="1">
        <v>163.80000000000001</v>
      </c>
      <c r="CL35" s="1">
        <v>33342.46</v>
      </c>
      <c r="CM35" s="1">
        <v>418</v>
      </c>
      <c r="CN35" s="1">
        <v>2670.3</v>
      </c>
      <c r="CO35" s="1">
        <v>1122.06</v>
      </c>
      <c r="CP35" s="1">
        <v>0</v>
      </c>
      <c r="CQ35" s="1">
        <v>0</v>
      </c>
      <c r="CR35" s="1">
        <v>2688.72</v>
      </c>
      <c r="CS35" s="1">
        <v>0</v>
      </c>
      <c r="CT35" s="1">
        <v>470.55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13139.09</v>
      </c>
      <c r="DE35" s="1">
        <v>5089.66</v>
      </c>
      <c r="DF35" s="1">
        <v>14673.97</v>
      </c>
      <c r="DG35" s="1">
        <v>4612.22</v>
      </c>
      <c r="DH35" s="1">
        <v>1824.16</v>
      </c>
      <c r="DI35" s="1">
        <v>317.68</v>
      </c>
      <c r="DJ35" s="1">
        <v>0</v>
      </c>
      <c r="DK35" s="1">
        <v>0</v>
      </c>
      <c r="DL35" s="1">
        <v>0</v>
      </c>
      <c r="DM35" s="1">
        <v>209.55</v>
      </c>
      <c r="DN35" s="1">
        <v>3631.68</v>
      </c>
      <c r="DO35" s="1">
        <v>0</v>
      </c>
      <c r="DP35" s="1">
        <v>0</v>
      </c>
      <c r="DQ35" s="1">
        <v>0</v>
      </c>
      <c r="DR35" s="1">
        <v>1506.64</v>
      </c>
      <c r="DS35" s="1">
        <v>292.08</v>
      </c>
      <c r="DT35" s="1">
        <v>340.91</v>
      </c>
      <c r="DU35" s="1">
        <v>0</v>
      </c>
      <c r="DV35" s="1">
        <v>0</v>
      </c>
      <c r="DW35" s="1">
        <v>0</v>
      </c>
      <c r="DX35" s="1">
        <v>220</v>
      </c>
      <c r="DY35" s="1">
        <v>0</v>
      </c>
      <c r="EB35" s="9">
        <v>44378</v>
      </c>
      <c r="EC35" s="5">
        <v>253461.75000000003</v>
      </c>
      <c r="ED35" s="5">
        <v>-12361.73</v>
      </c>
      <c r="EE35" s="5">
        <f>SUM(Table26[[#This Row],[Income]:[Cost Of Sales]])</f>
        <v>241100.02000000002</v>
      </c>
      <c r="EF35" s="5">
        <v>-162734.84</v>
      </c>
      <c r="EG35" s="5">
        <f>Table26[[#This Row],[Gross Profit]]+Table26[[#This Row],[Expenses]]</f>
        <v>78365.180000000022</v>
      </c>
      <c r="EH35" s="5">
        <v>0</v>
      </c>
      <c r="EI35" s="12">
        <f>SUM(Table26[[#This Row],[Operating Profit]:[Expenses - Tax]])</f>
        <v>78365.180000000022</v>
      </c>
      <c r="EJ35" s="18">
        <f>Table26[[#This Row],[Gross Profit]]/Table26[[#This Row],[Income]]</f>
        <v>0.95122842006732766</v>
      </c>
      <c r="EK35" s="18">
        <f>Table26[[#This Row],[Net Profit/(Loss)]]/Table26[[#This Row],[Income]]</f>
        <v>0.30917951130693294</v>
      </c>
      <c r="EL35" s="20">
        <f>Table26[[#This Row],[Income]]/EC36</f>
        <v>1.0953541892297947</v>
      </c>
      <c r="EN35" s="9">
        <v>44378</v>
      </c>
      <c r="EO35" s="4">
        <v>28813.599999999999</v>
      </c>
      <c r="EP35" s="4">
        <v>217847.9</v>
      </c>
      <c r="EQ35" s="4">
        <v>3156.63</v>
      </c>
      <c r="ER35" s="4">
        <v>12.7</v>
      </c>
      <c r="ES35" s="4">
        <v>3630.92</v>
      </c>
      <c r="ET35" s="4">
        <v>-12361.73</v>
      </c>
      <c r="EU35" s="4">
        <v>0</v>
      </c>
      <c r="EV35" s="4">
        <v>-70233.03</v>
      </c>
      <c r="EW35" s="4">
        <v>-43484.9</v>
      </c>
      <c r="EX35" s="4">
        <v>-3159.27</v>
      </c>
      <c r="EY35" s="4">
        <v>-45857.640000000014</v>
      </c>
      <c r="EZ35" s="14">
        <v>0</v>
      </c>
      <c r="FA35" s="5">
        <f>SUM(Table37[[#This Row],[Sales]:[ITE]])</f>
        <v>78365.180000000008</v>
      </c>
    </row>
    <row r="36" spans="2:157" x14ac:dyDescent="0.25">
      <c r="B36" s="3">
        <v>44348</v>
      </c>
      <c r="C36" s="1">
        <v>35160.65</v>
      </c>
      <c r="D36" s="1">
        <v>0</v>
      </c>
      <c r="E36" s="1">
        <v>1231.5</v>
      </c>
      <c r="F36" s="1">
        <v>176008.92</v>
      </c>
      <c r="G36" s="1">
        <v>0</v>
      </c>
      <c r="H36" s="1">
        <v>1767.37</v>
      </c>
      <c r="I36" s="1">
        <v>817.79</v>
      </c>
      <c r="J36" s="1">
        <v>739.09</v>
      </c>
      <c r="K36" s="1">
        <v>2040</v>
      </c>
      <c r="L36" s="1">
        <v>9746.3799999999992</v>
      </c>
      <c r="M36" s="1">
        <v>0</v>
      </c>
      <c r="N36" s="1">
        <v>894</v>
      </c>
      <c r="O36" s="1">
        <v>12.99</v>
      </c>
      <c r="P36" s="1">
        <v>0</v>
      </c>
      <c r="Q36" s="1">
        <v>2751.47</v>
      </c>
      <c r="R36" s="1">
        <v>0</v>
      </c>
      <c r="S36" s="1">
        <v>90.91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136</v>
      </c>
      <c r="Z36" s="1">
        <v>0</v>
      </c>
      <c r="AA36" s="1">
        <v>0</v>
      </c>
      <c r="AB36" s="1">
        <v>0</v>
      </c>
      <c r="AC36" s="1">
        <v>16439.29</v>
      </c>
      <c r="AD36" s="1">
        <v>-601.9</v>
      </c>
      <c r="AE36" s="1">
        <v>0</v>
      </c>
      <c r="AF36" s="1">
        <v>0</v>
      </c>
      <c r="AG36" s="1">
        <v>655.94</v>
      </c>
      <c r="AH36" s="1">
        <v>0</v>
      </c>
      <c r="AI36" s="1">
        <v>1600</v>
      </c>
      <c r="AJ36" s="1">
        <v>2340.5300000000002</v>
      </c>
      <c r="AK36" s="1">
        <v>0</v>
      </c>
      <c r="AL36" s="1">
        <v>636.36</v>
      </c>
      <c r="AM36" s="1">
        <v>134.82</v>
      </c>
      <c r="AN36" s="1">
        <v>0</v>
      </c>
      <c r="AO36" s="1">
        <v>611.9</v>
      </c>
      <c r="AP36" s="1">
        <v>0</v>
      </c>
      <c r="AQ36" s="1">
        <v>70</v>
      </c>
      <c r="AR36" s="1">
        <v>597.99</v>
      </c>
      <c r="AS36" s="1">
        <v>2811</v>
      </c>
      <c r="AT36" s="1">
        <v>471.64</v>
      </c>
      <c r="AU36" s="1">
        <v>0</v>
      </c>
      <c r="AV36" s="1">
        <v>0</v>
      </c>
      <c r="AW36" s="1">
        <v>0</v>
      </c>
      <c r="AX36" s="1">
        <v>415.49</v>
      </c>
      <c r="AY36" s="1">
        <v>159.09</v>
      </c>
      <c r="AZ36" s="1">
        <v>1878.56</v>
      </c>
      <c r="BA36" s="1">
        <v>0</v>
      </c>
      <c r="BB36" s="1">
        <v>39405.26</v>
      </c>
      <c r="BC36" s="1">
        <v>0</v>
      </c>
      <c r="BD36" s="1">
        <v>0</v>
      </c>
      <c r="BE36" s="1">
        <v>0</v>
      </c>
      <c r="BF36" s="1">
        <v>0</v>
      </c>
      <c r="BG36" s="1">
        <v>4559.09</v>
      </c>
      <c r="BH36" s="1">
        <v>0</v>
      </c>
      <c r="BI36" s="1">
        <v>0</v>
      </c>
      <c r="BJ36" s="1">
        <v>546.04</v>
      </c>
      <c r="BK36" s="1">
        <v>8061.5</v>
      </c>
      <c r="BL36" s="1">
        <v>77.16</v>
      </c>
      <c r="BM36" s="1">
        <v>0</v>
      </c>
      <c r="BN36" s="1">
        <v>373.25</v>
      </c>
      <c r="BO36" s="1">
        <v>0</v>
      </c>
      <c r="BP36" s="1">
        <v>0</v>
      </c>
      <c r="BQ36" s="1">
        <v>585.67999999999995</v>
      </c>
      <c r="BR36" s="1">
        <v>257.43</v>
      </c>
      <c r="BS36" s="1">
        <v>0</v>
      </c>
      <c r="BT36" s="1">
        <v>0</v>
      </c>
      <c r="BU36" s="1">
        <v>2175.59</v>
      </c>
      <c r="BV36" s="1">
        <v>0</v>
      </c>
      <c r="BW36" s="1">
        <v>4670.4399999999996</v>
      </c>
      <c r="BX36" s="1">
        <v>73.540000000000006</v>
      </c>
      <c r="BY36" s="1">
        <v>0</v>
      </c>
      <c r="BZ36" s="1">
        <v>0</v>
      </c>
      <c r="CA36" s="1">
        <v>0</v>
      </c>
      <c r="CB36" s="1">
        <v>778.01</v>
      </c>
      <c r="CC36" s="1">
        <v>0</v>
      </c>
      <c r="CD36" s="1">
        <v>5021.75</v>
      </c>
      <c r="CE36" s="1">
        <v>590.77</v>
      </c>
      <c r="CF36" s="1">
        <v>197.54</v>
      </c>
      <c r="CG36" s="1">
        <v>180</v>
      </c>
      <c r="CH36" s="1">
        <v>2239.11</v>
      </c>
      <c r="CI36" s="1">
        <v>3034.2</v>
      </c>
      <c r="CJ36" s="1">
        <v>0</v>
      </c>
      <c r="CK36" s="1">
        <v>131.04</v>
      </c>
      <c r="CL36" s="1">
        <v>28513.08</v>
      </c>
      <c r="CM36" s="1">
        <v>209</v>
      </c>
      <c r="CN36" s="1">
        <v>2670.3</v>
      </c>
      <c r="CO36" s="1">
        <v>1122.06</v>
      </c>
      <c r="CP36" s="1">
        <v>0</v>
      </c>
      <c r="CQ36" s="1">
        <v>2325</v>
      </c>
      <c r="CR36" s="1">
        <v>2296</v>
      </c>
      <c r="CS36" s="1">
        <v>0</v>
      </c>
      <c r="CT36" s="1">
        <v>675.6</v>
      </c>
      <c r="CU36" s="1">
        <v>0</v>
      </c>
      <c r="CV36" s="1">
        <v>0</v>
      </c>
      <c r="CW36" s="1">
        <v>0</v>
      </c>
      <c r="CX36" s="1">
        <v>0</v>
      </c>
      <c r="CY36" s="1">
        <v>3750</v>
      </c>
      <c r="CZ36" s="1">
        <v>11460</v>
      </c>
      <c r="DA36" s="1">
        <v>0</v>
      </c>
      <c r="DB36" s="1">
        <v>0</v>
      </c>
      <c r="DC36" s="1">
        <v>0</v>
      </c>
      <c r="DD36" s="1">
        <v>18722.759999999998</v>
      </c>
      <c r="DE36" s="1">
        <v>6098.2</v>
      </c>
      <c r="DF36" s="1">
        <v>18345.7</v>
      </c>
      <c r="DG36" s="1">
        <v>6135.3</v>
      </c>
      <c r="DH36" s="1">
        <v>2551.9499999999998</v>
      </c>
      <c r="DI36" s="1">
        <v>473.45</v>
      </c>
      <c r="DJ36" s="1">
        <v>0</v>
      </c>
      <c r="DK36" s="1">
        <v>0</v>
      </c>
      <c r="DL36" s="1">
        <v>0</v>
      </c>
      <c r="DM36" s="1">
        <v>2058.6</v>
      </c>
      <c r="DN36" s="1">
        <v>4807.2299999999996</v>
      </c>
      <c r="DO36" s="1">
        <v>0</v>
      </c>
      <c r="DP36" s="1">
        <v>0</v>
      </c>
      <c r="DQ36" s="1">
        <v>0</v>
      </c>
      <c r="DR36" s="1">
        <v>7366.57</v>
      </c>
      <c r="DS36" s="1">
        <v>1430.53</v>
      </c>
      <c r="DT36" s="1">
        <v>0</v>
      </c>
      <c r="DU36" s="1">
        <v>0</v>
      </c>
      <c r="DV36" s="1">
        <v>0</v>
      </c>
      <c r="DW36" s="1">
        <v>0</v>
      </c>
      <c r="DX36" s="1">
        <v>505.18</v>
      </c>
      <c r="DY36" s="1">
        <v>0</v>
      </c>
      <c r="EB36" s="10">
        <v>44348</v>
      </c>
      <c r="EC36" s="5">
        <v>231397.07</v>
      </c>
      <c r="ED36" s="5">
        <v>-16493.330000000002</v>
      </c>
      <c r="EE36" s="5">
        <f>SUM(Table26[[#This Row],[Income]:[Cost Of Sales]])</f>
        <v>214903.74</v>
      </c>
      <c r="EF36" s="5">
        <v>-206201.29000000004</v>
      </c>
      <c r="EG36" s="5">
        <f>Table26[[#This Row],[Gross Profit]]+Table26[[#This Row],[Expenses]]</f>
        <v>8702.4499999999534</v>
      </c>
      <c r="EH36" s="5">
        <v>0</v>
      </c>
      <c r="EI36" s="12">
        <f>SUM(Table26[[#This Row],[Operating Profit]:[Expenses - Tax]])</f>
        <v>8702.4499999999534</v>
      </c>
      <c r="EJ36" s="18">
        <f>Table26[[#This Row],[Gross Profit]]/Table26[[#This Row],[Income]]</f>
        <v>0.92872282263556749</v>
      </c>
      <c r="EK36" s="18">
        <f>Table26[[#This Row],[Net Profit/(Loss)]]/Table26[[#This Row],[Income]]</f>
        <v>3.7608298151743901E-2</v>
      </c>
      <c r="EL36" s="20">
        <f>Table26[[#This Row],[Income]]/EC37</f>
        <v>0.8813665925837052</v>
      </c>
      <c r="EN36" s="10">
        <v>44348</v>
      </c>
      <c r="EO36" s="4">
        <v>36392.15</v>
      </c>
      <c r="EP36" s="4">
        <v>178594.08000000002</v>
      </c>
      <c r="EQ36" s="4">
        <v>13419.47</v>
      </c>
      <c r="ER36" s="4">
        <v>12.99</v>
      </c>
      <c r="ES36" s="4">
        <v>2978.3799999999997</v>
      </c>
      <c r="ET36" s="4">
        <v>-15837.390000000001</v>
      </c>
      <c r="EU36" s="4">
        <v>-655.94</v>
      </c>
      <c r="EV36" s="4">
        <v>-79280.429999999978</v>
      </c>
      <c r="EW36" s="4">
        <v>-37918.79</v>
      </c>
      <c r="EX36" s="4">
        <v>-20506.599999999999</v>
      </c>
      <c r="EY36" s="4">
        <v>-68495.47</v>
      </c>
      <c r="EZ36" s="14">
        <v>0</v>
      </c>
      <c r="FA36" s="5">
        <f>SUM(Table37[[#This Row],[Sales]:[ITE]])</f>
        <v>8702.4499999999825</v>
      </c>
    </row>
    <row r="37" spans="2:157" x14ac:dyDescent="0.25">
      <c r="B37" s="3">
        <v>44317</v>
      </c>
      <c r="C37" s="1">
        <v>40182.199999999997</v>
      </c>
      <c r="D37" s="1">
        <v>0</v>
      </c>
      <c r="E37" s="1">
        <v>884.46</v>
      </c>
      <c r="F37" s="1">
        <v>189555.22</v>
      </c>
      <c r="G37" s="1">
        <v>1431.67</v>
      </c>
      <c r="H37" s="1">
        <v>1865.9</v>
      </c>
      <c r="I37" s="1">
        <v>837.84</v>
      </c>
      <c r="J37" s="1">
        <v>915.91</v>
      </c>
      <c r="K37" s="1">
        <v>1869.09</v>
      </c>
      <c r="L37" s="1">
        <v>11495.47</v>
      </c>
      <c r="M37" s="1">
        <v>0</v>
      </c>
      <c r="N37" s="1">
        <v>750</v>
      </c>
      <c r="O37" s="1">
        <v>12.43</v>
      </c>
      <c r="P37" s="1">
        <v>0</v>
      </c>
      <c r="Q37" s="1">
        <v>2623.63</v>
      </c>
      <c r="R37" s="1">
        <v>0</v>
      </c>
      <c r="S37" s="1">
        <v>527.28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9592.4</v>
      </c>
      <c r="Z37" s="1">
        <v>0</v>
      </c>
      <c r="AA37" s="1">
        <v>0</v>
      </c>
      <c r="AB37" s="1">
        <v>0</v>
      </c>
      <c r="AC37" s="1">
        <v>13208.5</v>
      </c>
      <c r="AD37" s="1">
        <v>2885.31</v>
      </c>
      <c r="AE37" s="1">
        <v>0</v>
      </c>
      <c r="AF37" s="1">
        <v>0</v>
      </c>
      <c r="AG37" s="1">
        <v>68.98</v>
      </c>
      <c r="AH37" s="1">
        <v>0</v>
      </c>
      <c r="AI37" s="1">
        <v>1600</v>
      </c>
      <c r="AJ37" s="1">
        <v>5175.42</v>
      </c>
      <c r="AK37" s="1">
        <v>2015</v>
      </c>
      <c r="AL37" s="1">
        <v>2500</v>
      </c>
      <c r="AM37" s="1">
        <v>118.11</v>
      </c>
      <c r="AN37" s="1">
        <v>0</v>
      </c>
      <c r="AO37" s="1">
        <v>762.19</v>
      </c>
      <c r="AP37" s="1">
        <v>10750</v>
      </c>
      <c r="AQ37" s="1">
        <v>60</v>
      </c>
      <c r="AR37" s="1">
        <v>329.94</v>
      </c>
      <c r="AS37" s="1">
        <v>2811</v>
      </c>
      <c r="AT37" s="1">
        <v>523.32000000000005</v>
      </c>
      <c r="AU37" s="1">
        <v>0</v>
      </c>
      <c r="AV37" s="1">
        <v>0</v>
      </c>
      <c r="AW37" s="1">
        <v>0</v>
      </c>
      <c r="AX37" s="1">
        <v>344.74</v>
      </c>
      <c r="AY37" s="1">
        <v>399.41</v>
      </c>
      <c r="AZ37" s="1">
        <v>1963.56</v>
      </c>
      <c r="BA37" s="1">
        <v>0</v>
      </c>
      <c r="BB37" s="1">
        <v>41524.61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625.39</v>
      </c>
      <c r="BJ37" s="1">
        <v>564.24</v>
      </c>
      <c r="BK37" s="1">
        <v>8330.2199999999993</v>
      </c>
      <c r="BL37" s="1">
        <v>78.78</v>
      </c>
      <c r="BM37" s="1">
        <v>0</v>
      </c>
      <c r="BN37" s="1">
        <v>429.24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6166.72</v>
      </c>
      <c r="BV37" s="1">
        <v>186.17</v>
      </c>
      <c r="BW37" s="1">
        <v>1633.22</v>
      </c>
      <c r="BX37" s="1">
        <v>100</v>
      </c>
      <c r="BY37" s="1">
        <v>0</v>
      </c>
      <c r="BZ37" s="1">
        <v>0</v>
      </c>
      <c r="CA37" s="1">
        <v>-500</v>
      </c>
      <c r="CB37" s="1">
        <v>336.56</v>
      </c>
      <c r="CC37" s="1">
        <v>0</v>
      </c>
      <c r="CD37" s="1">
        <v>5341.79</v>
      </c>
      <c r="CE37" s="1">
        <v>1248.31</v>
      </c>
      <c r="CF37" s="1">
        <v>186.81</v>
      </c>
      <c r="CG37" s="1">
        <v>0</v>
      </c>
      <c r="CH37" s="1">
        <v>2392.85</v>
      </c>
      <c r="CI37" s="1">
        <v>3034.2</v>
      </c>
      <c r="CJ37" s="1">
        <v>0</v>
      </c>
      <c r="CK37" s="1">
        <v>163.80000000000001</v>
      </c>
      <c r="CL37" s="1">
        <v>33642.83</v>
      </c>
      <c r="CM37" s="1">
        <v>522.5</v>
      </c>
      <c r="CN37" s="1">
        <v>2670.3</v>
      </c>
      <c r="CO37" s="1">
        <v>1122.06</v>
      </c>
      <c r="CP37" s="1">
        <v>0</v>
      </c>
      <c r="CQ37" s="1">
        <v>3450</v>
      </c>
      <c r="CR37" s="1">
        <v>1802.82</v>
      </c>
      <c r="CS37" s="1">
        <v>0</v>
      </c>
      <c r="CT37" s="1">
        <v>1474.4</v>
      </c>
      <c r="CU37" s="1">
        <v>0</v>
      </c>
      <c r="CV37" s="1">
        <v>0</v>
      </c>
      <c r="CW37" s="1">
        <v>0</v>
      </c>
      <c r="CX37" s="1">
        <v>0</v>
      </c>
      <c r="CY37" s="1">
        <v>3863.64</v>
      </c>
      <c r="CZ37" s="1">
        <v>12988.71</v>
      </c>
      <c r="DA37" s="1">
        <v>0</v>
      </c>
      <c r="DB37" s="1">
        <v>0</v>
      </c>
      <c r="DC37" s="1">
        <v>0</v>
      </c>
      <c r="DD37" s="1">
        <v>15887.88</v>
      </c>
      <c r="DE37" s="1">
        <v>4920.16</v>
      </c>
      <c r="DF37" s="1">
        <v>14815.37</v>
      </c>
      <c r="DG37" s="1">
        <v>4601.96</v>
      </c>
      <c r="DH37" s="1">
        <v>2055.25</v>
      </c>
      <c r="DI37" s="1">
        <v>1339.67</v>
      </c>
      <c r="DJ37" s="1">
        <v>0</v>
      </c>
      <c r="DK37" s="1">
        <v>0</v>
      </c>
      <c r="DL37" s="1">
        <v>0</v>
      </c>
      <c r="DM37" s="1">
        <v>1819.82</v>
      </c>
      <c r="DN37" s="1">
        <v>4020.49</v>
      </c>
      <c r="DO37" s="1">
        <v>0</v>
      </c>
      <c r="DP37" s="1">
        <v>0</v>
      </c>
      <c r="DQ37" s="1">
        <v>0</v>
      </c>
      <c r="DR37" s="1">
        <v>-15859.93</v>
      </c>
      <c r="DS37" s="1">
        <v>1430.53</v>
      </c>
      <c r="DT37" s="1">
        <v>0</v>
      </c>
      <c r="DU37" s="1">
        <v>562.04999999999995</v>
      </c>
      <c r="DV37" s="1">
        <v>0</v>
      </c>
      <c r="DW37" s="1">
        <v>0</v>
      </c>
      <c r="DX37" s="1">
        <v>286</v>
      </c>
      <c r="DY37" s="1">
        <v>0</v>
      </c>
      <c r="EB37" s="9">
        <v>44317</v>
      </c>
      <c r="EC37" s="5">
        <v>262543.5</v>
      </c>
      <c r="ED37" s="5">
        <v>-16162.789999999999</v>
      </c>
      <c r="EE37" s="5">
        <f>SUM(Table26[[#This Row],[Income]:[Cost Of Sales]])</f>
        <v>246380.71</v>
      </c>
      <c r="EF37" s="5">
        <v>-198612.11</v>
      </c>
      <c r="EG37" s="5">
        <f>Table26[[#This Row],[Gross Profit]]+Table26[[#This Row],[Expenses]]</f>
        <v>47768.600000000006</v>
      </c>
      <c r="EH37" s="5">
        <v>0</v>
      </c>
      <c r="EI37" s="12">
        <f>SUM(Table26[[#This Row],[Operating Profit]:[Expenses - Tax]])</f>
        <v>47768.600000000006</v>
      </c>
      <c r="EJ37" s="18">
        <f>Table26[[#This Row],[Gross Profit]]/Table26[[#This Row],[Income]]</f>
        <v>0.93843766842447063</v>
      </c>
      <c r="EK37" s="18">
        <f>Table26[[#This Row],[Net Profit/(Loss)]]/Table26[[#This Row],[Income]]</f>
        <v>0.18194546808433651</v>
      </c>
      <c r="EL37" s="20">
        <f>Table26[[#This Row],[Income]]/EC38</f>
        <v>1.0847960020672578</v>
      </c>
      <c r="EN37" s="9">
        <v>44317</v>
      </c>
      <c r="EO37" s="4">
        <v>41066.659999999996</v>
      </c>
      <c r="EP37" s="4">
        <v>193690.63</v>
      </c>
      <c r="EQ37" s="4">
        <v>15030.47</v>
      </c>
      <c r="ER37" s="4">
        <v>12.43</v>
      </c>
      <c r="ES37" s="4">
        <v>12743.31</v>
      </c>
      <c r="ET37" s="4">
        <v>-16093.81</v>
      </c>
      <c r="EU37" s="4">
        <v>-68.98</v>
      </c>
      <c r="EV37" s="4">
        <v>-95604.75</v>
      </c>
      <c r="EW37" s="4">
        <v>-43548.54</v>
      </c>
      <c r="EX37" s="4">
        <v>-23579.57</v>
      </c>
      <c r="EY37" s="4">
        <v>-35879.25</v>
      </c>
      <c r="EZ37" s="14">
        <v>0</v>
      </c>
      <c r="FA37" s="5">
        <f>SUM(Table37[[#This Row],[Sales]:[ITE]])</f>
        <v>47768.599999999977</v>
      </c>
    </row>
    <row r="38" spans="2:157" x14ac:dyDescent="0.25">
      <c r="B38" s="3">
        <v>44287</v>
      </c>
      <c r="C38" s="1">
        <v>38211.74</v>
      </c>
      <c r="D38" s="1">
        <v>0</v>
      </c>
      <c r="E38" s="1">
        <v>717.35</v>
      </c>
      <c r="F38" s="1">
        <v>188539.96</v>
      </c>
      <c r="G38" s="1">
        <v>1431.67</v>
      </c>
      <c r="H38" s="1">
        <v>1454.45</v>
      </c>
      <c r="I38" s="1">
        <v>832.58</v>
      </c>
      <c r="J38" s="1">
        <v>986.36</v>
      </c>
      <c r="K38" s="1">
        <v>2182.2800000000002</v>
      </c>
      <c r="L38" s="1">
        <v>10367.25</v>
      </c>
      <c r="M38" s="1">
        <v>0</v>
      </c>
      <c r="N38" s="1">
        <v>332.73</v>
      </c>
      <c r="O38" s="1">
        <v>12.7</v>
      </c>
      <c r="P38" s="1">
        <v>0</v>
      </c>
      <c r="Q38" s="1">
        <v>4513.21</v>
      </c>
      <c r="R38" s="1">
        <v>0</v>
      </c>
      <c r="S38" s="1">
        <v>763.63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-8324.83</v>
      </c>
      <c r="Z38" s="1">
        <v>0</v>
      </c>
      <c r="AA38" s="1">
        <v>0</v>
      </c>
      <c r="AB38" s="1">
        <v>0</v>
      </c>
      <c r="AC38" s="1">
        <v>20520.48</v>
      </c>
      <c r="AD38" s="1">
        <v>-5056.99</v>
      </c>
      <c r="AE38" s="1">
        <v>0</v>
      </c>
      <c r="AF38" s="1">
        <v>0</v>
      </c>
      <c r="AG38" s="1">
        <v>591.45000000000005</v>
      </c>
      <c r="AH38" s="1">
        <v>0</v>
      </c>
      <c r="AI38" s="1">
        <v>1600</v>
      </c>
      <c r="AJ38" s="1">
        <v>2573.8000000000002</v>
      </c>
      <c r="AK38" s="1">
        <v>927.27</v>
      </c>
      <c r="AL38" s="1">
        <v>-400</v>
      </c>
      <c r="AM38" s="1">
        <v>117.32</v>
      </c>
      <c r="AN38" s="1">
        <v>0</v>
      </c>
      <c r="AO38" s="1">
        <v>337.57</v>
      </c>
      <c r="AP38" s="1">
        <v>0</v>
      </c>
      <c r="AQ38" s="1">
        <v>65</v>
      </c>
      <c r="AR38" s="1">
        <v>295.98</v>
      </c>
      <c r="AS38" s="1">
        <v>2811</v>
      </c>
      <c r="AT38" s="1">
        <v>213.21</v>
      </c>
      <c r="AU38" s="1">
        <v>0</v>
      </c>
      <c r="AV38" s="1">
        <v>0</v>
      </c>
      <c r="AW38" s="1">
        <v>0</v>
      </c>
      <c r="AX38" s="1">
        <v>462.36</v>
      </c>
      <c r="AY38" s="1">
        <v>1727.73</v>
      </c>
      <c r="AZ38" s="1">
        <v>2480.83</v>
      </c>
      <c r="BA38" s="1">
        <v>0</v>
      </c>
      <c r="BB38" s="1">
        <v>40273.24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237.5</v>
      </c>
      <c r="BI38" s="1">
        <v>200.57</v>
      </c>
      <c r="BJ38" s="1">
        <v>3941.04</v>
      </c>
      <c r="BK38" s="1">
        <v>7376.41</v>
      </c>
      <c r="BL38" s="1">
        <v>81.290000000000006</v>
      </c>
      <c r="BM38" s="1">
        <v>0</v>
      </c>
      <c r="BN38" s="1">
        <v>162.33000000000001</v>
      </c>
      <c r="BO38" s="1">
        <v>0</v>
      </c>
      <c r="BP38" s="1">
        <v>300</v>
      </c>
      <c r="BQ38" s="1">
        <v>0</v>
      </c>
      <c r="BR38" s="1">
        <v>29.09</v>
      </c>
      <c r="BS38" s="1">
        <v>0</v>
      </c>
      <c r="BT38" s="1">
        <v>0</v>
      </c>
      <c r="BU38" s="1">
        <v>2175.59</v>
      </c>
      <c r="BV38" s="1">
        <v>92.5</v>
      </c>
      <c r="BW38" s="1">
        <v>2495.46</v>
      </c>
      <c r="BX38" s="1">
        <v>643.26</v>
      </c>
      <c r="BY38" s="1">
        <v>201</v>
      </c>
      <c r="BZ38" s="1">
        <v>1269.9100000000001</v>
      </c>
      <c r="CA38" s="1">
        <v>0</v>
      </c>
      <c r="CB38" s="1">
        <v>1098.02</v>
      </c>
      <c r="CC38" s="1">
        <v>0</v>
      </c>
      <c r="CD38" s="1">
        <v>8335.64</v>
      </c>
      <c r="CE38" s="1">
        <v>605.11</v>
      </c>
      <c r="CF38" s="1">
        <v>112.73</v>
      </c>
      <c r="CG38" s="1">
        <v>0</v>
      </c>
      <c r="CH38" s="1">
        <v>2357.37</v>
      </c>
      <c r="CI38" s="1">
        <v>3034.2</v>
      </c>
      <c r="CJ38" s="1">
        <v>0</v>
      </c>
      <c r="CK38" s="1">
        <v>131.04</v>
      </c>
      <c r="CL38" s="1">
        <v>29666.92</v>
      </c>
      <c r="CM38" s="1">
        <v>418</v>
      </c>
      <c r="CN38" s="1">
        <v>2626.6</v>
      </c>
      <c r="CO38" s="1">
        <v>1122.06</v>
      </c>
      <c r="CP38" s="1">
        <v>0</v>
      </c>
      <c r="CQ38" s="1">
        <v>3600</v>
      </c>
      <c r="CR38" s="1">
        <v>2159.1999999999998</v>
      </c>
      <c r="CS38" s="1">
        <v>0</v>
      </c>
      <c r="CT38" s="1">
        <v>450.7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10940</v>
      </c>
      <c r="DA38" s="1">
        <v>0</v>
      </c>
      <c r="DB38" s="1">
        <v>0</v>
      </c>
      <c r="DC38" s="1">
        <v>0</v>
      </c>
      <c r="DD38" s="1">
        <v>20449.14</v>
      </c>
      <c r="DE38" s="1">
        <v>6600.34</v>
      </c>
      <c r="DF38" s="1">
        <v>18565.099999999999</v>
      </c>
      <c r="DG38" s="1">
        <v>5823.45</v>
      </c>
      <c r="DH38" s="1">
        <v>3068.44</v>
      </c>
      <c r="DI38" s="1">
        <v>3522.43</v>
      </c>
      <c r="DJ38" s="1">
        <v>0</v>
      </c>
      <c r="DK38" s="1">
        <v>0</v>
      </c>
      <c r="DL38" s="1">
        <v>0</v>
      </c>
      <c r="DM38" s="1">
        <v>2104.98</v>
      </c>
      <c r="DN38" s="1">
        <v>5411.55</v>
      </c>
      <c r="DO38" s="1">
        <v>0</v>
      </c>
      <c r="DP38" s="1">
        <v>0</v>
      </c>
      <c r="DQ38" s="1">
        <v>0</v>
      </c>
      <c r="DR38" s="1">
        <v>17394.259999999998</v>
      </c>
      <c r="DS38" s="1">
        <v>1430.53</v>
      </c>
      <c r="DT38" s="1">
        <v>0</v>
      </c>
      <c r="DU38" s="1">
        <v>0</v>
      </c>
      <c r="DV38" s="1">
        <v>0</v>
      </c>
      <c r="DW38" s="1">
        <v>0</v>
      </c>
      <c r="DX38" s="1">
        <v>200</v>
      </c>
      <c r="DY38" s="1">
        <v>0</v>
      </c>
      <c r="EB38" s="10">
        <v>44287</v>
      </c>
      <c r="EC38" s="5">
        <v>242021.08000000002</v>
      </c>
      <c r="ED38" s="5">
        <v>-16054.94</v>
      </c>
      <c r="EE38" s="5">
        <f>SUM(Table26[[#This Row],[Income]:[Cost Of Sales]])</f>
        <v>225966.14</v>
      </c>
      <c r="EF38" s="5">
        <v>-223919.07</v>
      </c>
      <c r="EG38" s="5">
        <f>Table26[[#This Row],[Gross Profit]]+Table26[[#This Row],[Expenses]]</f>
        <v>2047.070000000007</v>
      </c>
      <c r="EH38" s="5">
        <v>0</v>
      </c>
      <c r="EI38" s="12">
        <f>SUM(Table26[[#This Row],[Operating Profit]:[Expenses - Tax]])</f>
        <v>2047.070000000007</v>
      </c>
      <c r="EJ38" s="18">
        <f>Table26[[#This Row],[Gross Profit]]/Table26[[#This Row],[Income]]</f>
        <v>0.93366305116893122</v>
      </c>
      <c r="EK38" s="18">
        <f>Table26[[#This Row],[Net Profit/(Loss)]]/Table26[[#This Row],[Income]]</f>
        <v>8.4582301673887528E-3</v>
      </c>
      <c r="EL38" s="20">
        <f>Table26[[#This Row],[Income]]/EC39</f>
        <v>0.94459076086481386</v>
      </c>
      <c r="EN38" s="10">
        <v>44287</v>
      </c>
      <c r="EO38" s="4">
        <v>38929.089999999997</v>
      </c>
      <c r="EP38" s="4">
        <v>192258.66</v>
      </c>
      <c r="EQ38" s="4">
        <v>13868.619999999999</v>
      </c>
      <c r="ER38" s="4">
        <v>12.7</v>
      </c>
      <c r="ES38" s="4">
        <v>-3047.99</v>
      </c>
      <c r="ET38" s="4">
        <v>-15463.49</v>
      </c>
      <c r="EU38" s="4">
        <v>-591.45000000000005</v>
      </c>
      <c r="EV38" s="4">
        <v>-82842.760000000009</v>
      </c>
      <c r="EW38" s="4">
        <v>-39356.189999999995</v>
      </c>
      <c r="EX38" s="4">
        <v>-17149.900000000001</v>
      </c>
      <c r="EY38" s="4">
        <v>-84570.22</v>
      </c>
      <c r="EZ38" s="14">
        <v>0</v>
      </c>
      <c r="FA38" s="5">
        <f>SUM(Table37[[#This Row],[Sales]:[ITE]])</f>
        <v>2047.070000000007</v>
      </c>
    </row>
    <row r="39" spans="2:157" x14ac:dyDescent="0.25">
      <c r="B39" s="3">
        <v>44256</v>
      </c>
      <c r="C39" s="1">
        <v>37214.86</v>
      </c>
      <c r="D39" s="1">
        <v>0</v>
      </c>
      <c r="E39" s="1">
        <v>873.95</v>
      </c>
      <c r="F39" s="1">
        <v>192315.18</v>
      </c>
      <c r="G39" s="1">
        <v>1431.67</v>
      </c>
      <c r="H39" s="1">
        <v>2089.5</v>
      </c>
      <c r="I39" s="1">
        <v>959.35</v>
      </c>
      <c r="J39" s="1">
        <v>1424.52</v>
      </c>
      <c r="K39" s="1">
        <v>1540.91</v>
      </c>
      <c r="L39" s="1">
        <v>12977.74</v>
      </c>
      <c r="M39" s="1">
        <v>0</v>
      </c>
      <c r="N39" s="1">
        <v>532.73</v>
      </c>
      <c r="O39" s="1">
        <v>11.4</v>
      </c>
      <c r="P39" s="1">
        <v>0</v>
      </c>
      <c r="Q39" s="1">
        <v>2268.41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2485</v>
      </c>
      <c r="Y39" s="1">
        <v>92.7</v>
      </c>
      <c r="Z39" s="1">
        <v>0</v>
      </c>
      <c r="AA39" s="1">
        <v>0</v>
      </c>
      <c r="AB39" s="1">
        <v>0</v>
      </c>
      <c r="AC39" s="1">
        <v>16091.22</v>
      </c>
      <c r="AD39" s="1">
        <v>2736.18</v>
      </c>
      <c r="AE39" s="1">
        <v>0</v>
      </c>
      <c r="AF39" s="1">
        <v>0</v>
      </c>
      <c r="AG39" s="1">
        <v>0</v>
      </c>
      <c r="AH39" s="1">
        <v>0</v>
      </c>
      <c r="AI39" s="1">
        <v>1600</v>
      </c>
      <c r="AJ39" s="1">
        <v>2897.97</v>
      </c>
      <c r="AK39" s="1">
        <v>858.18</v>
      </c>
      <c r="AL39" s="1">
        <v>0</v>
      </c>
      <c r="AM39" s="1">
        <v>124.93</v>
      </c>
      <c r="AN39" s="1">
        <v>0</v>
      </c>
      <c r="AO39" s="1">
        <v>475.1</v>
      </c>
      <c r="AP39" s="1">
        <v>0</v>
      </c>
      <c r="AQ39" s="1">
        <v>45</v>
      </c>
      <c r="AR39" s="1">
        <v>267.39999999999998</v>
      </c>
      <c r="AS39" s="1">
        <v>2811</v>
      </c>
      <c r="AT39" s="1">
        <v>471.64</v>
      </c>
      <c r="AU39" s="1">
        <v>0</v>
      </c>
      <c r="AV39" s="1">
        <v>0</v>
      </c>
      <c r="AW39" s="1">
        <v>0</v>
      </c>
      <c r="AX39" s="1">
        <v>477.25</v>
      </c>
      <c r="AY39" s="1">
        <v>323.64</v>
      </c>
      <c r="AZ39" s="1">
        <v>1870.83</v>
      </c>
      <c r="BA39" s="1">
        <v>0</v>
      </c>
      <c r="BB39" s="1">
        <v>41594.53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725.44</v>
      </c>
      <c r="BI39" s="1">
        <v>0</v>
      </c>
      <c r="BJ39" s="1">
        <v>564.24</v>
      </c>
      <c r="BK39" s="1">
        <v>7622.29</v>
      </c>
      <c r="BL39" s="1">
        <v>54.99</v>
      </c>
      <c r="BM39" s="1">
        <v>325</v>
      </c>
      <c r="BN39" s="1">
        <v>800.21</v>
      </c>
      <c r="BO39" s="1">
        <v>0</v>
      </c>
      <c r="BP39" s="1">
        <v>1864.51</v>
      </c>
      <c r="BQ39" s="1">
        <v>303.54000000000002</v>
      </c>
      <c r="BR39" s="1">
        <v>66.37</v>
      </c>
      <c r="BS39" s="1">
        <v>0</v>
      </c>
      <c r="BT39" s="1">
        <v>0</v>
      </c>
      <c r="BU39" s="1">
        <v>2248.11</v>
      </c>
      <c r="BV39" s="1">
        <v>102.66</v>
      </c>
      <c r="BW39" s="1">
        <v>3717.55</v>
      </c>
      <c r="BX39" s="1">
        <v>1663.55</v>
      </c>
      <c r="BY39" s="1">
        <v>0</v>
      </c>
      <c r="BZ39" s="1">
        <v>0</v>
      </c>
      <c r="CA39" s="1">
        <v>0</v>
      </c>
      <c r="CB39" s="1">
        <v>350.86</v>
      </c>
      <c r="CC39" s="1">
        <v>0</v>
      </c>
      <c r="CD39" s="1">
        <v>7180.78</v>
      </c>
      <c r="CE39" s="1">
        <v>1074.8900000000001</v>
      </c>
      <c r="CF39" s="1">
        <v>143.65</v>
      </c>
      <c r="CG39" s="1">
        <v>0</v>
      </c>
      <c r="CH39" s="1">
        <v>2417.6</v>
      </c>
      <c r="CI39" s="1">
        <v>3029.78</v>
      </c>
      <c r="CJ39" s="1">
        <v>0</v>
      </c>
      <c r="CK39" s="1">
        <v>163.80000000000001</v>
      </c>
      <c r="CL39" s="1">
        <v>30254.6</v>
      </c>
      <c r="CM39" s="1">
        <v>522.5</v>
      </c>
      <c r="CN39" s="1">
        <v>2476.8000000000002</v>
      </c>
      <c r="CO39" s="1">
        <v>1122.06</v>
      </c>
      <c r="CP39" s="1">
        <v>0</v>
      </c>
      <c r="CQ39" s="1">
        <v>2925</v>
      </c>
      <c r="CR39" s="1">
        <v>2706.4</v>
      </c>
      <c r="CS39" s="1">
        <v>6113.64</v>
      </c>
      <c r="CT39" s="1">
        <v>911.39</v>
      </c>
      <c r="CU39" s="1">
        <v>0</v>
      </c>
      <c r="CV39" s="1">
        <v>0</v>
      </c>
      <c r="CW39" s="1">
        <v>0</v>
      </c>
      <c r="CX39" s="1">
        <v>0</v>
      </c>
      <c r="CY39" s="1">
        <v>3000</v>
      </c>
      <c r="CZ39" s="1">
        <v>12720</v>
      </c>
      <c r="DA39" s="1">
        <v>0</v>
      </c>
      <c r="DB39" s="1">
        <v>0</v>
      </c>
      <c r="DC39" s="1">
        <v>0</v>
      </c>
      <c r="DD39" s="1">
        <v>14120.42</v>
      </c>
      <c r="DE39" s="1">
        <v>4943.5600000000004</v>
      </c>
      <c r="DF39" s="1">
        <v>15213.73</v>
      </c>
      <c r="DG39" s="1">
        <v>4876.25</v>
      </c>
      <c r="DH39" s="1">
        <v>2152.6</v>
      </c>
      <c r="DI39" s="1">
        <v>1972</v>
      </c>
      <c r="DJ39" s="1">
        <v>0</v>
      </c>
      <c r="DK39" s="1">
        <v>0</v>
      </c>
      <c r="DL39" s="1">
        <v>0</v>
      </c>
      <c r="DM39" s="1">
        <v>2475.59</v>
      </c>
      <c r="DN39" s="1">
        <v>3942.35</v>
      </c>
      <c r="DO39" s="1">
        <v>0</v>
      </c>
      <c r="DP39" s="1">
        <v>0</v>
      </c>
      <c r="DQ39" s="1">
        <v>0</v>
      </c>
      <c r="DR39" s="1">
        <v>8102.68</v>
      </c>
      <c r="DS39" s="1">
        <v>2861.06</v>
      </c>
      <c r="DT39" s="1">
        <v>80</v>
      </c>
      <c r="DU39" s="1">
        <v>72.09</v>
      </c>
      <c r="DV39" s="1">
        <v>0</v>
      </c>
      <c r="DW39" s="1">
        <v>0</v>
      </c>
      <c r="DX39" s="1">
        <v>201.73</v>
      </c>
      <c r="DY39" s="1">
        <v>0</v>
      </c>
      <c r="EB39" s="9">
        <v>44256</v>
      </c>
      <c r="EC39" s="5">
        <v>256217.92</v>
      </c>
      <c r="ED39" s="5">
        <v>-18827.399999999998</v>
      </c>
      <c r="EE39" s="5">
        <f>SUM(Table26[[#This Row],[Income]:[Cost Of Sales]])</f>
        <v>237390.52000000002</v>
      </c>
      <c r="EF39" s="5">
        <v>-212003.74000000002</v>
      </c>
      <c r="EG39" s="5">
        <f>Table26[[#This Row],[Gross Profit]]+Table26[[#This Row],[Expenses]]</f>
        <v>25386.78</v>
      </c>
      <c r="EH39" s="5">
        <v>0</v>
      </c>
      <c r="EI39" s="12">
        <f>SUM(Table26[[#This Row],[Operating Profit]:[Expenses - Tax]])</f>
        <v>25386.78</v>
      </c>
      <c r="EJ39" s="18">
        <f>Table26[[#This Row],[Gross Profit]]/Table26[[#This Row],[Income]]</f>
        <v>0.92651802028523222</v>
      </c>
      <c r="EK39" s="18">
        <f>Table26[[#This Row],[Net Profit/(Loss)]]/Table26[[#This Row],[Income]]</f>
        <v>9.9082765171148057E-2</v>
      </c>
      <c r="EL39" s="20">
        <f>Table26[[#This Row],[Income]]/EC40</f>
        <v>1.1151356189925563</v>
      </c>
      <c r="EN39" s="9">
        <v>44256</v>
      </c>
      <c r="EO39" s="4">
        <v>38088.81</v>
      </c>
      <c r="EP39" s="4">
        <v>196795.7</v>
      </c>
      <c r="EQ39" s="4">
        <v>16475.900000000001</v>
      </c>
      <c r="ER39" s="4">
        <v>11.4</v>
      </c>
      <c r="ES39" s="4">
        <v>4846.1099999999997</v>
      </c>
      <c r="ET39" s="4">
        <v>-18827.399999999998</v>
      </c>
      <c r="EU39" s="4">
        <v>0</v>
      </c>
      <c r="EV39" s="4">
        <v>-82626.109999999986</v>
      </c>
      <c r="EW39" s="4">
        <v>-39987.14</v>
      </c>
      <c r="EX39" s="4">
        <v>-28376.43</v>
      </c>
      <c r="EY39" s="4">
        <v>-61014.05999999999</v>
      </c>
      <c r="EZ39" s="14">
        <v>0</v>
      </c>
      <c r="FA39" s="5">
        <f>SUM(Table37[[#This Row],[Sales]:[ITE]])</f>
        <v>25386.780000000006</v>
      </c>
    </row>
    <row r="40" spans="2:157" x14ac:dyDescent="0.25">
      <c r="B40" s="3">
        <v>44228</v>
      </c>
      <c r="C40" s="1">
        <v>32948.46</v>
      </c>
      <c r="D40" s="1">
        <v>0</v>
      </c>
      <c r="E40" s="1">
        <v>741.86</v>
      </c>
      <c r="F40" s="1">
        <v>174156</v>
      </c>
      <c r="G40" s="1">
        <v>1431.67</v>
      </c>
      <c r="H40" s="1">
        <v>1311.07</v>
      </c>
      <c r="I40" s="1">
        <v>886.16</v>
      </c>
      <c r="J40" s="1">
        <v>2090.08</v>
      </c>
      <c r="K40" s="1">
        <v>1644.45</v>
      </c>
      <c r="L40" s="1">
        <v>8945.4699999999993</v>
      </c>
      <c r="M40" s="1">
        <v>0</v>
      </c>
      <c r="N40" s="1">
        <v>504.55</v>
      </c>
      <c r="O40" s="1">
        <v>12.5</v>
      </c>
      <c r="P40" s="1">
        <v>0</v>
      </c>
      <c r="Q40" s="1">
        <v>2626.64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2465</v>
      </c>
      <c r="Y40" s="1">
        <v>0</v>
      </c>
      <c r="Z40" s="1">
        <v>0</v>
      </c>
      <c r="AA40" s="1">
        <v>0</v>
      </c>
      <c r="AB40" s="1">
        <v>0</v>
      </c>
      <c r="AC40" s="1">
        <v>14151.93</v>
      </c>
      <c r="AD40" s="1">
        <v>318.56</v>
      </c>
      <c r="AE40" s="1">
        <v>0</v>
      </c>
      <c r="AF40" s="1">
        <v>0</v>
      </c>
      <c r="AG40" s="1">
        <v>357</v>
      </c>
      <c r="AH40" s="1">
        <v>0</v>
      </c>
      <c r="AI40" s="1">
        <v>1600</v>
      </c>
      <c r="AJ40" s="1">
        <v>3656</v>
      </c>
      <c r="AK40" s="1">
        <v>250</v>
      </c>
      <c r="AL40" s="1">
        <v>0</v>
      </c>
      <c r="AM40" s="1">
        <v>129.97</v>
      </c>
      <c r="AN40" s="1">
        <v>0</v>
      </c>
      <c r="AO40" s="1">
        <v>318.06</v>
      </c>
      <c r="AP40" s="1">
        <v>0</v>
      </c>
      <c r="AQ40" s="1">
        <v>45</v>
      </c>
      <c r="AR40" s="1">
        <v>199.9</v>
      </c>
      <c r="AS40" s="1">
        <v>2811</v>
      </c>
      <c r="AT40" s="1">
        <v>213.21</v>
      </c>
      <c r="AU40" s="1">
        <v>0</v>
      </c>
      <c r="AV40" s="1">
        <v>110.03</v>
      </c>
      <c r="AW40" s="1">
        <v>0</v>
      </c>
      <c r="AX40" s="1">
        <v>411.09</v>
      </c>
      <c r="AY40" s="1">
        <v>95.45</v>
      </c>
      <c r="AZ40" s="1">
        <v>1870.83</v>
      </c>
      <c r="BA40" s="1">
        <v>0</v>
      </c>
      <c r="BB40" s="1">
        <v>37447.85</v>
      </c>
      <c r="BC40" s="1">
        <v>0</v>
      </c>
      <c r="BD40" s="1">
        <v>0</v>
      </c>
      <c r="BE40" s="1">
        <v>0</v>
      </c>
      <c r="BF40" s="1">
        <v>0</v>
      </c>
      <c r="BG40" s="1">
        <v>1000</v>
      </c>
      <c r="BH40" s="1">
        <v>54.29</v>
      </c>
      <c r="BI40" s="1">
        <v>0</v>
      </c>
      <c r="BJ40" s="1">
        <v>509.64</v>
      </c>
      <c r="BK40" s="1">
        <v>6884.65</v>
      </c>
      <c r="BL40" s="1">
        <v>56.6</v>
      </c>
      <c r="BM40" s="1">
        <v>0</v>
      </c>
      <c r="BN40" s="1">
        <v>559.12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2030.55</v>
      </c>
      <c r="BV40" s="1">
        <v>850.71</v>
      </c>
      <c r="BW40" s="1">
        <v>3423.96</v>
      </c>
      <c r="BX40" s="1">
        <v>200.9</v>
      </c>
      <c r="BY40" s="1">
        <v>0</v>
      </c>
      <c r="BZ40" s="1">
        <v>0</v>
      </c>
      <c r="CA40" s="1">
        <v>0</v>
      </c>
      <c r="CB40" s="1">
        <v>795.17</v>
      </c>
      <c r="CC40" s="1">
        <v>0</v>
      </c>
      <c r="CD40" s="1">
        <v>7422.29</v>
      </c>
      <c r="CE40" s="1">
        <v>600.62</v>
      </c>
      <c r="CF40" s="1">
        <v>0</v>
      </c>
      <c r="CG40" s="1">
        <v>0</v>
      </c>
      <c r="CH40" s="1">
        <v>4082.37</v>
      </c>
      <c r="CI40" s="1">
        <v>3029.78</v>
      </c>
      <c r="CJ40" s="1">
        <v>0</v>
      </c>
      <c r="CK40" s="1">
        <v>1021.64</v>
      </c>
      <c r="CL40" s="1">
        <v>26983.87</v>
      </c>
      <c r="CM40" s="1">
        <v>-931.12</v>
      </c>
      <c r="CN40" s="1">
        <v>2476.8000000000002</v>
      </c>
      <c r="CO40" s="1">
        <v>1122.06</v>
      </c>
      <c r="CP40" s="1">
        <v>0</v>
      </c>
      <c r="CQ40" s="1">
        <v>0</v>
      </c>
      <c r="CR40" s="1">
        <v>2441.41</v>
      </c>
      <c r="CS40" s="1">
        <v>740.91</v>
      </c>
      <c r="CT40" s="1">
        <v>712.05</v>
      </c>
      <c r="CU40" s="1">
        <v>0</v>
      </c>
      <c r="CV40" s="1">
        <v>0</v>
      </c>
      <c r="CW40" s="1">
        <v>0</v>
      </c>
      <c r="CX40" s="1">
        <v>0</v>
      </c>
      <c r="CY40" s="1">
        <v>4250</v>
      </c>
      <c r="CZ40" s="1">
        <v>8800</v>
      </c>
      <c r="DA40" s="1">
        <v>0</v>
      </c>
      <c r="DB40" s="1">
        <v>0</v>
      </c>
      <c r="DC40" s="1">
        <v>0</v>
      </c>
      <c r="DD40" s="1">
        <v>11288.68</v>
      </c>
      <c r="DE40" s="1">
        <v>4879.6000000000004</v>
      </c>
      <c r="DF40" s="1">
        <v>14628.16</v>
      </c>
      <c r="DG40" s="1">
        <v>4998.55</v>
      </c>
      <c r="DH40" s="1">
        <v>2339.9699999999998</v>
      </c>
      <c r="DI40" s="1">
        <v>1265.74</v>
      </c>
      <c r="DJ40" s="1">
        <v>0</v>
      </c>
      <c r="DK40" s="1">
        <v>0</v>
      </c>
      <c r="DL40" s="1">
        <v>0</v>
      </c>
      <c r="DM40" s="1">
        <v>2582.56</v>
      </c>
      <c r="DN40" s="1">
        <v>3608.41</v>
      </c>
      <c r="DO40" s="1">
        <v>0</v>
      </c>
      <c r="DP40" s="1">
        <v>0</v>
      </c>
      <c r="DQ40" s="1">
        <v>0</v>
      </c>
      <c r="DR40" s="1">
        <v>-2152.41</v>
      </c>
      <c r="DS40" s="1">
        <v>1430.53</v>
      </c>
      <c r="DT40" s="1">
        <v>0</v>
      </c>
      <c r="DU40" s="1">
        <v>88.64</v>
      </c>
      <c r="DV40" s="1">
        <v>0</v>
      </c>
      <c r="DW40" s="1">
        <v>0</v>
      </c>
      <c r="DX40" s="1">
        <v>270.91000000000003</v>
      </c>
      <c r="DY40" s="1">
        <v>0</v>
      </c>
      <c r="EB40" s="10">
        <v>44228</v>
      </c>
      <c r="EC40" s="5">
        <v>229763.91000000003</v>
      </c>
      <c r="ED40" s="5">
        <v>-14827.49</v>
      </c>
      <c r="EE40" s="5">
        <f>SUM(Table26[[#This Row],[Income]:[Cost Of Sales]])</f>
        <v>214936.42000000004</v>
      </c>
      <c r="EF40" s="5">
        <v>-173506</v>
      </c>
      <c r="EG40" s="5">
        <f>Table26[[#This Row],[Gross Profit]]+Table26[[#This Row],[Expenses]]</f>
        <v>41430.420000000042</v>
      </c>
      <c r="EH40" s="5">
        <v>0</v>
      </c>
      <c r="EI40" s="12">
        <f>SUM(Table26[[#This Row],[Operating Profit]:[Expenses - Tax]])</f>
        <v>41430.420000000042</v>
      </c>
      <c r="EJ40" s="18">
        <f>Table26[[#This Row],[Gross Profit]]/Table26[[#This Row],[Income]]</f>
        <v>0.93546640984652474</v>
      </c>
      <c r="EK40" s="18">
        <f>Table26[[#This Row],[Net Profit/(Loss)]]/Table26[[#This Row],[Income]]</f>
        <v>0.18031735271218197</v>
      </c>
      <c r="EL40" s="20">
        <f>Table26[[#This Row],[Income]]/EC41</f>
        <v>1.1871446144460067</v>
      </c>
      <c r="EN40" s="10">
        <v>44228</v>
      </c>
      <c r="EO40" s="4">
        <v>33690.32</v>
      </c>
      <c r="EP40" s="4">
        <v>177784.90000000002</v>
      </c>
      <c r="EQ40" s="4">
        <v>13184.55</v>
      </c>
      <c r="ER40" s="4">
        <v>12.5</v>
      </c>
      <c r="ES40" s="4">
        <v>5091.6399999999994</v>
      </c>
      <c r="ET40" s="4">
        <v>-14470.49</v>
      </c>
      <c r="EU40" s="4">
        <v>-357</v>
      </c>
      <c r="EV40" s="4">
        <v>-73546.89</v>
      </c>
      <c r="EW40" s="4">
        <v>-37785.399999999994</v>
      </c>
      <c r="EX40" s="4">
        <v>-16944.37</v>
      </c>
      <c r="EY40" s="4">
        <v>-45229.34</v>
      </c>
      <c r="EZ40" s="14">
        <v>0</v>
      </c>
      <c r="FA40" s="5">
        <f>SUM(Table37[[#This Row],[Sales]:[ITE]])</f>
        <v>41430.420000000042</v>
      </c>
    </row>
    <row r="41" spans="2:157" x14ac:dyDescent="0.25">
      <c r="B41" s="3">
        <v>44197</v>
      </c>
      <c r="C41" s="1">
        <v>29537.29</v>
      </c>
      <c r="D41" s="1">
        <v>0</v>
      </c>
      <c r="E41" s="1">
        <v>513.30999999999995</v>
      </c>
      <c r="F41" s="1">
        <v>139881.60999999999</v>
      </c>
      <c r="G41" s="1">
        <v>1431.67</v>
      </c>
      <c r="H41" s="1">
        <v>1936.96</v>
      </c>
      <c r="I41" s="1">
        <v>910.3</v>
      </c>
      <c r="J41" s="1">
        <v>4034.99</v>
      </c>
      <c r="K41" s="1">
        <v>976.36</v>
      </c>
      <c r="L41" s="1">
        <v>8789.5499999999993</v>
      </c>
      <c r="M41" s="1">
        <v>0</v>
      </c>
      <c r="N41" s="1">
        <v>0</v>
      </c>
      <c r="O41" s="1">
        <v>12.26</v>
      </c>
      <c r="P41" s="1">
        <v>0</v>
      </c>
      <c r="Q41" s="1">
        <v>3684.02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1835</v>
      </c>
      <c r="Y41" s="1">
        <v>0</v>
      </c>
      <c r="Z41" s="1">
        <v>0</v>
      </c>
      <c r="AA41" s="1">
        <v>0</v>
      </c>
      <c r="AB41" s="1">
        <v>0</v>
      </c>
      <c r="AC41" s="1">
        <v>10960</v>
      </c>
      <c r="AD41" s="1">
        <v>2238.04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2524.62</v>
      </c>
      <c r="AK41" s="1">
        <v>199.09</v>
      </c>
      <c r="AL41" s="1">
        <v>0</v>
      </c>
      <c r="AM41" s="1">
        <v>219.96</v>
      </c>
      <c r="AN41" s="1">
        <v>0</v>
      </c>
      <c r="AO41" s="1">
        <v>362.9</v>
      </c>
      <c r="AP41" s="1">
        <v>0</v>
      </c>
      <c r="AQ41" s="1">
        <v>45</v>
      </c>
      <c r="AR41" s="1">
        <v>688.36</v>
      </c>
      <c r="AS41" s="1">
        <v>2811</v>
      </c>
      <c r="AT41" s="1">
        <v>213.21</v>
      </c>
      <c r="AU41" s="1">
        <v>0</v>
      </c>
      <c r="AV41" s="1">
        <v>45.28</v>
      </c>
      <c r="AW41" s="1">
        <v>0</v>
      </c>
      <c r="AX41" s="1">
        <v>391.06</v>
      </c>
      <c r="AY41" s="1">
        <v>0</v>
      </c>
      <c r="AZ41" s="1">
        <v>1807.43</v>
      </c>
      <c r="BA41" s="1">
        <v>0</v>
      </c>
      <c r="BB41" s="1">
        <v>41138.5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60.11</v>
      </c>
      <c r="BI41" s="1">
        <v>198.36</v>
      </c>
      <c r="BJ41" s="1">
        <v>564.21</v>
      </c>
      <c r="BK41" s="1">
        <v>7622.29</v>
      </c>
      <c r="BL41" s="1">
        <v>58.2</v>
      </c>
      <c r="BM41" s="1">
        <v>0</v>
      </c>
      <c r="BN41" s="1">
        <v>103.84</v>
      </c>
      <c r="BO41" s="1">
        <v>0</v>
      </c>
      <c r="BP41" s="1">
        <v>0</v>
      </c>
      <c r="BQ41" s="1">
        <v>107.93</v>
      </c>
      <c r="BR41" s="1">
        <v>0</v>
      </c>
      <c r="BS41" s="1">
        <v>0</v>
      </c>
      <c r="BT41" s="1">
        <v>0</v>
      </c>
      <c r="BU41" s="1">
        <v>2248.11</v>
      </c>
      <c r="BV41" s="1">
        <v>49.88</v>
      </c>
      <c r="BW41" s="1">
        <v>1150.8599999999999</v>
      </c>
      <c r="BX41" s="1">
        <v>660</v>
      </c>
      <c r="BY41" s="1">
        <v>201</v>
      </c>
      <c r="BZ41" s="1">
        <v>0</v>
      </c>
      <c r="CA41" s="1">
        <v>674.91</v>
      </c>
      <c r="CB41" s="1">
        <v>822.35</v>
      </c>
      <c r="CC41" s="1">
        <v>0</v>
      </c>
      <c r="CD41" s="1">
        <v>455.06</v>
      </c>
      <c r="CE41" s="1">
        <v>400.96</v>
      </c>
      <c r="CF41" s="1">
        <v>0</v>
      </c>
      <c r="CG41" s="1">
        <v>0</v>
      </c>
      <c r="CH41" s="1">
        <v>1388.27</v>
      </c>
      <c r="CI41" s="1">
        <v>1880.08</v>
      </c>
      <c r="CJ41" s="1">
        <v>2794</v>
      </c>
      <c r="CK41" s="1">
        <v>231.04</v>
      </c>
      <c r="CL41" s="1">
        <v>20211.72</v>
      </c>
      <c r="CM41" s="1">
        <v>418</v>
      </c>
      <c r="CN41" s="1">
        <v>2503.02</v>
      </c>
      <c r="CO41" s="1">
        <v>1122.06</v>
      </c>
      <c r="CP41" s="1">
        <v>0</v>
      </c>
      <c r="CQ41" s="1">
        <v>0</v>
      </c>
      <c r="CR41" s="1">
        <v>0</v>
      </c>
      <c r="CS41" s="1">
        <v>0</v>
      </c>
      <c r="CT41" s="1">
        <v>280.2</v>
      </c>
      <c r="CU41" s="1">
        <v>0</v>
      </c>
      <c r="CV41" s="1">
        <v>928.4</v>
      </c>
      <c r="CW41" s="1">
        <v>0</v>
      </c>
      <c r="CX41" s="1">
        <v>0</v>
      </c>
      <c r="CY41" s="1">
        <v>0</v>
      </c>
      <c r="CZ41" s="1">
        <v>7700</v>
      </c>
      <c r="DA41" s="1">
        <v>0</v>
      </c>
      <c r="DB41" s="1">
        <v>0</v>
      </c>
      <c r="DC41" s="1">
        <v>-1376.09</v>
      </c>
      <c r="DD41" s="1">
        <v>10152.5</v>
      </c>
      <c r="DE41" s="1">
        <v>5020.6499999999996</v>
      </c>
      <c r="DF41" s="1">
        <v>14569.36</v>
      </c>
      <c r="DG41" s="1">
        <v>5632.74</v>
      </c>
      <c r="DH41" s="1">
        <v>1839.92</v>
      </c>
      <c r="DI41" s="1">
        <v>822.22</v>
      </c>
      <c r="DJ41" s="1">
        <v>0</v>
      </c>
      <c r="DK41" s="1">
        <v>0</v>
      </c>
      <c r="DL41" s="1">
        <v>0</v>
      </c>
      <c r="DM41" s="1">
        <v>2046.59</v>
      </c>
      <c r="DN41" s="1">
        <v>3438.02</v>
      </c>
      <c r="DO41" s="1">
        <v>0</v>
      </c>
      <c r="DP41" s="1">
        <v>0</v>
      </c>
      <c r="DQ41" s="1">
        <v>0</v>
      </c>
      <c r="DR41" s="1">
        <v>14391.55</v>
      </c>
      <c r="DS41" s="1">
        <v>1430.53</v>
      </c>
      <c r="DT41" s="1">
        <v>0</v>
      </c>
      <c r="DU41" s="1">
        <v>85.5</v>
      </c>
      <c r="DV41" s="1">
        <v>627.04999999999995</v>
      </c>
      <c r="DW41" s="1">
        <v>0</v>
      </c>
      <c r="DX41" s="1">
        <v>180</v>
      </c>
      <c r="DY41" s="1">
        <v>0</v>
      </c>
      <c r="EB41" s="9">
        <v>44197</v>
      </c>
      <c r="EC41" s="5">
        <v>193543.31999999995</v>
      </c>
      <c r="ED41" s="5">
        <v>-13198.04</v>
      </c>
      <c r="EE41" s="5">
        <f>SUM(Table26[[#This Row],[Income]:[Cost Of Sales]])</f>
        <v>180345.27999999994</v>
      </c>
      <c r="EF41" s="5">
        <v>-164141.80999999997</v>
      </c>
      <c r="EG41" s="5">
        <f>Table26[[#This Row],[Gross Profit]]+Table26[[#This Row],[Expenses]]</f>
        <v>16203.469999999972</v>
      </c>
      <c r="EH41" s="5">
        <v>0</v>
      </c>
      <c r="EI41" s="12">
        <f>SUM(Table26[[#This Row],[Operating Profit]:[Expenses - Tax]])</f>
        <v>16203.469999999972</v>
      </c>
      <c r="EJ41" s="18">
        <f>Table26[[#This Row],[Gross Profit]]/Table26[[#This Row],[Income]]</f>
        <v>0.93180834140904467</v>
      </c>
      <c r="EK41" s="18">
        <f>Table26[[#This Row],[Net Profit/(Loss)]]/Table26[[#This Row],[Income]]</f>
        <v>8.3720120126078115E-2</v>
      </c>
      <c r="EL41" s="20">
        <f>Table26[[#This Row],[Income]]/EC42</f>
        <v>0.38509260737346368</v>
      </c>
      <c r="EN41" s="9">
        <v>44197</v>
      </c>
      <c r="EO41" s="4">
        <v>30050.600000000002</v>
      </c>
      <c r="EP41" s="4">
        <v>144160.53999999998</v>
      </c>
      <c r="EQ41" s="4">
        <v>13800.899999999998</v>
      </c>
      <c r="ER41" s="4">
        <v>12.26</v>
      </c>
      <c r="ES41" s="4">
        <v>5519.02</v>
      </c>
      <c r="ET41" s="4">
        <v>-13198.04</v>
      </c>
      <c r="EU41" s="4">
        <v>0</v>
      </c>
      <c r="EV41" s="4">
        <v>-65824.479999999996</v>
      </c>
      <c r="EW41" s="4">
        <v>-30548.190000000002</v>
      </c>
      <c r="EX41" s="4">
        <v>-8908.6</v>
      </c>
      <c r="EY41" s="4">
        <v>-58860.539999999994</v>
      </c>
      <c r="EZ41" s="14">
        <v>0</v>
      </c>
      <c r="FA41" s="5">
        <f>SUM(Table37[[#This Row],[Sales]:[ITE]])</f>
        <v>16203.469999999972</v>
      </c>
    </row>
    <row r="42" spans="2:157" x14ac:dyDescent="0.25">
      <c r="B42" s="3">
        <v>44166</v>
      </c>
      <c r="C42" s="1">
        <v>43002.21</v>
      </c>
      <c r="D42" s="1">
        <v>-305.45999999999998</v>
      </c>
      <c r="E42" s="1">
        <v>651.28</v>
      </c>
      <c r="F42" s="1">
        <v>125758.64</v>
      </c>
      <c r="G42" s="1">
        <v>1431.67</v>
      </c>
      <c r="H42" s="1">
        <v>-1045.02</v>
      </c>
      <c r="I42" s="1">
        <v>4315.55</v>
      </c>
      <c r="J42" s="1">
        <v>-3108.09</v>
      </c>
      <c r="K42" s="1">
        <v>1431.83</v>
      </c>
      <c r="L42" s="1">
        <v>20488.2</v>
      </c>
      <c r="M42" s="1">
        <v>0</v>
      </c>
      <c r="N42" s="1">
        <v>954</v>
      </c>
      <c r="O42" s="1">
        <v>11.73</v>
      </c>
      <c r="P42" s="1">
        <v>0</v>
      </c>
      <c r="Q42" s="1">
        <v>2654.96</v>
      </c>
      <c r="R42" s="1">
        <v>0</v>
      </c>
      <c r="S42" s="1">
        <v>-38.18</v>
      </c>
      <c r="T42" s="1">
        <v>-811.83</v>
      </c>
      <c r="U42" s="1">
        <v>250000</v>
      </c>
      <c r="V42" s="1">
        <v>29500</v>
      </c>
      <c r="W42" s="1">
        <v>0</v>
      </c>
      <c r="X42" s="1">
        <v>315</v>
      </c>
      <c r="Y42" s="1">
        <v>27382.54</v>
      </c>
      <c r="Z42" s="1">
        <v>0</v>
      </c>
      <c r="AA42" s="1">
        <v>0</v>
      </c>
      <c r="AB42" s="1">
        <v>0</v>
      </c>
      <c r="AC42" s="1">
        <v>19658.68</v>
      </c>
      <c r="AD42" s="1">
        <v>-2140.63</v>
      </c>
      <c r="AE42" s="1">
        <v>0</v>
      </c>
      <c r="AF42" s="1">
        <v>107.8</v>
      </c>
      <c r="AG42" s="1">
        <v>376.35</v>
      </c>
      <c r="AH42" s="1">
        <v>0</v>
      </c>
      <c r="AI42" s="1">
        <v>7600</v>
      </c>
      <c r="AJ42" s="1">
        <v>3229.98</v>
      </c>
      <c r="AK42" s="1">
        <v>4110.66</v>
      </c>
      <c r="AL42" s="1">
        <v>9000</v>
      </c>
      <c r="AM42" s="1">
        <v>109.68</v>
      </c>
      <c r="AN42" s="1">
        <v>0</v>
      </c>
      <c r="AO42" s="1">
        <v>1158.03</v>
      </c>
      <c r="AP42" s="1">
        <v>0</v>
      </c>
      <c r="AQ42" s="1">
        <v>85.5</v>
      </c>
      <c r="AR42" s="1">
        <v>389.27</v>
      </c>
      <c r="AS42" s="1">
        <v>2811</v>
      </c>
      <c r="AT42" s="1">
        <v>444.94</v>
      </c>
      <c r="AU42" s="1">
        <v>77.5</v>
      </c>
      <c r="AV42" s="1">
        <v>223.09</v>
      </c>
      <c r="AW42" s="1">
        <v>0</v>
      </c>
      <c r="AX42" s="1">
        <v>539.01</v>
      </c>
      <c r="AY42" s="1">
        <v>183.44</v>
      </c>
      <c r="AZ42" s="1">
        <v>1861.93</v>
      </c>
      <c r="BA42" s="1">
        <v>0</v>
      </c>
      <c r="BB42" s="1">
        <v>40760.449999999997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60.11</v>
      </c>
      <c r="BI42" s="1">
        <v>0</v>
      </c>
      <c r="BJ42" s="1">
        <v>4726.17</v>
      </c>
      <c r="BK42" s="1">
        <v>7622.29</v>
      </c>
      <c r="BL42" s="1">
        <v>59.79</v>
      </c>
      <c r="BM42" s="1">
        <v>0</v>
      </c>
      <c r="BN42" s="1">
        <v>1091.22</v>
      </c>
      <c r="BO42" s="1">
        <v>0</v>
      </c>
      <c r="BP42" s="1">
        <v>0</v>
      </c>
      <c r="BQ42" s="1">
        <v>521.75</v>
      </c>
      <c r="BR42" s="1">
        <v>0</v>
      </c>
      <c r="BS42" s="1">
        <v>0</v>
      </c>
      <c r="BT42" s="1">
        <v>0</v>
      </c>
      <c r="BU42" s="1">
        <v>4776.87</v>
      </c>
      <c r="BV42" s="1">
        <v>79.099999999999994</v>
      </c>
      <c r="BW42" s="1">
        <v>3432.35</v>
      </c>
      <c r="BX42" s="1">
        <v>102.57</v>
      </c>
      <c r="BY42" s="1">
        <v>0</v>
      </c>
      <c r="BZ42" s="1">
        <v>0</v>
      </c>
      <c r="CA42" s="1">
        <v>-5821.04</v>
      </c>
      <c r="CB42" s="1">
        <v>1309.21</v>
      </c>
      <c r="CC42" s="1">
        <v>0</v>
      </c>
      <c r="CD42" s="1">
        <v>15519.72</v>
      </c>
      <c r="CE42" s="1">
        <v>1100.7</v>
      </c>
      <c r="CF42" s="1">
        <v>-222.18</v>
      </c>
      <c r="CG42" s="1">
        <v>0</v>
      </c>
      <c r="CH42" s="1">
        <v>1340.29</v>
      </c>
      <c r="CI42" s="1">
        <v>1736.31</v>
      </c>
      <c r="CJ42" s="1">
        <v>1161.72</v>
      </c>
      <c r="CK42" s="1">
        <v>-969.89</v>
      </c>
      <c r="CL42" s="1">
        <v>19743.59</v>
      </c>
      <c r="CM42" s="1">
        <v>469.4</v>
      </c>
      <c r="CN42" s="1">
        <v>2592.9</v>
      </c>
      <c r="CO42" s="1">
        <v>1262.04</v>
      </c>
      <c r="CP42" s="1">
        <v>0</v>
      </c>
      <c r="CQ42" s="1">
        <v>0</v>
      </c>
      <c r="CR42" s="1">
        <v>1542.45</v>
      </c>
      <c r="CS42" s="1">
        <v>0</v>
      </c>
      <c r="CT42" s="1">
        <v>799.5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15011.47</v>
      </c>
      <c r="DA42" s="1">
        <v>0</v>
      </c>
      <c r="DB42" s="1">
        <v>0</v>
      </c>
      <c r="DC42" s="1">
        <v>1376.09</v>
      </c>
      <c r="DD42" s="1">
        <v>22022.14</v>
      </c>
      <c r="DE42" s="1">
        <v>6301.58</v>
      </c>
      <c r="DF42" s="1">
        <v>28237.35</v>
      </c>
      <c r="DG42" s="1">
        <v>6031</v>
      </c>
      <c r="DH42" s="1">
        <v>2948.62</v>
      </c>
      <c r="DI42" s="1">
        <v>2572.4</v>
      </c>
      <c r="DJ42" s="1">
        <v>0</v>
      </c>
      <c r="DK42" s="1">
        <v>0</v>
      </c>
      <c r="DL42" s="1">
        <v>0</v>
      </c>
      <c r="DM42" s="1">
        <v>2059.46</v>
      </c>
      <c r="DN42" s="1">
        <v>8876.48</v>
      </c>
      <c r="DO42" s="1">
        <v>0</v>
      </c>
      <c r="DP42" s="1">
        <v>0</v>
      </c>
      <c r="DQ42" s="1">
        <v>0</v>
      </c>
      <c r="DR42" s="1">
        <v>4855.1499999999996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1136.6199999999999</v>
      </c>
      <c r="DY42" s="1">
        <v>89533.67</v>
      </c>
      <c r="EB42" s="10">
        <v>44166</v>
      </c>
      <c r="EC42" s="5">
        <v>502589.02999999997</v>
      </c>
      <c r="ED42" s="5">
        <v>-18002.199999999997</v>
      </c>
      <c r="EE42" s="5">
        <f>SUM(Table26[[#This Row],[Income]:[Cost Of Sales]])</f>
        <v>484586.82999999996</v>
      </c>
      <c r="EF42" s="5">
        <v>-238049.77999999997</v>
      </c>
      <c r="EG42" s="5">
        <f>Table26[[#This Row],[Gross Profit]]+Table26[[#This Row],[Expenses]]</f>
        <v>246537.05</v>
      </c>
      <c r="EH42" s="5">
        <v>-89533.67</v>
      </c>
      <c r="EI42" s="12">
        <f>SUM(Table26[[#This Row],[Operating Profit]:[Expenses - Tax]])</f>
        <v>157003.38</v>
      </c>
      <c r="EJ42" s="18">
        <f>Table26[[#This Row],[Gross Profit]]/Table26[[#This Row],[Income]]</f>
        <v>0.9641810725554435</v>
      </c>
      <c r="EK42" s="18">
        <f>Table26[[#This Row],[Net Profit/(Loss)]]/Table26[[#This Row],[Income]]</f>
        <v>0.31238919003066984</v>
      </c>
      <c r="EL42" s="20">
        <f>Table26[[#This Row],[Income]]/EC43</f>
        <v>2.3970423971939203</v>
      </c>
      <c r="EN42" s="10">
        <v>44166</v>
      </c>
      <c r="EO42" s="4">
        <v>43348.03</v>
      </c>
      <c r="EP42" s="4">
        <v>130460.84</v>
      </c>
      <c r="EQ42" s="4">
        <v>19765.940000000002</v>
      </c>
      <c r="ER42" s="4">
        <v>11.73</v>
      </c>
      <c r="ES42" s="4">
        <v>309002.49</v>
      </c>
      <c r="ET42" s="4">
        <v>-17518.05</v>
      </c>
      <c r="EU42" s="4">
        <v>-484.15000000000003</v>
      </c>
      <c r="EV42" s="4">
        <v>-106943.11000000002</v>
      </c>
      <c r="EW42" s="4">
        <v>-27336.360000000004</v>
      </c>
      <c r="EX42" s="4">
        <v>-17353.419999999998</v>
      </c>
      <c r="EY42" s="4">
        <v>-86416.889999999985</v>
      </c>
      <c r="EZ42" s="14">
        <v>-89533.67</v>
      </c>
      <c r="FA42" s="5">
        <f>SUM(Table37[[#This Row],[Sales]:[ITE]])</f>
        <v>157003.38</v>
      </c>
    </row>
    <row r="43" spans="2:157" x14ac:dyDescent="0.25">
      <c r="B43" s="3">
        <v>44136</v>
      </c>
      <c r="C43" s="1">
        <v>34838.46</v>
      </c>
      <c r="D43" s="1">
        <v>0</v>
      </c>
      <c r="E43" s="1">
        <v>646.09</v>
      </c>
      <c r="F43" s="1">
        <v>149408.84</v>
      </c>
      <c r="G43" s="1">
        <v>1431.67</v>
      </c>
      <c r="H43" s="1">
        <v>1911.67</v>
      </c>
      <c r="I43" s="1">
        <v>1042.3699999999999</v>
      </c>
      <c r="J43" s="1">
        <v>3108.09</v>
      </c>
      <c r="K43" s="1">
        <v>2109.09</v>
      </c>
      <c r="L43" s="1">
        <v>11055.93</v>
      </c>
      <c r="M43" s="1">
        <v>0</v>
      </c>
      <c r="N43" s="1">
        <v>710</v>
      </c>
      <c r="O43" s="1">
        <v>11.9</v>
      </c>
      <c r="P43" s="1">
        <v>0</v>
      </c>
      <c r="Q43" s="1">
        <v>3323.64</v>
      </c>
      <c r="R43" s="1">
        <v>0</v>
      </c>
      <c r="S43" s="1">
        <v>72.73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12791.09</v>
      </c>
      <c r="AD43" s="1">
        <v>2148.7199999999998</v>
      </c>
      <c r="AE43" s="1">
        <v>0</v>
      </c>
      <c r="AF43" s="1">
        <v>0</v>
      </c>
      <c r="AG43" s="1">
        <v>263</v>
      </c>
      <c r="AH43" s="1">
        <v>0</v>
      </c>
      <c r="AI43" s="1">
        <v>1800</v>
      </c>
      <c r="AJ43" s="1">
        <v>5796.8</v>
      </c>
      <c r="AK43" s="1">
        <v>0</v>
      </c>
      <c r="AL43" s="1">
        <v>0</v>
      </c>
      <c r="AM43" s="1">
        <v>100.52</v>
      </c>
      <c r="AN43" s="1">
        <v>0</v>
      </c>
      <c r="AO43" s="1">
        <v>229.2</v>
      </c>
      <c r="AP43" s="1">
        <v>0</v>
      </c>
      <c r="AQ43" s="1">
        <v>45.46</v>
      </c>
      <c r="AR43" s="1">
        <v>656.61</v>
      </c>
      <c r="AS43" s="1">
        <v>2811</v>
      </c>
      <c r="AT43" s="1">
        <v>201.14</v>
      </c>
      <c r="AU43" s="1">
        <v>0</v>
      </c>
      <c r="AV43" s="1">
        <v>0</v>
      </c>
      <c r="AW43" s="1">
        <v>0</v>
      </c>
      <c r="AX43" s="1">
        <v>417.21</v>
      </c>
      <c r="AY43" s="1">
        <v>616.36</v>
      </c>
      <c r="AZ43" s="1">
        <v>1861.93</v>
      </c>
      <c r="BA43" s="1">
        <v>0</v>
      </c>
      <c r="BB43" s="1">
        <v>38061.160000000003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58.17</v>
      </c>
      <c r="BI43" s="1">
        <v>0</v>
      </c>
      <c r="BJ43" s="1">
        <v>546.04</v>
      </c>
      <c r="BK43" s="1">
        <v>7376.41</v>
      </c>
      <c r="BL43" s="1">
        <v>61.38</v>
      </c>
      <c r="BM43" s="1">
        <v>1071</v>
      </c>
      <c r="BN43" s="1">
        <v>75.73</v>
      </c>
      <c r="BO43" s="1">
        <v>0</v>
      </c>
      <c r="BP43" s="1">
        <v>1744.98</v>
      </c>
      <c r="BQ43" s="1">
        <v>1885.98</v>
      </c>
      <c r="BR43" s="1">
        <v>18.8</v>
      </c>
      <c r="BS43" s="1">
        <v>158.9</v>
      </c>
      <c r="BT43" s="1">
        <v>0</v>
      </c>
      <c r="BU43" s="1">
        <v>2175.59</v>
      </c>
      <c r="BV43" s="1">
        <v>1090.74</v>
      </c>
      <c r="BW43" s="1">
        <v>1005.17</v>
      </c>
      <c r="BX43" s="1">
        <v>1206.3900000000001</v>
      </c>
      <c r="BY43" s="1">
        <v>0</v>
      </c>
      <c r="BZ43" s="1">
        <v>0</v>
      </c>
      <c r="CA43" s="1">
        <v>212.5</v>
      </c>
      <c r="CB43" s="1">
        <v>1123.47</v>
      </c>
      <c r="CC43" s="1">
        <v>0</v>
      </c>
      <c r="CD43" s="1">
        <v>5339.7</v>
      </c>
      <c r="CE43" s="1">
        <v>493.59</v>
      </c>
      <c r="CF43" s="1">
        <v>542.98</v>
      </c>
      <c r="CG43" s="1">
        <v>0</v>
      </c>
      <c r="CH43" s="1">
        <v>3548.75</v>
      </c>
      <c r="CI43" s="1">
        <v>1680.48</v>
      </c>
      <c r="CJ43" s="1">
        <v>456</v>
      </c>
      <c r="CK43" s="1">
        <v>98.28</v>
      </c>
      <c r="CL43" s="1">
        <v>21777.4</v>
      </c>
      <c r="CM43" s="1">
        <v>555.26</v>
      </c>
      <c r="CN43" s="1">
        <v>2592.9</v>
      </c>
      <c r="CO43" s="1">
        <v>1262.04</v>
      </c>
      <c r="CP43" s="1">
        <v>0</v>
      </c>
      <c r="CQ43" s="1">
        <v>0</v>
      </c>
      <c r="CR43" s="1">
        <v>2417.64</v>
      </c>
      <c r="CS43" s="1">
        <v>0</v>
      </c>
      <c r="CT43" s="1">
        <v>342.42</v>
      </c>
      <c r="CU43" s="1">
        <v>0</v>
      </c>
      <c r="CV43" s="1">
        <v>1069.3499999999999</v>
      </c>
      <c r="CW43" s="1">
        <v>0</v>
      </c>
      <c r="CX43" s="1">
        <v>3500</v>
      </c>
      <c r="CY43" s="1">
        <v>0</v>
      </c>
      <c r="CZ43" s="1">
        <v>9087.27</v>
      </c>
      <c r="DA43" s="1">
        <v>0</v>
      </c>
      <c r="DB43" s="1">
        <v>0</v>
      </c>
      <c r="DC43" s="1">
        <v>0</v>
      </c>
      <c r="DD43" s="1">
        <v>12575.48</v>
      </c>
      <c r="DE43" s="1">
        <v>4852.04</v>
      </c>
      <c r="DF43" s="1">
        <v>14595.36</v>
      </c>
      <c r="DG43" s="1">
        <v>4792.58</v>
      </c>
      <c r="DH43" s="1">
        <v>2626.22</v>
      </c>
      <c r="DI43" s="1">
        <v>1560.12</v>
      </c>
      <c r="DJ43" s="1">
        <v>0</v>
      </c>
      <c r="DK43" s="1">
        <v>0</v>
      </c>
      <c r="DL43" s="1">
        <v>0</v>
      </c>
      <c r="DM43" s="1">
        <v>0</v>
      </c>
      <c r="DN43" s="1">
        <v>3657.47</v>
      </c>
      <c r="DO43" s="1">
        <v>0</v>
      </c>
      <c r="DP43" s="1">
        <v>0</v>
      </c>
      <c r="DQ43" s="1">
        <v>0</v>
      </c>
      <c r="DR43" s="1">
        <v>-732.75</v>
      </c>
      <c r="DS43" s="1">
        <v>2861.06</v>
      </c>
      <c r="DT43" s="1">
        <v>0</v>
      </c>
      <c r="DU43" s="1">
        <v>772.5</v>
      </c>
      <c r="DV43" s="1">
        <v>0</v>
      </c>
      <c r="DW43" s="1">
        <v>0</v>
      </c>
      <c r="DX43" s="1">
        <v>200</v>
      </c>
      <c r="DY43" s="1">
        <v>0</v>
      </c>
      <c r="EB43" s="9">
        <v>44136</v>
      </c>
      <c r="EC43" s="5">
        <v>209670.48</v>
      </c>
      <c r="ED43" s="5">
        <v>-15202.81</v>
      </c>
      <c r="EE43" s="5">
        <f>SUM(Table26[[#This Row],[Income]:[Cost Of Sales]])</f>
        <v>194467.67</v>
      </c>
      <c r="EF43" s="5">
        <v>-174932.77999999994</v>
      </c>
      <c r="EG43" s="5">
        <f>Table26[[#This Row],[Gross Profit]]+Table26[[#This Row],[Expenses]]</f>
        <v>19534.890000000072</v>
      </c>
      <c r="EH43" s="5">
        <v>0</v>
      </c>
      <c r="EI43" s="12">
        <f>SUM(Table26[[#This Row],[Operating Profit]:[Expenses - Tax]])</f>
        <v>19534.890000000072</v>
      </c>
      <c r="EJ43" s="18">
        <f>Table26[[#This Row],[Gross Profit]]/Table26[[#This Row],[Income]]</f>
        <v>0.92749189108547847</v>
      </c>
      <c r="EK43" s="18">
        <f>Table26[[#This Row],[Net Profit/(Loss)]]/Table26[[#This Row],[Income]]</f>
        <v>9.3169481941378071E-2</v>
      </c>
      <c r="EL43" s="20">
        <f>Table26[[#This Row],[Income]]/EC44</f>
        <v>0.79895107379929287</v>
      </c>
      <c r="EN43" s="9">
        <v>44136</v>
      </c>
      <c r="EO43" s="4">
        <v>35484.549999999996</v>
      </c>
      <c r="EP43" s="4">
        <v>153794.55000000002</v>
      </c>
      <c r="EQ43" s="4">
        <v>16983.11</v>
      </c>
      <c r="ER43" s="4">
        <v>11.9</v>
      </c>
      <c r="ES43" s="4">
        <v>3396.37</v>
      </c>
      <c r="ET43" s="4">
        <v>-14939.81</v>
      </c>
      <c r="EU43" s="4">
        <v>-263</v>
      </c>
      <c r="EV43" s="4">
        <v>-78784.909999999989</v>
      </c>
      <c r="EW43" s="4">
        <v>-31971.11</v>
      </c>
      <c r="EX43" s="4">
        <v>-16416.68</v>
      </c>
      <c r="EY43" s="4">
        <v>-47760.08</v>
      </c>
      <c r="EZ43" s="14">
        <v>0</v>
      </c>
      <c r="FA43" s="5">
        <f>SUM(Table37[[#This Row],[Sales]:[ITE]])</f>
        <v>19534.890000000029</v>
      </c>
    </row>
    <row r="44" spans="2:157" x14ac:dyDescent="0.25">
      <c r="B44" s="3">
        <v>44105</v>
      </c>
      <c r="C44" s="1">
        <v>35396.97</v>
      </c>
      <c r="D44" s="1">
        <v>0</v>
      </c>
      <c r="E44" s="1">
        <v>709.5</v>
      </c>
      <c r="F44" s="1">
        <v>158122.44</v>
      </c>
      <c r="G44" s="1">
        <v>7158.35</v>
      </c>
      <c r="H44" s="1">
        <v>2375.9899999999998</v>
      </c>
      <c r="I44" s="1">
        <v>994.11</v>
      </c>
      <c r="J44" s="1">
        <v>539.53</v>
      </c>
      <c r="K44" s="1">
        <v>3114.2</v>
      </c>
      <c r="L44" s="1">
        <v>9497.2900000000009</v>
      </c>
      <c r="M44" s="1">
        <v>0</v>
      </c>
      <c r="N44" s="1">
        <v>376.36</v>
      </c>
      <c r="O44" s="1">
        <v>11.36</v>
      </c>
      <c r="P44" s="1">
        <v>0</v>
      </c>
      <c r="Q44" s="1">
        <v>2669.72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11466.37</v>
      </c>
      <c r="Z44" s="1">
        <v>0</v>
      </c>
      <c r="AA44" s="1">
        <v>0</v>
      </c>
      <c r="AB44" s="1">
        <v>30000</v>
      </c>
      <c r="AC44" s="1">
        <v>17599.849999999999</v>
      </c>
      <c r="AD44" s="1">
        <v>-1046.27</v>
      </c>
      <c r="AE44" s="1">
        <v>0</v>
      </c>
      <c r="AF44" s="1">
        <v>0</v>
      </c>
      <c r="AG44" s="1">
        <v>0</v>
      </c>
      <c r="AH44" s="1">
        <v>0</v>
      </c>
      <c r="AI44" s="1">
        <v>2100</v>
      </c>
      <c r="AJ44" s="1">
        <v>2900.92</v>
      </c>
      <c r="AK44" s="1">
        <v>0</v>
      </c>
      <c r="AL44" s="1">
        <v>0</v>
      </c>
      <c r="AM44" s="1">
        <v>93.27</v>
      </c>
      <c r="AN44" s="1">
        <v>0</v>
      </c>
      <c r="AO44" s="1">
        <v>266.10000000000002</v>
      </c>
      <c r="AP44" s="1">
        <v>0</v>
      </c>
      <c r="AQ44" s="1">
        <v>40</v>
      </c>
      <c r="AR44" s="1">
        <v>542.28</v>
      </c>
      <c r="AS44" s="1">
        <v>2811</v>
      </c>
      <c r="AT44" s="1">
        <v>0</v>
      </c>
      <c r="AU44" s="1">
        <v>0</v>
      </c>
      <c r="AV44" s="1">
        <v>0</v>
      </c>
      <c r="AW44" s="1">
        <v>0</v>
      </c>
      <c r="AX44" s="1">
        <v>458.8</v>
      </c>
      <c r="AY44" s="1">
        <v>63.64</v>
      </c>
      <c r="AZ44" s="1">
        <v>1861.93</v>
      </c>
      <c r="BA44" s="1">
        <v>0</v>
      </c>
      <c r="BB44" s="1">
        <v>39186.1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556.11</v>
      </c>
      <c r="BI44" s="1">
        <v>0</v>
      </c>
      <c r="BJ44" s="1">
        <v>2238.77</v>
      </c>
      <c r="BK44" s="1">
        <v>7622.29</v>
      </c>
      <c r="BL44" s="1">
        <v>62.97</v>
      </c>
      <c r="BM44" s="1">
        <v>0</v>
      </c>
      <c r="BN44" s="1">
        <v>120.32</v>
      </c>
      <c r="BO44" s="1">
        <v>0</v>
      </c>
      <c r="BP44" s="1">
        <v>0</v>
      </c>
      <c r="BQ44" s="1">
        <v>390.34</v>
      </c>
      <c r="BR44" s="1">
        <v>0</v>
      </c>
      <c r="BS44" s="1">
        <v>0</v>
      </c>
      <c r="BT44" s="1">
        <v>0</v>
      </c>
      <c r="BU44" s="1">
        <v>2248.11</v>
      </c>
      <c r="BV44" s="1">
        <v>68.09</v>
      </c>
      <c r="BW44" s="1">
        <v>7244.91</v>
      </c>
      <c r="BX44" s="1">
        <v>0</v>
      </c>
      <c r="BY44" s="1">
        <v>201</v>
      </c>
      <c r="BZ44" s="1">
        <v>0</v>
      </c>
      <c r="CA44" s="1">
        <v>1726.58</v>
      </c>
      <c r="CB44" s="1">
        <v>833.69</v>
      </c>
      <c r="CC44" s="1">
        <v>0</v>
      </c>
      <c r="CD44" s="1">
        <v>4900.7299999999996</v>
      </c>
      <c r="CE44" s="1">
        <v>1809.02</v>
      </c>
      <c r="CF44" s="1">
        <v>287.32</v>
      </c>
      <c r="CG44" s="1">
        <v>0</v>
      </c>
      <c r="CH44" s="1">
        <v>1719.21</v>
      </c>
      <c r="CI44" s="1">
        <v>2240.64</v>
      </c>
      <c r="CJ44" s="1">
        <v>456</v>
      </c>
      <c r="CK44" s="1">
        <v>163.80000000000001</v>
      </c>
      <c r="CL44" s="1">
        <v>23440.62</v>
      </c>
      <c r="CM44" s="1">
        <v>424.6</v>
      </c>
      <c r="CN44" s="1">
        <v>2592.9</v>
      </c>
      <c r="CO44" s="1">
        <v>1039.81</v>
      </c>
      <c r="CP44" s="1">
        <v>0</v>
      </c>
      <c r="CQ44" s="1">
        <v>0</v>
      </c>
      <c r="CR44" s="1">
        <v>2021.45</v>
      </c>
      <c r="CS44" s="1">
        <v>176</v>
      </c>
      <c r="CT44" s="1">
        <v>650.76</v>
      </c>
      <c r="CU44" s="1">
        <v>0</v>
      </c>
      <c r="CV44" s="1">
        <v>1121.82</v>
      </c>
      <c r="CW44" s="1">
        <v>0</v>
      </c>
      <c r="CX44" s="1">
        <v>0</v>
      </c>
      <c r="CY44" s="1">
        <v>0</v>
      </c>
      <c r="CZ44" s="1">
        <v>10380</v>
      </c>
      <c r="DA44" s="1">
        <v>0</v>
      </c>
      <c r="DB44" s="1">
        <v>0</v>
      </c>
      <c r="DC44" s="1">
        <v>0</v>
      </c>
      <c r="DD44" s="1">
        <v>16007.63</v>
      </c>
      <c r="DE44" s="1">
        <v>6022.8</v>
      </c>
      <c r="DF44" s="1">
        <v>18133.61</v>
      </c>
      <c r="DG44" s="1">
        <v>6746.86</v>
      </c>
      <c r="DH44" s="1">
        <v>3493.99</v>
      </c>
      <c r="DI44" s="1">
        <v>1688.04</v>
      </c>
      <c r="DJ44" s="1">
        <v>0</v>
      </c>
      <c r="DK44" s="1">
        <v>0</v>
      </c>
      <c r="DL44" s="1">
        <v>0</v>
      </c>
      <c r="DM44" s="1">
        <v>0</v>
      </c>
      <c r="DN44" s="1">
        <v>4612.0600000000004</v>
      </c>
      <c r="DO44" s="1">
        <v>0</v>
      </c>
      <c r="DP44" s="1">
        <v>0</v>
      </c>
      <c r="DQ44" s="1">
        <v>0</v>
      </c>
      <c r="DR44" s="1">
        <v>4962.6499999999996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180</v>
      </c>
      <c r="DY44" s="1">
        <v>0</v>
      </c>
      <c r="EB44" s="10">
        <v>44105</v>
      </c>
      <c r="EC44" s="5">
        <v>262432.18999999994</v>
      </c>
      <c r="ED44" s="5">
        <v>-16553.579999999998</v>
      </c>
      <c r="EE44" s="5">
        <f>SUM(Table26[[#This Row],[Income]:[Cost Of Sales]])</f>
        <v>245878.60999999996</v>
      </c>
      <c r="EF44" s="5">
        <v>-188909.53999999998</v>
      </c>
      <c r="EG44" s="5">
        <f>Table26[[#This Row],[Gross Profit]]+Table26[[#This Row],[Expenses]]</f>
        <v>56969.069999999978</v>
      </c>
      <c r="EH44" s="5">
        <v>0</v>
      </c>
      <c r="EI44" s="12">
        <f>SUM(Table26[[#This Row],[Operating Profit]:[Expenses - Tax]])</f>
        <v>56969.069999999978</v>
      </c>
      <c r="EJ44" s="18">
        <f>Table26[[#This Row],[Gross Profit]]/Table26[[#This Row],[Income]]</f>
        <v>0.9369224484237243</v>
      </c>
      <c r="EK44" s="18">
        <f>Table26[[#This Row],[Net Profit/(Loss)]]/Table26[[#This Row],[Income]]</f>
        <v>0.21708110578965176</v>
      </c>
      <c r="EL44" s="20">
        <f>Table26[[#This Row],[Income]]/EC45</f>
        <v>0.89111611540317481</v>
      </c>
      <c r="EN44" s="10">
        <v>44105</v>
      </c>
      <c r="EO44" s="4">
        <v>36106.47</v>
      </c>
      <c r="EP44" s="4">
        <v>168650.88999999998</v>
      </c>
      <c r="EQ44" s="4">
        <v>13527.380000000001</v>
      </c>
      <c r="ER44" s="4">
        <v>11.36</v>
      </c>
      <c r="ES44" s="4">
        <v>44136.09</v>
      </c>
      <c r="ET44" s="4">
        <v>-16553.579999999998</v>
      </c>
      <c r="EU44" s="4">
        <v>0</v>
      </c>
      <c r="EV44" s="4">
        <v>-80634.289999999994</v>
      </c>
      <c r="EW44" s="4">
        <v>-32077.58</v>
      </c>
      <c r="EX44" s="4">
        <v>-14350.029999999999</v>
      </c>
      <c r="EY44" s="4">
        <v>-61847.64</v>
      </c>
      <c r="EZ44" s="14">
        <v>0</v>
      </c>
      <c r="FA44" s="5">
        <f>SUM(Table37[[#This Row],[Sales]:[ITE]])</f>
        <v>56969.069999999934</v>
      </c>
    </row>
    <row r="45" spans="2:157" x14ac:dyDescent="0.25">
      <c r="B45" s="3">
        <v>44075</v>
      </c>
      <c r="C45" s="1">
        <v>33045.29</v>
      </c>
      <c r="D45" s="1">
        <v>0</v>
      </c>
      <c r="E45" s="1">
        <v>696</v>
      </c>
      <c r="F45" s="1">
        <v>172635.79</v>
      </c>
      <c r="G45" s="1">
        <v>0</v>
      </c>
      <c r="H45" s="1">
        <v>1984.84</v>
      </c>
      <c r="I45" s="1">
        <v>1165.2</v>
      </c>
      <c r="J45" s="1">
        <v>698.18</v>
      </c>
      <c r="K45" s="1">
        <v>2220.37</v>
      </c>
      <c r="L45" s="1">
        <v>7427.27</v>
      </c>
      <c r="M45" s="1">
        <v>0</v>
      </c>
      <c r="N45" s="1">
        <v>1270</v>
      </c>
      <c r="O45" s="1">
        <v>11.58</v>
      </c>
      <c r="P45" s="1">
        <v>800</v>
      </c>
      <c r="Q45" s="1">
        <v>2899.78</v>
      </c>
      <c r="R45" s="1">
        <v>0</v>
      </c>
      <c r="S45" s="1">
        <v>2100</v>
      </c>
      <c r="T45" s="1">
        <v>1453.15</v>
      </c>
      <c r="U45" s="1">
        <v>0</v>
      </c>
      <c r="V45" s="1">
        <v>0</v>
      </c>
      <c r="W45" s="1">
        <v>0</v>
      </c>
      <c r="X45" s="1">
        <v>0</v>
      </c>
      <c r="Y45" s="1">
        <v>21090.86</v>
      </c>
      <c r="Z45" s="1">
        <v>0</v>
      </c>
      <c r="AA45" s="1">
        <v>0</v>
      </c>
      <c r="AB45" s="1">
        <v>45000</v>
      </c>
      <c r="AC45" s="1">
        <v>12451.26</v>
      </c>
      <c r="AD45" s="1">
        <v>-3182.14</v>
      </c>
      <c r="AE45" s="1">
        <v>0</v>
      </c>
      <c r="AF45" s="1">
        <v>0</v>
      </c>
      <c r="AG45" s="1">
        <v>501.62</v>
      </c>
      <c r="AH45" s="1">
        <v>0</v>
      </c>
      <c r="AI45" s="1">
        <v>2100</v>
      </c>
      <c r="AJ45" s="1">
        <v>4582.25</v>
      </c>
      <c r="AK45" s="1">
        <v>903.64</v>
      </c>
      <c r="AL45" s="1">
        <v>0</v>
      </c>
      <c r="AM45" s="1">
        <v>92.28</v>
      </c>
      <c r="AN45" s="1">
        <v>0</v>
      </c>
      <c r="AO45" s="1">
        <v>188.5</v>
      </c>
      <c r="AP45" s="1">
        <v>0</v>
      </c>
      <c r="AQ45" s="1">
        <v>30</v>
      </c>
      <c r="AR45" s="1">
        <v>442.09</v>
      </c>
      <c r="AS45" s="1">
        <v>2811</v>
      </c>
      <c r="AT45" s="1">
        <v>737.5</v>
      </c>
      <c r="AU45" s="1">
        <v>0</v>
      </c>
      <c r="AV45" s="1">
        <v>68.78</v>
      </c>
      <c r="AW45" s="1">
        <v>0</v>
      </c>
      <c r="AX45" s="1">
        <v>585.24</v>
      </c>
      <c r="AY45" s="1">
        <v>79.8</v>
      </c>
      <c r="AZ45" s="1">
        <v>1782.13</v>
      </c>
      <c r="BA45" s="1">
        <v>0</v>
      </c>
      <c r="BB45" s="1">
        <v>41309.279999999999</v>
      </c>
      <c r="BC45" s="1">
        <v>0</v>
      </c>
      <c r="BD45" s="1">
        <v>0</v>
      </c>
      <c r="BE45" s="1">
        <v>0</v>
      </c>
      <c r="BF45" s="1">
        <v>0</v>
      </c>
      <c r="BG45" s="1">
        <v>1000</v>
      </c>
      <c r="BH45" s="1">
        <v>58.17</v>
      </c>
      <c r="BI45" s="1">
        <v>0</v>
      </c>
      <c r="BJ45" s="1">
        <v>0</v>
      </c>
      <c r="BK45" s="1">
        <v>7376.41</v>
      </c>
      <c r="BL45" s="1">
        <v>64.56</v>
      </c>
      <c r="BM45" s="1">
        <v>0</v>
      </c>
      <c r="BN45" s="1">
        <v>1665.97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4268.72</v>
      </c>
      <c r="BV45" s="1">
        <v>272.82</v>
      </c>
      <c r="BW45" s="1">
        <v>2503.2399999999998</v>
      </c>
      <c r="BX45" s="1">
        <v>16.329999999999998</v>
      </c>
      <c r="BY45" s="1">
        <v>0</v>
      </c>
      <c r="BZ45" s="1">
        <v>0</v>
      </c>
      <c r="CA45" s="1">
        <v>-1999.91</v>
      </c>
      <c r="CB45" s="1">
        <v>831.33</v>
      </c>
      <c r="CC45" s="1">
        <v>0</v>
      </c>
      <c r="CD45" s="1">
        <v>4698.49</v>
      </c>
      <c r="CE45" s="1">
        <v>1321.05</v>
      </c>
      <c r="CF45" s="1">
        <v>371.47</v>
      </c>
      <c r="CG45" s="1">
        <v>0</v>
      </c>
      <c r="CH45" s="1">
        <v>2058.83</v>
      </c>
      <c r="CI45" s="1">
        <v>1633.8</v>
      </c>
      <c r="CJ45" s="1">
        <v>710.66</v>
      </c>
      <c r="CK45" s="1">
        <v>98.28</v>
      </c>
      <c r="CL45" s="1">
        <v>26754.12</v>
      </c>
      <c r="CM45" s="1">
        <v>957.5</v>
      </c>
      <c r="CN45" s="1">
        <v>193.5</v>
      </c>
      <c r="CO45" s="1">
        <v>1484.26</v>
      </c>
      <c r="CP45" s="1">
        <v>0</v>
      </c>
      <c r="CQ45" s="1">
        <v>0</v>
      </c>
      <c r="CR45" s="1">
        <v>2433.9</v>
      </c>
      <c r="CS45" s="1">
        <v>0</v>
      </c>
      <c r="CT45" s="1">
        <v>639.36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7100</v>
      </c>
      <c r="DA45" s="1">
        <v>0</v>
      </c>
      <c r="DB45" s="1">
        <v>0</v>
      </c>
      <c r="DC45" s="1">
        <v>0.02</v>
      </c>
      <c r="DD45" s="1">
        <v>13571.12</v>
      </c>
      <c r="DE45" s="1">
        <v>3937.39</v>
      </c>
      <c r="DF45" s="1">
        <v>13975.18</v>
      </c>
      <c r="DG45" s="1">
        <v>7157.26</v>
      </c>
      <c r="DH45" s="1">
        <v>4175</v>
      </c>
      <c r="DI45" s="1">
        <v>2174.66</v>
      </c>
      <c r="DJ45" s="1">
        <v>0</v>
      </c>
      <c r="DK45" s="1">
        <v>0</v>
      </c>
      <c r="DL45" s="1">
        <v>0</v>
      </c>
      <c r="DM45" s="1">
        <v>0</v>
      </c>
      <c r="DN45" s="1">
        <v>3569.3</v>
      </c>
      <c r="DO45" s="1">
        <v>0</v>
      </c>
      <c r="DP45" s="1">
        <v>0</v>
      </c>
      <c r="DQ45" s="1">
        <v>0</v>
      </c>
      <c r="DR45" s="1">
        <v>-8121.65</v>
      </c>
      <c r="DS45" s="1">
        <v>1430.53</v>
      </c>
      <c r="DT45" s="1">
        <v>52.61</v>
      </c>
      <c r="DU45" s="1">
        <v>71.819999999999993</v>
      </c>
      <c r="DV45" s="1">
        <v>0</v>
      </c>
      <c r="DW45" s="1">
        <v>0</v>
      </c>
      <c r="DX45" s="1">
        <v>180</v>
      </c>
      <c r="DY45" s="1">
        <v>0</v>
      </c>
      <c r="EB45" s="9">
        <v>44075</v>
      </c>
      <c r="EC45" s="5">
        <v>294498.31</v>
      </c>
      <c r="ED45" s="5">
        <v>-9770.7400000000016</v>
      </c>
      <c r="EE45" s="5">
        <f>SUM(Table26[[#This Row],[Income]:[Cost Of Sales]])</f>
        <v>284727.57</v>
      </c>
      <c r="EF45" s="5">
        <v>-164398.59000000003</v>
      </c>
      <c r="EG45" s="5">
        <f>Table26[[#This Row],[Gross Profit]]+Table26[[#This Row],[Expenses]]</f>
        <v>120328.97999999998</v>
      </c>
      <c r="EH45" s="5">
        <v>0</v>
      </c>
      <c r="EI45" s="12">
        <f>SUM(Table26[[#This Row],[Operating Profit]:[Expenses - Tax]])</f>
        <v>120328.97999999998</v>
      </c>
      <c r="EJ45" s="18">
        <f>Table26[[#This Row],[Gross Profit]]/Table26[[#This Row],[Income]]</f>
        <v>0.96682242421017628</v>
      </c>
      <c r="EK45" s="18">
        <f>Table26[[#This Row],[Net Profit/(Loss)]]/Table26[[#This Row],[Income]]</f>
        <v>0.40858971312942333</v>
      </c>
      <c r="EL45" s="20">
        <f>Table26[[#This Row],[Income]]/EC46</f>
        <v>0.99526803938742647</v>
      </c>
      <c r="EN45" s="9">
        <v>44075</v>
      </c>
      <c r="EO45" s="4">
        <v>33741.29</v>
      </c>
      <c r="EP45" s="4">
        <v>175785.83000000002</v>
      </c>
      <c r="EQ45" s="4">
        <v>11615.82</v>
      </c>
      <c r="ER45" s="4">
        <v>811.58</v>
      </c>
      <c r="ES45" s="4">
        <v>72543.790000000008</v>
      </c>
      <c r="ET45" s="4">
        <v>-9269.1200000000008</v>
      </c>
      <c r="EU45" s="4">
        <v>-501.62</v>
      </c>
      <c r="EV45" s="4">
        <v>-78161.140000000014</v>
      </c>
      <c r="EW45" s="4">
        <v>-33890.949999999997</v>
      </c>
      <c r="EX45" s="4">
        <v>-10173.26</v>
      </c>
      <c r="EY45" s="4">
        <v>-42173.240000000005</v>
      </c>
      <c r="EZ45" s="14">
        <v>0</v>
      </c>
      <c r="FA45" s="5">
        <f>SUM(Table37[[#This Row],[Sales]:[ITE]])</f>
        <v>120328.98000000003</v>
      </c>
    </row>
    <row r="46" spans="2:157" x14ac:dyDescent="0.25">
      <c r="B46" s="3">
        <v>44044</v>
      </c>
      <c r="C46" s="1">
        <v>34945.360000000001</v>
      </c>
      <c r="D46" s="1">
        <v>0</v>
      </c>
      <c r="E46" s="1">
        <v>788.05</v>
      </c>
      <c r="F46" s="1">
        <v>185119.3</v>
      </c>
      <c r="G46" s="1">
        <v>0</v>
      </c>
      <c r="H46" s="1">
        <v>2375.1</v>
      </c>
      <c r="I46" s="1">
        <v>222.61</v>
      </c>
      <c r="J46" s="1">
        <v>585.01</v>
      </c>
      <c r="K46" s="1">
        <v>1267.27</v>
      </c>
      <c r="L46" s="1">
        <v>5741.81</v>
      </c>
      <c r="M46" s="1">
        <v>0</v>
      </c>
      <c r="N46" s="1">
        <v>0</v>
      </c>
      <c r="O46" s="1">
        <v>11.42</v>
      </c>
      <c r="P46" s="1">
        <v>0</v>
      </c>
      <c r="Q46" s="1">
        <v>2994.51</v>
      </c>
      <c r="R46" s="1">
        <v>1000</v>
      </c>
      <c r="S46" s="1">
        <v>0</v>
      </c>
      <c r="T46" s="1">
        <v>1015.05</v>
      </c>
      <c r="U46" s="1">
        <v>0</v>
      </c>
      <c r="V46" s="1">
        <v>0</v>
      </c>
      <c r="W46" s="1">
        <v>0</v>
      </c>
      <c r="X46" s="1">
        <v>0</v>
      </c>
      <c r="Y46" s="1">
        <v>26833</v>
      </c>
      <c r="Z46" s="1">
        <v>0</v>
      </c>
      <c r="AA46" s="1">
        <v>0</v>
      </c>
      <c r="AB46" s="1">
        <v>33000</v>
      </c>
      <c r="AC46" s="1">
        <v>13071.01</v>
      </c>
      <c r="AD46" s="1">
        <v>2325.87</v>
      </c>
      <c r="AE46" s="1">
        <v>0</v>
      </c>
      <c r="AF46" s="1">
        <v>0</v>
      </c>
      <c r="AG46" s="1">
        <v>325.89999999999998</v>
      </c>
      <c r="AH46" s="1">
        <v>0</v>
      </c>
      <c r="AI46" s="1">
        <v>1800</v>
      </c>
      <c r="AJ46" s="1">
        <v>1636.8</v>
      </c>
      <c r="AK46" s="1">
        <v>0</v>
      </c>
      <c r="AL46" s="1">
        <v>609</v>
      </c>
      <c r="AM46" s="1">
        <v>96.91</v>
      </c>
      <c r="AN46" s="1">
        <v>0</v>
      </c>
      <c r="AO46" s="1">
        <v>551.32000000000005</v>
      </c>
      <c r="AP46" s="1">
        <v>0</v>
      </c>
      <c r="AQ46" s="1">
        <v>60</v>
      </c>
      <c r="AR46" s="1">
        <v>266.37</v>
      </c>
      <c r="AS46" s="1">
        <v>2811</v>
      </c>
      <c r="AT46" s="1">
        <v>0</v>
      </c>
      <c r="AU46" s="1">
        <v>0</v>
      </c>
      <c r="AV46" s="1">
        <v>78.19</v>
      </c>
      <c r="AW46" s="1">
        <v>0</v>
      </c>
      <c r="AX46" s="1">
        <v>433.27</v>
      </c>
      <c r="AY46" s="1">
        <v>175.25</v>
      </c>
      <c r="AZ46" s="1">
        <v>1782.13</v>
      </c>
      <c r="BA46" s="1">
        <v>0</v>
      </c>
      <c r="BB46" s="1">
        <v>34727.83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60.11</v>
      </c>
      <c r="BI46" s="1">
        <v>160.27000000000001</v>
      </c>
      <c r="BJ46" s="1">
        <v>657.27</v>
      </c>
      <c r="BK46" s="1">
        <v>7622.29</v>
      </c>
      <c r="BL46" s="1">
        <v>79.73</v>
      </c>
      <c r="BM46" s="1">
        <v>0</v>
      </c>
      <c r="BN46" s="1">
        <v>0</v>
      </c>
      <c r="BO46" s="1">
        <v>0</v>
      </c>
      <c r="BP46" s="1">
        <v>0</v>
      </c>
      <c r="BQ46" s="1">
        <v>76.03</v>
      </c>
      <c r="BR46" s="1">
        <v>0</v>
      </c>
      <c r="BS46" s="1">
        <v>0</v>
      </c>
      <c r="BT46" s="1">
        <v>0</v>
      </c>
      <c r="BU46" s="1">
        <v>2248.11</v>
      </c>
      <c r="BV46" s="1">
        <v>343.08</v>
      </c>
      <c r="BW46" s="1">
        <v>689.13</v>
      </c>
      <c r="BX46" s="1">
        <v>275</v>
      </c>
      <c r="BY46" s="1">
        <v>118</v>
      </c>
      <c r="BZ46" s="1">
        <v>0</v>
      </c>
      <c r="CA46" s="1">
        <v>0</v>
      </c>
      <c r="CB46" s="1">
        <v>828.67</v>
      </c>
      <c r="CC46" s="1">
        <v>0</v>
      </c>
      <c r="CD46" s="1">
        <v>5222.3500000000004</v>
      </c>
      <c r="CE46" s="1">
        <v>922.77</v>
      </c>
      <c r="CF46" s="1">
        <v>54.11</v>
      </c>
      <c r="CG46" s="1">
        <v>0</v>
      </c>
      <c r="CH46" s="1">
        <v>2270.33</v>
      </c>
      <c r="CI46" s="1">
        <v>1633.8</v>
      </c>
      <c r="CJ46" s="1">
        <v>456</v>
      </c>
      <c r="CK46" s="1">
        <v>503.58</v>
      </c>
      <c r="CL46" s="1">
        <v>28817.439999999999</v>
      </c>
      <c r="CM46" s="1">
        <v>182.87</v>
      </c>
      <c r="CN46" s="1">
        <v>2702.71</v>
      </c>
      <c r="CO46" s="1">
        <v>680.96</v>
      </c>
      <c r="CP46" s="1">
        <v>0</v>
      </c>
      <c r="CQ46" s="1">
        <v>0</v>
      </c>
      <c r="CR46" s="1">
        <v>1819.95</v>
      </c>
      <c r="CS46" s="1">
        <v>0</v>
      </c>
      <c r="CT46" s="1">
        <v>1730.75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10800</v>
      </c>
      <c r="DA46" s="1">
        <v>0</v>
      </c>
      <c r="DB46" s="1">
        <v>0</v>
      </c>
      <c r="DC46" s="1">
        <v>0</v>
      </c>
      <c r="DD46" s="1">
        <v>13097.21</v>
      </c>
      <c r="DE46" s="1">
        <v>3103.59</v>
      </c>
      <c r="DF46" s="1">
        <v>13306.84</v>
      </c>
      <c r="DG46" s="1">
        <v>6890.2</v>
      </c>
      <c r="DH46" s="1">
        <v>3600</v>
      </c>
      <c r="DI46" s="1">
        <v>800.09</v>
      </c>
      <c r="DJ46" s="1">
        <v>0</v>
      </c>
      <c r="DK46" s="1">
        <v>0</v>
      </c>
      <c r="DL46" s="1">
        <v>0</v>
      </c>
      <c r="DM46" s="1">
        <v>0</v>
      </c>
      <c r="DN46" s="1">
        <v>3296.18</v>
      </c>
      <c r="DO46" s="1">
        <v>0</v>
      </c>
      <c r="DP46" s="1">
        <v>0</v>
      </c>
      <c r="DQ46" s="1">
        <v>0</v>
      </c>
      <c r="DR46" s="1">
        <v>3140.05</v>
      </c>
      <c r="DS46" s="1">
        <v>1430.53</v>
      </c>
      <c r="DT46" s="1">
        <v>0</v>
      </c>
      <c r="DU46" s="1">
        <v>0</v>
      </c>
      <c r="DV46" s="1">
        <v>0</v>
      </c>
      <c r="DW46" s="1">
        <v>0</v>
      </c>
      <c r="DX46" s="1">
        <v>279.64</v>
      </c>
      <c r="DY46" s="1">
        <v>0</v>
      </c>
      <c r="EB46" s="10">
        <v>44044</v>
      </c>
      <c r="EC46" s="5">
        <v>295898.49</v>
      </c>
      <c r="ED46" s="5">
        <v>-15722.78</v>
      </c>
      <c r="EE46" s="5">
        <f>SUM(Table26[[#This Row],[Income]:[Cost Of Sales]])</f>
        <v>280175.70999999996</v>
      </c>
      <c r="EF46" s="5">
        <v>-164927.71</v>
      </c>
      <c r="EG46" s="5">
        <f>Table26[[#This Row],[Gross Profit]]+Table26[[#This Row],[Expenses]]</f>
        <v>115247.99999999997</v>
      </c>
      <c r="EH46" s="5">
        <v>0</v>
      </c>
      <c r="EI46" s="12">
        <f>SUM(Table26[[#This Row],[Operating Profit]:[Expenses - Tax]])</f>
        <v>115247.99999999997</v>
      </c>
      <c r="EJ46" s="18">
        <f>Table26[[#This Row],[Gross Profit]]/Table26[[#This Row],[Income]]</f>
        <v>0.94686427767846992</v>
      </c>
      <c r="EK46" s="18">
        <f>Table26[[#This Row],[Net Profit/(Loss)]]/Table26[[#This Row],[Income]]</f>
        <v>0.3894849209943585</v>
      </c>
      <c r="EL46" s="20">
        <f>Table26[[#This Row],[Income]]/EC47</f>
        <v>0.85769368787558686</v>
      </c>
      <c r="EN46" s="10">
        <v>44044</v>
      </c>
      <c r="EO46" s="4">
        <v>35733.410000000003</v>
      </c>
      <c r="EP46" s="4">
        <v>187717.00999999998</v>
      </c>
      <c r="EQ46" s="4">
        <v>7594.09</v>
      </c>
      <c r="ER46" s="4">
        <v>11.42</v>
      </c>
      <c r="ES46" s="4">
        <v>64842.559999999998</v>
      </c>
      <c r="ET46" s="4">
        <v>-15396.880000000001</v>
      </c>
      <c r="EU46" s="4">
        <v>-325.89999999999998</v>
      </c>
      <c r="EV46" s="4">
        <v>-64384.989999999991</v>
      </c>
      <c r="EW46" s="4">
        <v>-37247.69</v>
      </c>
      <c r="EX46" s="4">
        <v>-14350.7</v>
      </c>
      <c r="EY46" s="4">
        <v>-48944.329999999994</v>
      </c>
      <c r="EZ46" s="14">
        <v>0</v>
      </c>
      <c r="FA46" s="5">
        <f>SUM(Table37[[#This Row],[Sales]:[ITE]])</f>
        <v>115247.99999999997</v>
      </c>
    </row>
    <row r="47" spans="2:157" x14ac:dyDescent="0.25">
      <c r="B47" s="3">
        <v>44013</v>
      </c>
      <c r="C47" s="1">
        <v>35775.39</v>
      </c>
      <c r="D47" s="1">
        <v>0</v>
      </c>
      <c r="E47" s="1">
        <v>133.19</v>
      </c>
      <c r="F47" s="1">
        <v>263579.39</v>
      </c>
      <c r="G47" s="1">
        <v>0</v>
      </c>
      <c r="H47" s="1">
        <v>1708.81</v>
      </c>
      <c r="I47" s="1">
        <v>472.28</v>
      </c>
      <c r="J47" s="1">
        <v>1053.6400000000001</v>
      </c>
      <c r="K47" s="1">
        <v>0</v>
      </c>
      <c r="L47" s="1">
        <v>0</v>
      </c>
      <c r="M47" s="1">
        <v>0</v>
      </c>
      <c r="N47" s="1">
        <v>692</v>
      </c>
      <c r="O47" s="1">
        <v>10.89</v>
      </c>
      <c r="P47" s="1">
        <v>0</v>
      </c>
      <c r="Q47" s="1">
        <v>3049.06</v>
      </c>
      <c r="R47" s="1">
        <v>1400</v>
      </c>
      <c r="S47" s="1">
        <v>0</v>
      </c>
      <c r="T47" s="1">
        <v>1118.55</v>
      </c>
      <c r="U47" s="1">
        <v>0</v>
      </c>
      <c r="V47" s="1">
        <v>0</v>
      </c>
      <c r="W47" s="1">
        <v>0</v>
      </c>
      <c r="X47" s="1">
        <v>0</v>
      </c>
      <c r="Y47" s="1">
        <v>3000</v>
      </c>
      <c r="Z47" s="1">
        <v>0</v>
      </c>
      <c r="AA47" s="1">
        <v>0</v>
      </c>
      <c r="AB47" s="1">
        <v>33000</v>
      </c>
      <c r="AC47" s="1">
        <v>23122.75</v>
      </c>
      <c r="AD47" s="1">
        <v>-1346.14</v>
      </c>
      <c r="AE47" s="1">
        <v>0</v>
      </c>
      <c r="AF47" s="1">
        <v>0</v>
      </c>
      <c r="AG47" s="1">
        <v>38.25</v>
      </c>
      <c r="AH47" s="1">
        <v>0</v>
      </c>
      <c r="AI47" s="1">
        <v>750</v>
      </c>
      <c r="AJ47" s="1">
        <v>1390.24</v>
      </c>
      <c r="AK47" s="1">
        <v>475.6</v>
      </c>
      <c r="AL47" s="1">
        <v>900</v>
      </c>
      <c r="AM47" s="1">
        <v>80.930000000000007</v>
      </c>
      <c r="AN47" s="1">
        <v>0</v>
      </c>
      <c r="AO47" s="1">
        <v>88.4</v>
      </c>
      <c r="AP47" s="1">
        <v>500</v>
      </c>
      <c r="AQ47" s="1">
        <v>35</v>
      </c>
      <c r="AR47" s="1">
        <v>205.76</v>
      </c>
      <c r="AS47" s="1">
        <v>2811</v>
      </c>
      <c r="AT47" s="1">
        <v>0</v>
      </c>
      <c r="AU47" s="1">
        <v>0</v>
      </c>
      <c r="AV47" s="1">
        <v>0</v>
      </c>
      <c r="AW47" s="1">
        <v>0</v>
      </c>
      <c r="AX47" s="1">
        <v>295.97000000000003</v>
      </c>
      <c r="AY47" s="1">
        <v>544.26</v>
      </c>
      <c r="AZ47" s="1">
        <v>2839.52</v>
      </c>
      <c r="BA47" s="1">
        <v>0</v>
      </c>
      <c r="BB47" s="1">
        <v>37345.21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60.11</v>
      </c>
      <c r="BI47" s="1">
        <v>0</v>
      </c>
      <c r="BJ47" s="1">
        <v>0</v>
      </c>
      <c r="BK47" s="1">
        <v>7622.29</v>
      </c>
      <c r="BL47" s="1">
        <v>74.92</v>
      </c>
      <c r="BM47" s="1">
        <v>0</v>
      </c>
      <c r="BN47" s="1">
        <v>0</v>
      </c>
      <c r="BO47" s="1">
        <v>0</v>
      </c>
      <c r="BP47" s="1">
        <v>0</v>
      </c>
      <c r="BQ47" s="1">
        <v>999.03</v>
      </c>
      <c r="BR47" s="1">
        <v>0</v>
      </c>
      <c r="BS47" s="1">
        <v>0</v>
      </c>
      <c r="BT47" s="1">
        <v>0</v>
      </c>
      <c r="BU47" s="1">
        <v>0</v>
      </c>
      <c r="BV47" s="1">
        <v>499.36</v>
      </c>
      <c r="BW47" s="1">
        <v>775.12</v>
      </c>
      <c r="BX47" s="1">
        <v>252.55</v>
      </c>
      <c r="BY47" s="1">
        <v>201</v>
      </c>
      <c r="BZ47" s="1">
        <v>0</v>
      </c>
      <c r="CA47" s="1">
        <v>0</v>
      </c>
      <c r="CB47" s="1">
        <v>830.12</v>
      </c>
      <c r="CC47" s="1">
        <v>118.18</v>
      </c>
      <c r="CD47" s="1">
        <v>4616.32</v>
      </c>
      <c r="CE47" s="1">
        <v>1835.44</v>
      </c>
      <c r="CF47" s="1">
        <v>195.89</v>
      </c>
      <c r="CG47" s="1">
        <v>0</v>
      </c>
      <c r="CH47" s="1">
        <v>2933.43</v>
      </c>
      <c r="CI47" s="1">
        <v>1830.4</v>
      </c>
      <c r="CJ47" s="1">
        <v>456</v>
      </c>
      <c r="CK47" s="1">
        <v>102.3</v>
      </c>
      <c r="CL47" s="1">
        <v>35287.42</v>
      </c>
      <c r="CM47" s="1">
        <v>34.04</v>
      </c>
      <c r="CN47" s="1">
        <v>4451.05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628.54999999999995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15844.86</v>
      </c>
      <c r="DE47" s="1">
        <v>4108.1499999999996</v>
      </c>
      <c r="DF47" s="1">
        <v>26033.49</v>
      </c>
      <c r="DG47" s="1">
        <v>8659.09</v>
      </c>
      <c r="DH47" s="1">
        <v>4500</v>
      </c>
      <c r="DI47" s="1">
        <v>951.8</v>
      </c>
      <c r="DJ47" s="1">
        <v>0</v>
      </c>
      <c r="DK47" s="1">
        <v>0</v>
      </c>
      <c r="DL47" s="1">
        <v>2951.52</v>
      </c>
      <c r="DM47" s="1">
        <v>0</v>
      </c>
      <c r="DN47" s="1">
        <v>4082.58</v>
      </c>
      <c r="DO47" s="1">
        <v>0</v>
      </c>
      <c r="DP47" s="1">
        <v>0</v>
      </c>
      <c r="DQ47" s="1">
        <v>0</v>
      </c>
      <c r="DR47" s="1">
        <v>-13820.2</v>
      </c>
      <c r="DS47" s="1">
        <v>1430.52</v>
      </c>
      <c r="DT47" s="1">
        <v>0</v>
      </c>
      <c r="DU47" s="1">
        <v>0</v>
      </c>
      <c r="DV47" s="1">
        <v>0</v>
      </c>
      <c r="DW47" s="1">
        <v>0</v>
      </c>
      <c r="DX47" s="1">
        <v>152</v>
      </c>
      <c r="DY47" s="1">
        <v>0</v>
      </c>
      <c r="EB47" s="9">
        <v>44013</v>
      </c>
      <c r="EC47" s="5">
        <v>344993.20000000007</v>
      </c>
      <c r="ED47" s="5">
        <v>-21814.86</v>
      </c>
      <c r="EE47" s="5">
        <f>SUM(Table26[[#This Row],[Income]:[Cost Of Sales]])</f>
        <v>323178.34000000008</v>
      </c>
      <c r="EF47" s="5">
        <v>-166959.21999999991</v>
      </c>
      <c r="EG47" s="5">
        <f>Table26[[#This Row],[Gross Profit]]+Table26[[#This Row],[Expenses]]</f>
        <v>156219.12000000017</v>
      </c>
      <c r="EH47" s="5">
        <v>0</v>
      </c>
      <c r="EI47" s="12">
        <f>SUM(Table26[[#This Row],[Operating Profit]:[Expenses - Tax]])</f>
        <v>156219.12000000017</v>
      </c>
      <c r="EJ47" s="18">
        <f>Table26[[#This Row],[Gross Profit]]/Table26[[#This Row],[Income]]</f>
        <v>0.93676727541296467</v>
      </c>
      <c r="EK47" s="18">
        <f>Table26[[#This Row],[Net Profit/(Loss)]]/Table26[[#This Row],[Income]]</f>
        <v>0.45281796858604789</v>
      </c>
      <c r="EL47" s="20">
        <f>Table26[[#This Row],[Income]]/EC48</f>
        <v>1.7755698289022044</v>
      </c>
      <c r="EN47" s="9">
        <v>44013</v>
      </c>
      <c r="EO47" s="4">
        <v>35908.58</v>
      </c>
      <c r="EP47" s="4">
        <v>265760.48000000004</v>
      </c>
      <c r="EQ47" s="4">
        <v>1745.64</v>
      </c>
      <c r="ER47" s="4">
        <v>10.89</v>
      </c>
      <c r="ES47" s="4">
        <v>41567.61</v>
      </c>
      <c r="ET47" s="4">
        <v>-21776.61</v>
      </c>
      <c r="EU47" s="4">
        <v>-38.25</v>
      </c>
      <c r="EV47" s="4">
        <v>-66342.22</v>
      </c>
      <c r="EW47" s="4">
        <v>-45094.64</v>
      </c>
      <c r="EX47" s="4">
        <v>-628.54999999999995</v>
      </c>
      <c r="EY47" s="4">
        <v>-54893.80999999999</v>
      </c>
      <c r="EZ47" s="14">
        <v>0</v>
      </c>
      <c r="FA47" s="5">
        <f>SUM(Table37[[#This Row],[Sales]:[ITE]])</f>
        <v>156219.12000000011</v>
      </c>
    </row>
    <row r="48" spans="2:157" x14ac:dyDescent="0.25">
      <c r="B48" s="3">
        <v>43983</v>
      </c>
      <c r="C48" s="1">
        <v>19625.38</v>
      </c>
      <c r="D48" s="1">
        <v>0</v>
      </c>
      <c r="E48" s="1">
        <v>318.54000000000002</v>
      </c>
      <c r="F48" s="1">
        <v>126550.8</v>
      </c>
      <c r="G48" s="1">
        <v>0</v>
      </c>
      <c r="H48" s="1">
        <v>1290.31</v>
      </c>
      <c r="I48" s="1">
        <v>384.6</v>
      </c>
      <c r="J48" s="1">
        <v>1023.65</v>
      </c>
      <c r="K48" s="1">
        <v>0</v>
      </c>
      <c r="L48" s="1">
        <v>0</v>
      </c>
      <c r="M48" s="1">
        <v>0</v>
      </c>
      <c r="N48" s="1">
        <v>0</v>
      </c>
      <c r="O48" s="1">
        <v>11.2</v>
      </c>
      <c r="P48" s="1">
        <v>0</v>
      </c>
      <c r="Q48" s="1">
        <v>237.42</v>
      </c>
      <c r="R48" s="1">
        <v>909.09</v>
      </c>
      <c r="S48" s="1">
        <v>0</v>
      </c>
      <c r="T48" s="1">
        <v>1490</v>
      </c>
      <c r="U48" s="1">
        <v>0</v>
      </c>
      <c r="V48" s="1">
        <v>0</v>
      </c>
      <c r="W48" s="1">
        <v>0</v>
      </c>
      <c r="X48" s="1">
        <v>0</v>
      </c>
      <c r="Y48" s="1">
        <v>9459</v>
      </c>
      <c r="Z48" s="1">
        <v>0</v>
      </c>
      <c r="AA48" s="1">
        <v>0</v>
      </c>
      <c r="AB48" s="1">
        <v>33000</v>
      </c>
      <c r="AC48" s="1">
        <v>5571.83</v>
      </c>
      <c r="AD48" s="1">
        <v>-1714.42</v>
      </c>
      <c r="AE48" s="1">
        <v>0</v>
      </c>
      <c r="AF48" s="1">
        <v>0</v>
      </c>
      <c r="AG48" s="1">
        <v>182.71</v>
      </c>
      <c r="AH48" s="1">
        <v>0</v>
      </c>
      <c r="AI48" s="1">
        <v>500</v>
      </c>
      <c r="AJ48" s="1">
        <v>365.53</v>
      </c>
      <c r="AK48" s="1">
        <v>1548.25</v>
      </c>
      <c r="AL48" s="1">
        <v>0</v>
      </c>
      <c r="AM48" s="1">
        <v>58</v>
      </c>
      <c r="AN48" s="1">
        <v>0</v>
      </c>
      <c r="AO48" s="1">
        <v>168.18</v>
      </c>
      <c r="AP48" s="1">
        <v>10500</v>
      </c>
      <c r="AQ48" s="1">
        <v>31.82</v>
      </c>
      <c r="AR48" s="1">
        <v>638.23</v>
      </c>
      <c r="AS48" s="1">
        <v>0</v>
      </c>
      <c r="AT48" s="1">
        <v>0</v>
      </c>
      <c r="AU48" s="1">
        <v>48.1</v>
      </c>
      <c r="AV48" s="1">
        <v>0</v>
      </c>
      <c r="AW48" s="1">
        <v>0</v>
      </c>
      <c r="AX48" s="1">
        <v>602.4</v>
      </c>
      <c r="AY48" s="1">
        <v>479.75</v>
      </c>
      <c r="AZ48" s="1">
        <v>611.32000000000005</v>
      </c>
      <c r="BA48" s="1">
        <v>0</v>
      </c>
      <c r="BB48" s="1">
        <v>35439.68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58.17</v>
      </c>
      <c r="BI48" s="1">
        <v>0</v>
      </c>
      <c r="BJ48" s="1">
        <v>562.78</v>
      </c>
      <c r="BK48" s="1">
        <v>7376.41</v>
      </c>
      <c r="BL48" s="1">
        <v>13.14</v>
      </c>
      <c r="BM48" s="1">
        <v>0</v>
      </c>
      <c r="BN48" s="1">
        <v>0</v>
      </c>
      <c r="BO48" s="1">
        <v>0</v>
      </c>
      <c r="BP48" s="1">
        <v>2130.7800000000002</v>
      </c>
      <c r="BQ48" s="1">
        <v>339.6</v>
      </c>
      <c r="BR48" s="1">
        <v>0</v>
      </c>
      <c r="BS48" s="1">
        <v>0</v>
      </c>
      <c r="BT48" s="1">
        <v>0</v>
      </c>
      <c r="BU48" s="1">
        <v>2035.11</v>
      </c>
      <c r="BV48" s="1">
        <v>266.93</v>
      </c>
      <c r="BW48" s="1">
        <v>1184.6400000000001</v>
      </c>
      <c r="BX48" s="1">
        <v>0</v>
      </c>
      <c r="BY48" s="1">
        <v>0</v>
      </c>
      <c r="BZ48" s="1">
        <v>0</v>
      </c>
      <c r="CA48" s="1">
        <v>136.36000000000001</v>
      </c>
      <c r="CB48" s="1">
        <v>868.18</v>
      </c>
      <c r="CC48" s="1">
        <v>0</v>
      </c>
      <c r="CD48" s="1">
        <v>2091.12</v>
      </c>
      <c r="CE48" s="1">
        <v>0</v>
      </c>
      <c r="CF48" s="1">
        <v>85.18</v>
      </c>
      <c r="CG48" s="1">
        <v>0</v>
      </c>
      <c r="CH48" s="1">
        <v>1213.02</v>
      </c>
      <c r="CI48" s="1">
        <v>0</v>
      </c>
      <c r="CJ48" s="1">
        <v>0</v>
      </c>
      <c r="CK48" s="1">
        <v>0</v>
      </c>
      <c r="CL48" s="1">
        <v>18391.93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878.18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12549.26</v>
      </c>
      <c r="DE48" s="1">
        <v>3994.38</v>
      </c>
      <c r="DF48" s="1">
        <v>12629.8</v>
      </c>
      <c r="DG48" s="1">
        <v>6336.28</v>
      </c>
      <c r="DH48" s="1">
        <v>3600</v>
      </c>
      <c r="DI48" s="1">
        <v>1106.42</v>
      </c>
      <c r="DJ48" s="1">
        <v>0</v>
      </c>
      <c r="DK48" s="1">
        <v>0</v>
      </c>
      <c r="DL48" s="1">
        <v>3000</v>
      </c>
      <c r="DM48" s="1">
        <v>0</v>
      </c>
      <c r="DN48" s="1">
        <v>3250.16</v>
      </c>
      <c r="DO48" s="1">
        <v>0</v>
      </c>
      <c r="DP48" s="1">
        <v>2538.6</v>
      </c>
      <c r="DQ48" s="1">
        <v>0</v>
      </c>
      <c r="DR48" s="1">
        <v>-3782.03</v>
      </c>
      <c r="DS48" s="1">
        <v>2861.06</v>
      </c>
      <c r="DT48" s="1">
        <v>0</v>
      </c>
      <c r="DU48" s="1">
        <v>0</v>
      </c>
      <c r="DV48" s="1">
        <v>0</v>
      </c>
      <c r="DW48" s="1">
        <v>0</v>
      </c>
      <c r="DX48" s="1">
        <v>181.82</v>
      </c>
      <c r="DY48" s="1">
        <v>0</v>
      </c>
      <c r="EB48" s="10">
        <v>43983</v>
      </c>
      <c r="EC48" s="5">
        <v>194299.99000000002</v>
      </c>
      <c r="ED48" s="5">
        <v>-4040.12</v>
      </c>
      <c r="EE48" s="5">
        <f>SUM(Table26[[#This Row],[Income]:[Cost Of Sales]])</f>
        <v>190259.87000000002</v>
      </c>
      <c r="EF48" s="5">
        <v>-136888.54</v>
      </c>
      <c r="EG48" s="5">
        <f>Table26[[#This Row],[Gross Profit]]+Table26[[#This Row],[Expenses]]</f>
        <v>53371.330000000016</v>
      </c>
      <c r="EH48" s="5">
        <v>0</v>
      </c>
      <c r="EI48" s="12">
        <f>SUM(Table26[[#This Row],[Operating Profit]:[Expenses - Tax]])</f>
        <v>53371.330000000016</v>
      </c>
      <c r="EJ48" s="18">
        <f>Table26[[#This Row],[Gross Profit]]/Table26[[#This Row],[Income]]</f>
        <v>0.9792067925479564</v>
      </c>
      <c r="EK48" s="18">
        <f>Table26[[#This Row],[Net Profit/(Loss)]]/Table26[[#This Row],[Income]]</f>
        <v>0.27468519169764244</v>
      </c>
      <c r="EL48" s="20">
        <f>Table26[[#This Row],[Income]]/EC49</f>
        <v>3.9374552527337761</v>
      </c>
      <c r="EN48" s="10">
        <v>43983</v>
      </c>
      <c r="EO48" s="4">
        <v>19943.920000000002</v>
      </c>
      <c r="EP48" s="4">
        <v>128225.71</v>
      </c>
      <c r="EQ48" s="4">
        <v>1023.65</v>
      </c>
      <c r="ER48" s="4">
        <v>11.2</v>
      </c>
      <c r="ES48" s="4">
        <v>45095.51</v>
      </c>
      <c r="ET48" s="4">
        <v>-3857.41</v>
      </c>
      <c r="EU48" s="4">
        <v>-182.71</v>
      </c>
      <c r="EV48" s="4">
        <v>-68139.659999999974</v>
      </c>
      <c r="EW48" s="4">
        <v>-19604.95</v>
      </c>
      <c r="EX48" s="4">
        <v>-878.18</v>
      </c>
      <c r="EY48" s="4">
        <v>-48265.75</v>
      </c>
      <c r="EZ48" s="14">
        <v>0</v>
      </c>
      <c r="FA48" s="5">
        <f>SUM(Table37[[#This Row],[Sales]:[ITE]])</f>
        <v>53371.33000000006</v>
      </c>
    </row>
    <row r="49" spans="2:157" x14ac:dyDescent="0.25">
      <c r="B49" s="3">
        <v>43952</v>
      </c>
      <c r="C49" s="1">
        <v>0</v>
      </c>
      <c r="D49" s="1">
        <v>0</v>
      </c>
      <c r="E49" s="1">
        <v>0</v>
      </c>
      <c r="F49" s="1">
        <v>0</v>
      </c>
      <c r="G49" s="1">
        <v>1431.67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10.83</v>
      </c>
      <c r="P49" s="1">
        <v>0</v>
      </c>
      <c r="Q49" s="1">
        <v>1544.09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13360</v>
      </c>
      <c r="Z49" s="1">
        <v>0</v>
      </c>
      <c r="AA49" s="1">
        <v>0</v>
      </c>
      <c r="AB49" s="1">
        <v>33000</v>
      </c>
      <c r="AC49" s="1">
        <v>420.73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1000</v>
      </c>
      <c r="AJ49" s="1">
        <v>56.8</v>
      </c>
      <c r="AK49" s="1">
        <v>0</v>
      </c>
      <c r="AL49" s="1">
        <v>0</v>
      </c>
      <c r="AM49" s="1">
        <v>58</v>
      </c>
      <c r="AN49" s="1">
        <v>0</v>
      </c>
      <c r="AO49" s="1">
        <v>0</v>
      </c>
      <c r="AP49" s="1">
        <v>0</v>
      </c>
      <c r="AQ49" s="1">
        <v>0</v>
      </c>
      <c r="AR49" s="1">
        <v>201.25</v>
      </c>
      <c r="AS49" s="1">
        <v>0</v>
      </c>
      <c r="AT49" s="1">
        <v>0</v>
      </c>
      <c r="AU49" s="1">
        <v>0</v>
      </c>
      <c r="AV49" s="1">
        <v>38.380000000000003</v>
      </c>
      <c r="AW49" s="1">
        <v>0</v>
      </c>
      <c r="AX49" s="1">
        <v>114.54</v>
      </c>
      <c r="AY49" s="1">
        <v>511.03</v>
      </c>
      <c r="AZ49" s="1">
        <v>226.32</v>
      </c>
      <c r="BA49" s="1">
        <v>0</v>
      </c>
      <c r="BB49" s="1">
        <v>35558.49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60.11</v>
      </c>
      <c r="BI49" s="1">
        <v>0</v>
      </c>
      <c r="BJ49" s="1">
        <v>581.54</v>
      </c>
      <c r="BK49" s="1">
        <v>7622.29</v>
      </c>
      <c r="BL49" s="1">
        <v>17.48</v>
      </c>
      <c r="BM49" s="1">
        <v>0</v>
      </c>
      <c r="BN49" s="1">
        <v>226.36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2102.94</v>
      </c>
      <c r="BV49" s="1">
        <v>0</v>
      </c>
      <c r="BW49" s="1">
        <v>199.84</v>
      </c>
      <c r="BX49" s="1">
        <v>0</v>
      </c>
      <c r="BY49" s="1">
        <v>0</v>
      </c>
      <c r="BZ49" s="1">
        <v>80</v>
      </c>
      <c r="CA49" s="1">
        <v>0</v>
      </c>
      <c r="CB49" s="1">
        <v>472.15</v>
      </c>
      <c r="CC49" s="1">
        <v>0</v>
      </c>
      <c r="CD49" s="1">
        <v>2554.06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12000</v>
      </c>
      <c r="DE49" s="1">
        <v>3000</v>
      </c>
      <c r="DF49" s="1">
        <v>11364.56</v>
      </c>
      <c r="DG49" s="1">
        <v>6000</v>
      </c>
      <c r="DH49" s="1">
        <v>3602</v>
      </c>
      <c r="DI49" s="1">
        <v>0</v>
      </c>
      <c r="DJ49" s="1">
        <v>0</v>
      </c>
      <c r="DK49" s="1">
        <v>0</v>
      </c>
      <c r="DL49" s="1">
        <v>3068.52</v>
      </c>
      <c r="DM49" s="1">
        <v>0</v>
      </c>
      <c r="DN49" s="1">
        <v>1604.88</v>
      </c>
      <c r="DO49" s="1">
        <v>0</v>
      </c>
      <c r="DP49" s="1">
        <v>0</v>
      </c>
      <c r="DQ49" s="1">
        <v>0</v>
      </c>
      <c r="DR49" s="1">
        <v>-3341.29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EB49" s="9">
        <v>43952</v>
      </c>
      <c r="EC49" s="5">
        <v>49346.59</v>
      </c>
      <c r="ED49" s="5">
        <v>-420.73</v>
      </c>
      <c r="EE49" s="5">
        <f>SUM(Table26[[#This Row],[Income]:[Cost Of Sales]])</f>
        <v>48925.859999999993</v>
      </c>
      <c r="EF49" s="5">
        <v>-88980.250000000015</v>
      </c>
      <c r="EG49" s="5">
        <f>Table26[[#This Row],[Gross Profit]]+Table26[[#This Row],[Expenses]]</f>
        <v>-40054.390000000021</v>
      </c>
      <c r="EH49" s="5">
        <v>0</v>
      </c>
      <c r="EI49" s="12">
        <f>SUM(Table26[[#This Row],[Operating Profit]:[Expenses - Tax]])</f>
        <v>-40054.390000000021</v>
      </c>
      <c r="EJ49" s="18">
        <f>Table26[[#This Row],[Gross Profit]]/Table26[[#This Row],[Income]]</f>
        <v>0.99147398026895062</v>
      </c>
      <c r="EK49" s="18">
        <f>Table26[[#This Row],[Net Profit/(Loss)]]/Table26[[#This Row],[Income]]</f>
        <v>-0.81169519514924993</v>
      </c>
      <c r="EL49" s="20">
        <f>Table26[[#This Row],[Income]]/EC50</f>
        <v>3.4856745475903383</v>
      </c>
      <c r="EN49" s="9">
        <v>43952</v>
      </c>
      <c r="EO49" s="4">
        <v>0</v>
      </c>
      <c r="EP49" s="4">
        <v>1431.67</v>
      </c>
      <c r="EQ49" s="4">
        <v>0</v>
      </c>
      <c r="ER49" s="4">
        <v>10.83</v>
      </c>
      <c r="ES49" s="4">
        <v>47904.09</v>
      </c>
      <c r="ET49" s="4">
        <v>-420.73</v>
      </c>
      <c r="EU49" s="4">
        <v>0</v>
      </c>
      <c r="EV49" s="4">
        <v>-51681.58</v>
      </c>
      <c r="EW49" s="4">
        <v>0</v>
      </c>
      <c r="EX49" s="4">
        <v>0</v>
      </c>
      <c r="EY49" s="4">
        <v>-37298.669999999991</v>
      </c>
      <c r="EZ49" s="14">
        <v>0</v>
      </c>
      <c r="FA49" s="5">
        <f>SUM(Table37[[#This Row],[Sales]:[ITE]])</f>
        <v>-40054.39</v>
      </c>
    </row>
    <row r="50" spans="2:157" x14ac:dyDescent="0.25">
      <c r="B50" s="3">
        <v>43922</v>
      </c>
      <c r="C50" s="1">
        <v>0</v>
      </c>
      <c r="D50" s="1">
        <v>0</v>
      </c>
      <c r="E50" s="1">
        <v>0</v>
      </c>
      <c r="F50" s="1">
        <v>0</v>
      </c>
      <c r="G50" s="1">
        <v>1431.67</v>
      </c>
      <c r="H50" s="1">
        <v>4.25</v>
      </c>
      <c r="I50" s="1">
        <v>42.07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23.27</v>
      </c>
      <c r="P50" s="1">
        <v>0</v>
      </c>
      <c r="Q50" s="1">
        <v>2417.5300000000002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10238.18</v>
      </c>
      <c r="Z50" s="1">
        <v>0</v>
      </c>
      <c r="AA50" s="1">
        <v>0</v>
      </c>
      <c r="AB50" s="1">
        <v>0</v>
      </c>
      <c r="AC50" s="1">
        <v>-4839.6899999999996</v>
      </c>
      <c r="AD50" s="1">
        <v>2914.16</v>
      </c>
      <c r="AE50" s="1">
        <v>0</v>
      </c>
      <c r="AF50" s="1">
        <v>0</v>
      </c>
      <c r="AG50" s="1">
        <v>0</v>
      </c>
      <c r="AH50" s="1">
        <v>0</v>
      </c>
      <c r="AI50" s="1">
        <v>1200</v>
      </c>
      <c r="AJ50" s="1">
        <v>56.8</v>
      </c>
      <c r="AK50" s="1">
        <v>0</v>
      </c>
      <c r="AL50" s="1">
        <v>0</v>
      </c>
      <c r="AM50" s="1">
        <v>99.83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89.4</v>
      </c>
      <c r="AY50" s="1">
        <v>375.25</v>
      </c>
      <c r="AZ50" s="1">
        <v>426.32</v>
      </c>
      <c r="BA50" s="1">
        <v>0</v>
      </c>
      <c r="BB50" s="1">
        <v>34518.15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58.17</v>
      </c>
      <c r="BI50" s="1">
        <v>0</v>
      </c>
      <c r="BJ50" s="1">
        <v>544.02</v>
      </c>
      <c r="BK50" s="1">
        <v>6428.39</v>
      </c>
      <c r="BL50" s="1">
        <v>27.61</v>
      </c>
      <c r="BM50" s="1">
        <v>0</v>
      </c>
      <c r="BN50" s="1">
        <v>0</v>
      </c>
      <c r="BO50" s="1">
        <v>0</v>
      </c>
      <c r="BP50" s="1">
        <v>0</v>
      </c>
      <c r="BQ50" s="1">
        <v>12.72</v>
      </c>
      <c r="BR50" s="1">
        <v>0</v>
      </c>
      <c r="BS50" s="1">
        <v>0</v>
      </c>
      <c r="BT50" s="1">
        <v>0</v>
      </c>
      <c r="BU50" s="1">
        <v>7907.4</v>
      </c>
      <c r="BV50" s="1">
        <v>0</v>
      </c>
      <c r="BW50" s="1">
        <v>2150.98</v>
      </c>
      <c r="BX50" s="1">
        <v>96.13</v>
      </c>
      <c r="BY50" s="1">
        <v>201</v>
      </c>
      <c r="BZ50" s="1">
        <v>0</v>
      </c>
      <c r="CA50" s="1">
        <v>0</v>
      </c>
      <c r="CB50" s="1">
        <v>875.44</v>
      </c>
      <c r="CC50" s="1">
        <v>0</v>
      </c>
      <c r="CD50" s="1">
        <v>9091.9500000000007</v>
      </c>
      <c r="CE50" s="1">
        <v>0</v>
      </c>
      <c r="CF50" s="1">
        <v>41.89</v>
      </c>
      <c r="CG50" s="1">
        <v>0</v>
      </c>
      <c r="CH50" s="1">
        <v>0</v>
      </c>
      <c r="CI50" s="1">
        <v>2121</v>
      </c>
      <c r="CJ50" s="1">
        <v>-2624.06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344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15747.94</v>
      </c>
      <c r="DE50" s="1">
        <v>5319.79</v>
      </c>
      <c r="DF50" s="1">
        <v>16158.62</v>
      </c>
      <c r="DG50" s="1">
        <v>6640.14</v>
      </c>
      <c r="DH50" s="1">
        <v>4194.0200000000004</v>
      </c>
      <c r="DI50" s="1">
        <v>0</v>
      </c>
      <c r="DJ50" s="1">
        <v>0</v>
      </c>
      <c r="DK50" s="1">
        <v>0</v>
      </c>
      <c r="DL50" s="1">
        <v>3000</v>
      </c>
      <c r="DM50" s="1">
        <v>0</v>
      </c>
      <c r="DN50" s="1">
        <v>2460.4</v>
      </c>
      <c r="DO50" s="1">
        <v>0</v>
      </c>
      <c r="DP50" s="1">
        <v>0</v>
      </c>
      <c r="DQ50" s="1">
        <v>0</v>
      </c>
      <c r="DR50" s="1">
        <v>-16023.75</v>
      </c>
      <c r="DS50" s="1">
        <v>1430.53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EB50" s="10">
        <v>43922</v>
      </c>
      <c r="EC50" s="5">
        <v>14156.970000000001</v>
      </c>
      <c r="ED50" s="5">
        <v>1925.5299999999997</v>
      </c>
      <c r="EE50" s="5">
        <f>SUM(Table26[[#This Row],[Income]:[Cost Of Sales]])</f>
        <v>16082.5</v>
      </c>
      <c r="EF50" s="5">
        <v>-102970.07999999999</v>
      </c>
      <c r="EG50" s="5">
        <f>Table26[[#This Row],[Gross Profit]]+Table26[[#This Row],[Expenses]]</f>
        <v>-86887.579999999987</v>
      </c>
      <c r="EH50" s="5">
        <v>0</v>
      </c>
      <c r="EI50" s="12">
        <f>SUM(Table26[[#This Row],[Operating Profit]:[Expenses - Tax]])</f>
        <v>-86887.579999999987</v>
      </c>
      <c r="EJ50" s="18">
        <f>Table26[[#This Row],[Gross Profit]]/Table26[[#This Row],[Income]]</f>
        <v>1.1360128615092071</v>
      </c>
      <c r="EK50" s="18">
        <f>Table26[[#This Row],[Net Profit/(Loss)]]/Table26[[#This Row],[Income]]</f>
        <v>-6.1374418396026815</v>
      </c>
      <c r="EL50" s="20">
        <f>Table26[[#This Row],[Income]]/EC51</f>
        <v>8.1986748661696834E-2</v>
      </c>
      <c r="EN50" s="10">
        <v>43922</v>
      </c>
      <c r="EO50" s="4">
        <v>0</v>
      </c>
      <c r="EP50" s="4">
        <v>1477.99</v>
      </c>
      <c r="EQ50" s="4">
        <v>0</v>
      </c>
      <c r="ER50" s="4">
        <v>23.27</v>
      </c>
      <c r="ES50" s="4">
        <v>12655.710000000001</v>
      </c>
      <c r="ET50" s="4">
        <v>1925.5299999999997</v>
      </c>
      <c r="EU50" s="4">
        <v>0</v>
      </c>
      <c r="EV50" s="4">
        <v>-64201.45</v>
      </c>
      <c r="EW50" s="4">
        <v>503.05999999999995</v>
      </c>
      <c r="EX50" s="4">
        <v>-344</v>
      </c>
      <c r="EY50" s="4">
        <v>-38927.689999999995</v>
      </c>
      <c r="EZ50" s="14">
        <v>0</v>
      </c>
      <c r="FA50" s="5">
        <f>SUM(Table37[[#This Row],[Sales]:[ITE]])</f>
        <v>-86887.579999999987</v>
      </c>
    </row>
    <row r="51" spans="2:157" x14ac:dyDescent="0.25">
      <c r="B51" s="3">
        <v>43891</v>
      </c>
      <c r="C51" s="1">
        <v>33907.24</v>
      </c>
      <c r="D51" s="1">
        <v>65.91</v>
      </c>
      <c r="E51" s="1">
        <v>2346.64</v>
      </c>
      <c r="F51" s="1">
        <v>111786.85</v>
      </c>
      <c r="G51" s="1">
        <v>1431.67</v>
      </c>
      <c r="H51" s="1">
        <v>2167.9</v>
      </c>
      <c r="I51" s="1">
        <v>1641.09</v>
      </c>
      <c r="J51" s="1">
        <v>1179.3599999999999</v>
      </c>
      <c r="K51" s="1">
        <v>3401.82</v>
      </c>
      <c r="L51" s="1">
        <v>10504.55</v>
      </c>
      <c r="M51" s="1">
        <v>0</v>
      </c>
      <c r="N51" s="1">
        <v>0</v>
      </c>
      <c r="O51" s="1">
        <v>28.09</v>
      </c>
      <c r="P51" s="1">
        <v>0</v>
      </c>
      <c r="Q51" s="1">
        <v>222.76</v>
      </c>
      <c r="R51" s="1">
        <v>2000</v>
      </c>
      <c r="S51" s="1">
        <v>620</v>
      </c>
      <c r="T51" s="1">
        <v>1370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17547.97</v>
      </c>
      <c r="AD51" s="1">
        <v>1688.48</v>
      </c>
      <c r="AE51" s="1">
        <v>0</v>
      </c>
      <c r="AF51" s="1">
        <v>0</v>
      </c>
      <c r="AG51" s="1">
        <v>806.27</v>
      </c>
      <c r="AH51" s="1">
        <v>0</v>
      </c>
      <c r="AI51" s="1">
        <v>1500</v>
      </c>
      <c r="AJ51" s="1">
        <v>2579.8000000000002</v>
      </c>
      <c r="AK51" s="1">
        <v>0</v>
      </c>
      <c r="AL51" s="1">
        <v>500</v>
      </c>
      <c r="AM51" s="1">
        <v>117.54</v>
      </c>
      <c r="AN51" s="1">
        <v>0</v>
      </c>
      <c r="AO51" s="1">
        <v>502.5</v>
      </c>
      <c r="AP51" s="1">
        <v>0</v>
      </c>
      <c r="AQ51" s="1">
        <v>25.5</v>
      </c>
      <c r="AR51" s="1">
        <v>0</v>
      </c>
      <c r="AS51" s="1">
        <v>2811</v>
      </c>
      <c r="AT51" s="1">
        <v>444.94</v>
      </c>
      <c r="AU51" s="1">
        <v>27.9</v>
      </c>
      <c r="AV51" s="1">
        <v>168.82</v>
      </c>
      <c r="AW51" s="1">
        <v>0</v>
      </c>
      <c r="AX51" s="1">
        <v>1036.0899999999999</v>
      </c>
      <c r="AY51" s="1">
        <v>787.94</v>
      </c>
      <c r="AZ51" s="1">
        <v>586.32000000000005</v>
      </c>
      <c r="BA51" s="1">
        <v>0</v>
      </c>
      <c r="BB51" s="1">
        <v>36727.25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60.12</v>
      </c>
      <c r="BI51" s="1">
        <v>0</v>
      </c>
      <c r="BJ51" s="1">
        <v>876.09</v>
      </c>
      <c r="BK51" s="1">
        <v>6871.72</v>
      </c>
      <c r="BL51" s="1">
        <v>32.020000000000003</v>
      </c>
      <c r="BM51" s="1">
        <v>0</v>
      </c>
      <c r="BN51" s="1">
        <v>249.28</v>
      </c>
      <c r="BO51" s="1">
        <v>0</v>
      </c>
      <c r="BP51" s="1">
        <v>0</v>
      </c>
      <c r="BQ51" s="1">
        <v>322.3</v>
      </c>
      <c r="BR51" s="1">
        <v>66.37</v>
      </c>
      <c r="BS51" s="1">
        <v>0</v>
      </c>
      <c r="BT51" s="1">
        <v>121.8</v>
      </c>
      <c r="BU51" s="1">
        <v>2102.94</v>
      </c>
      <c r="BV51" s="1">
        <v>1329.8</v>
      </c>
      <c r="BW51" s="1">
        <v>3488.03</v>
      </c>
      <c r="BX51" s="1">
        <v>1357.64</v>
      </c>
      <c r="BY51" s="1">
        <v>0</v>
      </c>
      <c r="BZ51" s="1">
        <v>0</v>
      </c>
      <c r="CA51" s="1">
        <v>250</v>
      </c>
      <c r="CB51" s="1">
        <v>830.89</v>
      </c>
      <c r="CC51" s="1">
        <v>0</v>
      </c>
      <c r="CD51" s="1">
        <v>9602.9599999999991</v>
      </c>
      <c r="CE51" s="1">
        <v>796.53</v>
      </c>
      <c r="CF51" s="1">
        <v>43.29</v>
      </c>
      <c r="CG51" s="1">
        <v>0</v>
      </c>
      <c r="CH51" s="1">
        <v>959.62</v>
      </c>
      <c r="CI51" s="1">
        <v>2942.12</v>
      </c>
      <c r="CJ51" s="1">
        <v>456</v>
      </c>
      <c r="CK51" s="1">
        <v>244.9</v>
      </c>
      <c r="CL51" s="1">
        <v>14549.95</v>
      </c>
      <c r="CM51" s="1">
        <v>313.5</v>
      </c>
      <c r="CN51" s="1">
        <v>0</v>
      </c>
      <c r="CO51" s="1">
        <v>1484.26</v>
      </c>
      <c r="CP51" s="1">
        <v>0</v>
      </c>
      <c r="CQ51" s="1">
        <v>2700</v>
      </c>
      <c r="CR51" s="1">
        <v>3665</v>
      </c>
      <c r="CS51" s="1">
        <v>0</v>
      </c>
      <c r="CT51" s="1">
        <v>5539.19</v>
      </c>
      <c r="CU51" s="1">
        <v>0</v>
      </c>
      <c r="CV51" s="1">
        <v>18636.36</v>
      </c>
      <c r="CW51" s="1">
        <v>0</v>
      </c>
      <c r="CX51" s="1">
        <v>0</v>
      </c>
      <c r="CY51" s="1">
        <v>0</v>
      </c>
      <c r="CZ51" s="1">
        <v>9660</v>
      </c>
      <c r="DA51" s="1">
        <v>0</v>
      </c>
      <c r="DB51" s="1">
        <v>0</v>
      </c>
      <c r="DC51" s="1">
        <v>0</v>
      </c>
      <c r="DD51" s="1">
        <v>18778.97</v>
      </c>
      <c r="DE51" s="1">
        <v>4891.04</v>
      </c>
      <c r="DF51" s="1">
        <v>15910.27</v>
      </c>
      <c r="DG51" s="1">
        <v>5415.52</v>
      </c>
      <c r="DH51" s="1">
        <v>2772.05</v>
      </c>
      <c r="DI51" s="1">
        <v>2027.46</v>
      </c>
      <c r="DJ51" s="1">
        <v>0</v>
      </c>
      <c r="DK51" s="1">
        <v>0</v>
      </c>
      <c r="DL51" s="1">
        <v>569.42999999999995</v>
      </c>
      <c r="DM51" s="1">
        <v>1809.96</v>
      </c>
      <c r="DN51" s="1">
        <v>4641.8900000000003</v>
      </c>
      <c r="DO51" s="1">
        <v>0</v>
      </c>
      <c r="DP51" s="1">
        <v>0</v>
      </c>
      <c r="DQ51" s="1">
        <v>0</v>
      </c>
      <c r="DR51" s="1">
        <v>-1706.21</v>
      </c>
      <c r="DS51" s="1">
        <v>2861.06</v>
      </c>
      <c r="DT51" s="1">
        <v>0</v>
      </c>
      <c r="DU51" s="1">
        <v>0</v>
      </c>
      <c r="DV51" s="1">
        <v>0</v>
      </c>
      <c r="DW51" s="1">
        <v>0</v>
      </c>
      <c r="DX51" s="1">
        <v>1190</v>
      </c>
      <c r="DY51" s="1">
        <v>0</v>
      </c>
      <c r="EB51" s="9">
        <v>43891</v>
      </c>
      <c r="EC51" s="5">
        <v>172673.88</v>
      </c>
      <c r="ED51" s="5">
        <v>-20042.72</v>
      </c>
      <c r="EE51" s="5">
        <f>SUM(Table26[[#This Row],[Income]:[Cost Of Sales]])</f>
        <v>152631.16</v>
      </c>
      <c r="EF51" s="5">
        <v>-196529.71999999994</v>
      </c>
      <c r="EG51" s="5">
        <f>Table26[[#This Row],[Gross Profit]]+Table26[[#This Row],[Expenses]]</f>
        <v>-43898.559999999939</v>
      </c>
      <c r="EH51" s="5">
        <v>0</v>
      </c>
      <c r="EI51" s="12">
        <f>SUM(Table26[[#This Row],[Operating Profit]:[Expenses - Tax]])</f>
        <v>-43898.559999999939</v>
      </c>
      <c r="EJ51" s="18">
        <f>Table26[[#This Row],[Gross Profit]]/Table26[[#This Row],[Income]]</f>
        <v>0.88392732010191699</v>
      </c>
      <c r="EK51" s="18">
        <f>Table26[[#This Row],[Net Profit/(Loss)]]/Table26[[#This Row],[Income]]</f>
        <v>-0.25422814382812237</v>
      </c>
      <c r="EL51" s="20">
        <f>Table26[[#This Row],[Income]]/EC52</f>
        <v>0.62813747473019355</v>
      </c>
      <c r="EN51" s="9">
        <v>43891</v>
      </c>
      <c r="EO51" s="4">
        <v>36319.79</v>
      </c>
      <c r="EP51" s="4">
        <v>117027.51</v>
      </c>
      <c r="EQ51" s="4">
        <v>15085.73</v>
      </c>
      <c r="ER51" s="4">
        <v>28.09</v>
      </c>
      <c r="ES51" s="4">
        <v>4212.76</v>
      </c>
      <c r="ET51" s="4">
        <v>-19236.45</v>
      </c>
      <c r="EU51" s="4">
        <v>-806.27</v>
      </c>
      <c r="EV51" s="4">
        <v>-76217.37999999999</v>
      </c>
      <c r="EW51" s="4">
        <v>-20950.349999999999</v>
      </c>
      <c r="EX51" s="4">
        <v>-40200.550000000003</v>
      </c>
      <c r="EY51" s="4">
        <v>-59161.440000000002</v>
      </c>
      <c r="EZ51" s="14">
        <v>0</v>
      </c>
      <c r="FA51" s="5">
        <f>SUM(Table37[[#This Row],[Sales]:[ITE]])</f>
        <v>-43898.55999999999</v>
      </c>
    </row>
    <row r="52" spans="2:157" x14ac:dyDescent="0.25">
      <c r="B52" s="3">
        <v>43862</v>
      </c>
      <c r="C52" s="1">
        <v>50219.79</v>
      </c>
      <c r="D52" s="1">
        <v>0</v>
      </c>
      <c r="E52" s="1">
        <v>3549.35</v>
      </c>
      <c r="F52" s="1">
        <v>184493.9</v>
      </c>
      <c r="G52" s="1">
        <v>1431.67</v>
      </c>
      <c r="H52" s="1">
        <v>2121.1999999999998</v>
      </c>
      <c r="I52" s="1">
        <v>1068.67</v>
      </c>
      <c r="J52" s="1">
        <v>2732.73</v>
      </c>
      <c r="K52" s="1">
        <v>5473.62</v>
      </c>
      <c r="L52" s="1">
        <v>17003.66</v>
      </c>
      <c r="M52" s="1">
        <v>0</v>
      </c>
      <c r="N52" s="1">
        <v>0</v>
      </c>
      <c r="O52" s="1">
        <v>29.33</v>
      </c>
      <c r="P52" s="1">
        <v>0</v>
      </c>
      <c r="Q52" s="1">
        <v>2644.77</v>
      </c>
      <c r="R52" s="1">
        <v>2000</v>
      </c>
      <c r="S52" s="1">
        <v>363.64</v>
      </c>
      <c r="T52" s="1">
        <v>1742.9</v>
      </c>
      <c r="U52" s="1">
        <v>0</v>
      </c>
      <c r="V52" s="1">
        <v>0</v>
      </c>
      <c r="W52" s="1">
        <v>0</v>
      </c>
      <c r="X52" s="1">
        <v>0</v>
      </c>
      <c r="Y52" s="1">
        <v>23</v>
      </c>
      <c r="Z52" s="1">
        <v>0</v>
      </c>
      <c r="AA52" s="1">
        <v>0</v>
      </c>
      <c r="AB52" s="1">
        <v>0</v>
      </c>
      <c r="AC52" s="1">
        <v>22173.02</v>
      </c>
      <c r="AD52" s="1">
        <v>-2425.92</v>
      </c>
      <c r="AE52" s="1">
        <v>0</v>
      </c>
      <c r="AF52" s="1">
        <v>0</v>
      </c>
      <c r="AG52" s="1">
        <v>1423.41</v>
      </c>
      <c r="AH52" s="1">
        <v>0</v>
      </c>
      <c r="AI52" s="1">
        <v>2000</v>
      </c>
      <c r="AJ52" s="1">
        <v>3285.53</v>
      </c>
      <c r="AK52" s="1">
        <v>2657.95</v>
      </c>
      <c r="AL52" s="1">
        <v>0</v>
      </c>
      <c r="AM52" s="1">
        <v>121.86</v>
      </c>
      <c r="AN52" s="1">
        <v>0</v>
      </c>
      <c r="AO52" s="1">
        <v>557.4</v>
      </c>
      <c r="AP52" s="1">
        <v>0</v>
      </c>
      <c r="AQ52" s="1">
        <v>32.299999999999997</v>
      </c>
      <c r="AR52" s="1">
        <v>583.75</v>
      </c>
      <c r="AS52" s="1">
        <v>2729</v>
      </c>
      <c r="AT52" s="1">
        <v>201.14</v>
      </c>
      <c r="AU52" s="1">
        <v>25.3</v>
      </c>
      <c r="AV52" s="1">
        <v>364.46</v>
      </c>
      <c r="AW52" s="1">
        <v>0</v>
      </c>
      <c r="AX52" s="1">
        <v>962.4</v>
      </c>
      <c r="AY52" s="1">
        <v>356.17</v>
      </c>
      <c r="AZ52" s="1">
        <v>1857.13</v>
      </c>
      <c r="BA52" s="1">
        <v>0</v>
      </c>
      <c r="BB52" s="1">
        <v>33657.53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52.97</v>
      </c>
      <c r="BI52" s="1">
        <v>0</v>
      </c>
      <c r="BJ52" s="1">
        <v>544.02</v>
      </c>
      <c r="BK52" s="1">
        <v>6428.39</v>
      </c>
      <c r="BL52" s="1">
        <v>108.53</v>
      </c>
      <c r="BM52" s="1">
        <v>0</v>
      </c>
      <c r="BN52" s="1">
        <v>824.64</v>
      </c>
      <c r="BO52" s="1">
        <v>0</v>
      </c>
      <c r="BP52" s="1">
        <v>4.91</v>
      </c>
      <c r="BQ52" s="1">
        <v>80.61</v>
      </c>
      <c r="BR52" s="1">
        <v>0</v>
      </c>
      <c r="BS52" s="1">
        <v>293.55</v>
      </c>
      <c r="BT52" s="1">
        <v>120.9</v>
      </c>
      <c r="BU52" s="1">
        <v>1967.27</v>
      </c>
      <c r="BV52" s="1">
        <v>599.20000000000005</v>
      </c>
      <c r="BW52" s="1">
        <v>1016.21</v>
      </c>
      <c r="BX52" s="1">
        <v>732.2</v>
      </c>
      <c r="BY52" s="1">
        <v>181.82</v>
      </c>
      <c r="BZ52" s="1">
        <v>0</v>
      </c>
      <c r="CA52" s="1">
        <v>209.24</v>
      </c>
      <c r="CB52" s="1">
        <v>824.89</v>
      </c>
      <c r="CC52" s="1">
        <v>0</v>
      </c>
      <c r="CD52" s="1">
        <v>11027.11</v>
      </c>
      <c r="CE52" s="1">
        <v>2226.15</v>
      </c>
      <c r="CF52" s="1">
        <v>333.84</v>
      </c>
      <c r="CG52" s="1">
        <v>0</v>
      </c>
      <c r="CH52" s="1">
        <v>2800.74</v>
      </c>
      <c r="CI52" s="1">
        <v>2928.64</v>
      </c>
      <c r="CJ52" s="1">
        <v>2375.1799999999998</v>
      </c>
      <c r="CK52" s="1">
        <v>162.28</v>
      </c>
      <c r="CL52" s="1">
        <v>29114.43</v>
      </c>
      <c r="CM52" s="1">
        <v>553.6</v>
      </c>
      <c r="CN52" s="1">
        <v>2592.9</v>
      </c>
      <c r="CO52" s="1">
        <v>1484.26</v>
      </c>
      <c r="CP52" s="1">
        <v>0</v>
      </c>
      <c r="CQ52" s="1">
        <v>6125</v>
      </c>
      <c r="CR52" s="1">
        <v>5594.4</v>
      </c>
      <c r="CS52" s="1">
        <v>0</v>
      </c>
      <c r="CT52" s="1">
        <v>6624.65</v>
      </c>
      <c r="CU52" s="1">
        <v>696</v>
      </c>
      <c r="CV52" s="1">
        <v>0</v>
      </c>
      <c r="CW52" s="1">
        <v>0</v>
      </c>
      <c r="CX52" s="1">
        <v>0</v>
      </c>
      <c r="CY52" s="1">
        <v>4227.2700000000004</v>
      </c>
      <c r="CZ52" s="1">
        <v>18720</v>
      </c>
      <c r="DA52" s="1">
        <v>0</v>
      </c>
      <c r="DB52" s="1">
        <v>0</v>
      </c>
      <c r="DC52" s="1">
        <v>0</v>
      </c>
      <c r="DD52" s="1">
        <v>20978.85</v>
      </c>
      <c r="DE52" s="1">
        <v>4891.04</v>
      </c>
      <c r="DF52" s="1">
        <v>14287.28</v>
      </c>
      <c r="DG52" s="1">
        <v>7179.22</v>
      </c>
      <c r="DH52" s="1">
        <v>2158.94</v>
      </c>
      <c r="DI52" s="1">
        <v>1995.92</v>
      </c>
      <c r="DJ52" s="1">
        <v>0</v>
      </c>
      <c r="DK52" s="1">
        <v>0</v>
      </c>
      <c r="DL52" s="1">
        <v>650.20000000000005</v>
      </c>
      <c r="DM52" s="1">
        <v>2576.4899999999998</v>
      </c>
      <c r="DN52" s="1">
        <v>4859.03</v>
      </c>
      <c r="DO52" s="1">
        <v>0</v>
      </c>
      <c r="DP52" s="1">
        <v>0</v>
      </c>
      <c r="DQ52" s="1">
        <v>0</v>
      </c>
      <c r="DR52" s="1">
        <v>3762.15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200</v>
      </c>
      <c r="DY52" s="1">
        <v>0</v>
      </c>
      <c r="EB52" s="10">
        <v>43862</v>
      </c>
      <c r="EC52" s="5">
        <v>274898.2300000001</v>
      </c>
      <c r="ED52" s="5">
        <v>-21170.51</v>
      </c>
      <c r="EE52" s="5">
        <f>SUM(Table26[[#This Row],[Income]:[Cost Of Sales]])</f>
        <v>253727.72000000009</v>
      </c>
      <c r="EF52" s="5">
        <v>-224506.84</v>
      </c>
      <c r="EG52" s="5">
        <f>Table26[[#This Row],[Gross Profit]]+Table26[[#This Row],[Expenses]]</f>
        <v>29220.880000000092</v>
      </c>
      <c r="EH52" s="5">
        <v>0</v>
      </c>
      <c r="EI52" s="12">
        <f>SUM(Table26[[#This Row],[Operating Profit]:[Expenses - Tax]])</f>
        <v>29220.880000000092</v>
      </c>
      <c r="EJ52" s="18">
        <f>Table26[[#This Row],[Gross Profit]]/Table26[[#This Row],[Income]]</f>
        <v>0.92298782716789407</v>
      </c>
      <c r="EK52" s="18">
        <f>Table26[[#This Row],[Net Profit/(Loss)]]/Table26[[#This Row],[Income]]</f>
        <v>0.10629708310599192</v>
      </c>
      <c r="EL52" s="20">
        <f>Table26[[#This Row],[Income]]/EC53</f>
        <v>1.0185770531453506</v>
      </c>
      <c r="EN52" s="10">
        <v>43862</v>
      </c>
      <c r="EO52" s="4">
        <v>53769.14</v>
      </c>
      <c r="EP52" s="4">
        <v>189115.44000000003</v>
      </c>
      <c r="EQ52" s="4">
        <v>25210.010000000002</v>
      </c>
      <c r="ER52" s="4">
        <v>29.33</v>
      </c>
      <c r="ES52" s="4">
        <v>6774.3100000000013</v>
      </c>
      <c r="ET52" s="4">
        <v>-19747.099999999999</v>
      </c>
      <c r="EU52" s="4">
        <v>-1423.41</v>
      </c>
      <c r="EV52" s="4">
        <v>-76968.369999999981</v>
      </c>
      <c r="EW52" s="4">
        <v>-42012.030000000006</v>
      </c>
      <c r="EX52" s="4">
        <v>-41987.32</v>
      </c>
      <c r="EY52" s="4">
        <v>-63539.119999999995</v>
      </c>
      <c r="EZ52" s="14">
        <v>0</v>
      </c>
      <c r="FA52" s="5">
        <f>SUM(Table37[[#This Row],[Sales]:[ITE]])</f>
        <v>29220.880000000034</v>
      </c>
    </row>
    <row r="53" spans="2:157" x14ac:dyDescent="0.25">
      <c r="B53" s="3">
        <v>43831</v>
      </c>
      <c r="C53" s="1">
        <v>45703.31</v>
      </c>
      <c r="D53" s="1">
        <v>307.36</v>
      </c>
      <c r="E53" s="1">
        <v>2285.89</v>
      </c>
      <c r="F53" s="1">
        <v>166390.44</v>
      </c>
      <c r="G53" s="1">
        <v>0</v>
      </c>
      <c r="H53" s="1">
        <v>3862.23</v>
      </c>
      <c r="I53" s="1">
        <v>844.71</v>
      </c>
      <c r="J53" s="1">
        <v>20068.150000000001</v>
      </c>
      <c r="K53" s="1">
        <v>3917.27</v>
      </c>
      <c r="L53" s="1">
        <v>17592.919999999998</v>
      </c>
      <c r="M53" s="1">
        <v>0</v>
      </c>
      <c r="N53" s="1">
        <v>0</v>
      </c>
      <c r="O53" s="1">
        <v>32.33</v>
      </c>
      <c r="P53" s="1">
        <v>0</v>
      </c>
      <c r="Q53" s="1">
        <v>5231.46</v>
      </c>
      <c r="R53" s="1">
        <v>2000</v>
      </c>
      <c r="S53" s="1">
        <v>245.46</v>
      </c>
      <c r="T53" s="1">
        <v>1468.95</v>
      </c>
      <c r="U53" s="1">
        <v>0</v>
      </c>
      <c r="V53" s="1">
        <v>-200</v>
      </c>
      <c r="W53" s="1">
        <v>0</v>
      </c>
      <c r="X53" s="1">
        <v>0</v>
      </c>
      <c r="Y53" s="1">
        <v>134.09</v>
      </c>
      <c r="Z53" s="1">
        <v>0</v>
      </c>
      <c r="AA53" s="1">
        <v>0</v>
      </c>
      <c r="AB53" s="1">
        <v>0</v>
      </c>
      <c r="AC53" s="1">
        <v>19892.349999999999</v>
      </c>
      <c r="AD53" s="1">
        <v>660.9</v>
      </c>
      <c r="AE53" s="1">
        <v>0</v>
      </c>
      <c r="AF53" s="1">
        <v>0</v>
      </c>
      <c r="AG53" s="1">
        <v>1284.57</v>
      </c>
      <c r="AH53" s="1">
        <v>0</v>
      </c>
      <c r="AI53" s="1">
        <v>0</v>
      </c>
      <c r="AJ53" s="1">
        <v>3001.8</v>
      </c>
      <c r="AK53" s="1">
        <v>0</v>
      </c>
      <c r="AL53" s="1">
        <v>0</v>
      </c>
      <c r="AM53" s="1">
        <v>167.69</v>
      </c>
      <c r="AN53" s="1">
        <v>0</v>
      </c>
      <c r="AO53" s="1">
        <v>540.20000000000005</v>
      </c>
      <c r="AP53" s="1">
        <v>0</v>
      </c>
      <c r="AQ53" s="1">
        <v>42</v>
      </c>
      <c r="AR53" s="1">
        <v>0</v>
      </c>
      <c r="AS53" s="1">
        <v>2729</v>
      </c>
      <c r="AT53" s="1">
        <v>639.72</v>
      </c>
      <c r="AU53" s="1">
        <v>32.5</v>
      </c>
      <c r="AV53" s="1">
        <v>94.41</v>
      </c>
      <c r="AW53" s="1">
        <v>0</v>
      </c>
      <c r="AX53" s="1">
        <v>1241.67</v>
      </c>
      <c r="AY53" s="1">
        <v>111.62</v>
      </c>
      <c r="AZ53" s="1">
        <v>1829.77</v>
      </c>
      <c r="BA53" s="1">
        <v>0</v>
      </c>
      <c r="BB53" s="1">
        <v>36416.65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58.64</v>
      </c>
      <c r="BI53" s="1">
        <v>509.15</v>
      </c>
      <c r="BJ53" s="1">
        <v>581.54</v>
      </c>
      <c r="BK53" s="1">
        <v>6871.72</v>
      </c>
      <c r="BL53" s="1">
        <v>121.95</v>
      </c>
      <c r="BM53" s="1">
        <v>0</v>
      </c>
      <c r="BN53" s="1">
        <v>322.8</v>
      </c>
      <c r="BO53" s="1">
        <v>0</v>
      </c>
      <c r="BP53" s="1">
        <v>100</v>
      </c>
      <c r="BQ53" s="1">
        <v>251.1</v>
      </c>
      <c r="BR53" s="1">
        <v>63.93</v>
      </c>
      <c r="BS53" s="1">
        <v>19.55</v>
      </c>
      <c r="BT53" s="1">
        <v>108.54</v>
      </c>
      <c r="BU53" s="1">
        <v>2102.94</v>
      </c>
      <c r="BV53" s="1">
        <v>603.87</v>
      </c>
      <c r="BW53" s="1">
        <v>11627.66</v>
      </c>
      <c r="BX53" s="1">
        <v>824.23</v>
      </c>
      <c r="BY53" s="1">
        <v>201</v>
      </c>
      <c r="BZ53" s="1">
        <v>0</v>
      </c>
      <c r="CA53" s="1">
        <v>0</v>
      </c>
      <c r="CB53" s="1">
        <v>1296.99</v>
      </c>
      <c r="CC53" s="1">
        <v>68.19</v>
      </c>
      <c r="CD53" s="1">
        <v>12090.67</v>
      </c>
      <c r="CE53" s="1">
        <v>0</v>
      </c>
      <c r="CF53" s="1">
        <v>189.96</v>
      </c>
      <c r="CG53" s="1">
        <v>0</v>
      </c>
      <c r="CH53" s="1">
        <v>2091.6999999999998</v>
      </c>
      <c r="CI53" s="1">
        <v>2928.64</v>
      </c>
      <c r="CJ53" s="1">
        <v>7077.95</v>
      </c>
      <c r="CK53" s="1">
        <v>131.04</v>
      </c>
      <c r="CL53" s="1">
        <v>27074.91</v>
      </c>
      <c r="CM53" s="1">
        <v>418</v>
      </c>
      <c r="CN53" s="1">
        <v>2626.61</v>
      </c>
      <c r="CO53" s="1">
        <v>1484.26</v>
      </c>
      <c r="CP53" s="1">
        <v>0</v>
      </c>
      <c r="CQ53" s="1">
        <v>3525</v>
      </c>
      <c r="CR53" s="1">
        <v>3340</v>
      </c>
      <c r="CS53" s="1">
        <v>0</v>
      </c>
      <c r="CT53" s="1">
        <v>5947.45</v>
      </c>
      <c r="CU53" s="1">
        <v>0</v>
      </c>
      <c r="CV53" s="1">
        <v>500</v>
      </c>
      <c r="CW53" s="1">
        <v>0</v>
      </c>
      <c r="CX53" s="1">
        <v>0</v>
      </c>
      <c r="CY53" s="1">
        <v>6477.28</v>
      </c>
      <c r="CZ53" s="1">
        <v>19025.45</v>
      </c>
      <c r="DA53" s="1">
        <v>0</v>
      </c>
      <c r="DB53" s="1">
        <v>0</v>
      </c>
      <c r="DC53" s="1">
        <v>-9510.5499999999993</v>
      </c>
      <c r="DD53" s="1">
        <v>23420.67</v>
      </c>
      <c r="DE53" s="1">
        <v>6142.18</v>
      </c>
      <c r="DF53" s="1">
        <v>18326.07</v>
      </c>
      <c r="DG53" s="1">
        <v>8298.48</v>
      </c>
      <c r="DH53" s="1">
        <v>2242.9</v>
      </c>
      <c r="DI53" s="1">
        <v>3403.26</v>
      </c>
      <c r="DJ53" s="1">
        <v>0</v>
      </c>
      <c r="DK53" s="1">
        <v>0</v>
      </c>
      <c r="DL53" s="1">
        <v>812.75</v>
      </c>
      <c r="DM53" s="1">
        <v>1880.85</v>
      </c>
      <c r="DN53" s="1">
        <v>5067.57</v>
      </c>
      <c r="DO53" s="1">
        <v>0</v>
      </c>
      <c r="DP53" s="1">
        <v>0</v>
      </c>
      <c r="DQ53" s="1">
        <v>0</v>
      </c>
      <c r="DR53" s="1">
        <v>7242.83</v>
      </c>
      <c r="DS53" s="1">
        <v>1430.53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EB53" s="9">
        <v>43831</v>
      </c>
      <c r="EC53" s="5">
        <v>269884.57</v>
      </c>
      <c r="ED53" s="5">
        <v>-21837.82</v>
      </c>
      <c r="EE53" s="5">
        <f>SUM(Table26[[#This Row],[Income]:[Cost Of Sales]])</f>
        <v>248046.75</v>
      </c>
      <c r="EF53" s="5">
        <v>-236267.29000000007</v>
      </c>
      <c r="EG53" s="5">
        <f>Table26[[#This Row],[Gross Profit]]+Table26[[#This Row],[Expenses]]</f>
        <v>11779.459999999934</v>
      </c>
      <c r="EH53" s="5">
        <v>0</v>
      </c>
      <c r="EI53" s="12">
        <f>SUM(Table26[[#This Row],[Operating Profit]:[Expenses - Tax]])</f>
        <v>11779.459999999934</v>
      </c>
      <c r="EJ53" s="18">
        <f>Table26[[#This Row],[Gross Profit]]/Table26[[#This Row],[Income]]</f>
        <v>0.9190845923499813</v>
      </c>
      <c r="EK53" s="18">
        <f>Table26[[#This Row],[Net Profit/(Loss)]]/Table26[[#This Row],[Income]]</f>
        <v>4.3646289226538341E-2</v>
      </c>
      <c r="EL53" s="20">
        <f>Table26[[#This Row],[Income]]/EC54</f>
        <v>0.44178639560591382</v>
      </c>
      <c r="EN53" s="9">
        <v>43831</v>
      </c>
      <c r="EO53" s="4">
        <v>48296.56</v>
      </c>
      <c r="EP53" s="4">
        <v>171097.38</v>
      </c>
      <c r="EQ53" s="4">
        <v>41578.339999999997</v>
      </c>
      <c r="ER53" s="4">
        <v>32.33</v>
      </c>
      <c r="ES53" s="4">
        <v>8879.9600000000009</v>
      </c>
      <c r="ET53" s="4">
        <v>-20553.25</v>
      </c>
      <c r="EU53" s="4">
        <v>-1284.57</v>
      </c>
      <c r="EV53" s="4">
        <v>-84861.460000000021</v>
      </c>
      <c r="EW53" s="4">
        <v>-43833.110000000008</v>
      </c>
      <c r="EX53" s="4">
        <v>-38815.18</v>
      </c>
      <c r="EY53" s="4">
        <v>-68757.539999999994</v>
      </c>
      <c r="EZ53" s="14">
        <v>0</v>
      </c>
      <c r="FA53" s="5">
        <f>SUM(Table37[[#This Row],[Sales]:[ITE]])</f>
        <v>11779.459999999977</v>
      </c>
    </row>
    <row r="54" spans="2:157" x14ac:dyDescent="0.25">
      <c r="B54" s="3">
        <v>43800</v>
      </c>
      <c r="C54" s="1">
        <v>85371.62</v>
      </c>
      <c r="D54" s="1">
        <v>-1731.73</v>
      </c>
      <c r="E54" s="1">
        <v>3193.27</v>
      </c>
      <c r="F54" s="1">
        <v>189531.32</v>
      </c>
      <c r="G54" s="1">
        <v>1431.67</v>
      </c>
      <c r="H54" s="1">
        <v>3030.79</v>
      </c>
      <c r="I54" s="1">
        <v>5823.34</v>
      </c>
      <c r="J54" s="1">
        <v>-9392.27</v>
      </c>
      <c r="K54" s="1">
        <v>57881.8</v>
      </c>
      <c r="L54" s="1">
        <v>30134.560000000001</v>
      </c>
      <c r="M54" s="1">
        <v>0</v>
      </c>
      <c r="N54" s="1">
        <v>977.27</v>
      </c>
      <c r="O54" s="1">
        <v>29.5</v>
      </c>
      <c r="P54" s="1">
        <v>0</v>
      </c>
      <c r="Q54" s="1">
        <v>3689.53</v>
      </c>
      <c r="R54" s="1">
        <v>2000</v>
      </c>
      <c r="S54" s="1">
        <v>1327.27</v>
      </c>
      <c r="T54" s="1">
        <v>2195.25</v>
      </c>
      <c r="U54" s="1">
        <v>169570.2</v>
      </c>
      <c r="V54" s="1">
        <v>2687.42</v>
      </c>
      <c r="W54" s="1">
        <v>0</v>
      </c>
      <c r="X54" s="1">
        <v>0</v>
      </c>
      <c r="Y54" s="1">
        <v>13631.32</v>
      </c>
      <c r="Z54" s="1">
        <v>49511.67</v>
      </c>
      <c r="AA54" s="1">
        <v>0</v>
      </c>
      <c r="AB54" s="1">
        <v>0</v>
      </c>
      <c r="AC54" s="1">
        <v>22545.35</v>
      </c>
      <c r="AD54" s="1">
        <v>-2129.21</v>
      </c>
      <c r="AE54" s="1">
        <v>0</v>
      </c>
      <c r="AF54" s="1">
        <v>329.98</v>
      </c>
      <c r="AG54" s="1">
        <v>646.55999999999995</v>
      </c>
      <c r="AH54" s="1">
        <v>0</v>
      </c>
      <c r="AI54" s="1">
        <v>9600</v>
      </c>
      <c r="AJ54" s="1">
        <v>6372.17</v>
      </c>
      <c r="AK54" s="1">
        <v>400</v>
      </c>
      <c r="AL54" s="1">
        <v>8000</v>
      </c>
      <c r="AM54" s="1">
        <v>78.84</v>
      </c>
      <c r="AN54" s="1">
        <v>0</v>
      </c>
      <c r="AO54" s="1">
        <v>1065.06</v>
      </c>
      <c r="AP54" s="1">
        <v>0</v>
      </c>
      <c r="AQ54" s="1">
        <v>98.5</v>
      </c>
      <c r="AR54" s="1">
        <v>183.16</v>
      </c>
      <c r="AS54" s="1">
        <v>2729</v>
      </c>
      <c r="AT54" s="1">
        <v>0</v>
      </c>
      <c r="AU54" s="1">
        <v>58.5</v>
      </c>
      <c r="AV54" s="1">
        <v>161.28</v>
      </c>
      <c r="AW54" s="1">
        <v>110.35</v>
      </c>
      <c r="AX54" s="1">
        <v>1036.0899999999999</v>
      </c>
      <c r="AY54" s="1">
        <v>79.8</v>
      </c>
      <c r="AZ54" s="1">
        <v>2029.77</v>
      </c>
      <c r="BA54" s="1">
        <v>0</v>
      </c>
      <c r="BB54" s="1">
        <v>35695.279999999999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58.64</v>
      </c>
      <c r="BI54" s="1">
        <v>604.75</v>
      </c>
      <c r="BJ54" s="1">
        <v>581.54</v>
      </c>
      <c r="BK54" s="1">
        <v>6871.72</v>
      </c>
      <c r="BL54" s="1">
        <v>126.01</v>
      </c>
      <c r="BM54" s="1">
        <v>0</v>
      </c>
      <c r="BN54" s="1">
        <v>571.24</v>
      </c>
      <c r="BO54" s="1">
        <v>0</v>
      </c>
      <c r="BP54" s="1">
        <v>0</v>
      </c>
      <c r="BQ54" s="1">
        <v>1012.49</v>
      </c>
      <c r="BR54" s="1">
        <v>63.93</v>
      </c>
      <c r="BS54" s="1">
        <v>0</v>
      </c>
      <c r="BT54" s="1">
        <v>144.86000000000001</v>
      </c>
      <c r="BU54" s="1">
        <v>5981.94</v>
      </c>
      <c r="BV54" s="1">
        <v>804.28</v>
      </c>
      <c r="BW54" s="1">
        <v>117689.12</v>
      </c>
      <c r="BX54" s="1">
        <v>511.18</v>
      </c>
      <c r="BY54" s="1">
        <v>0</v>
      </c>
      <c r="BZ54" s="1">
        <v>0</v>
      </c>
      <c r="CA54" s="1">
        <v>16210.67</v>
      </c>
      <c r="CB54" s="1">
        <v>1183.8699999999999</v>
      </c>
      <c r="CC54" s="1">
        <v>0</v>
      </c>
      <c r="CD54" s="1">
        <v>8723.67</v>
      </c>
      <c r="CE54" s="1">
        <v>1061.9100000000001</v>
      </c>
      <c r="CF54" s="1">
        <v>125.63</v>
      </c>
      <c r="CG54" s="1">
        <v>0</v>
      </c>
      <c r="CH54" s="1">
        <v>2209.59</v>
      </c>
      <c r="CI54" s="1">
        <v>2873.12</v>
      </c>
      <c r="CJ54" s="1">
        <v>2741.03</v>
      </c>
      <c r="CK54" s="1">
        <v>130.94</v>
      </c>
      <c r="CL54" s="1">
        <v>30176.47</v>
      </c>
      <c r="CM54" s="1">
        <v>522.5</v>
      </c>
      <c r="CN54" s="1">
        <v>2481.9699999999998</v>
      </c>
      <c r="CO54" s="1">
        <v>1484.27</v>
      </c>
      <c r="CP54" s="1">
        <v>0</v>
      </c>
      <c r="CQ54" s="1">
        <v>7465.91</v>
      </c>
      <c r="CR54" s="1">
        <v>77093.179999999993</v>
      </c>
      <c r="CS54" s="1">
        <v>0</v>
      </c>
      <c r="CT54" s="1">
        <v>5895.59</v>
      </c>
      <c r="CU54" s="1">
        <v>520</v>
      </c>
      <c r="CV54" s="1">
        <v>440</v>
      </c>
      <c r="CW54" s="1">
        <v>0</v>
      </c>
      <c r="CX54" s="1">
        <v>15000</v>
      </c>
      <c r="CY54" s="1">
        <v>4227.28</v>
      </c>
      <c r="CZ54" s="1">
        <v>25055.5</v>
      </c>
      <c r="DA54" s="1">
        <v>0</v>
      </c>
      <c r="DB54" s="1">
        <v>0</v>
      </c>
      <c r="DC54" s="1">
        <v>10874.37</v>
      </c>
      <c r="DD54" s="1">
        <v>17511.28</v>
      </c>
      <c r="DE54" s="1">
        <v>4756.16</v>
      </c>
      <c r="DF54" s="1">
        <v>14118.68</v>
      </c>
      <c r="DG54" s="1">
        <v>5945.47</v>
      </c>
      <c r="DH54" s="1">
        <v>2176.8000000000002</v>
      </c>
      <c r="DI54" s="1">
        <v>4636.6400000000003</v>
      </c>
      <c r="DJ54" s="1">
        <v>294.94</v>
      </c>
      <c r="DK54" s="1">
        <v>0</v>
      </c>
      <c r="DL54" s="1">
        <v>617.89</v>
      </c>
      <c r="DM54" s="1">
        <v>2715.62</v>
      </c>
      <c r="DN54" s="1">
        <v>5587.54</v>
      </c>
      <c r="DO54" s="1">
        <v>0</v>
      </c>
      <c r="DP54" s="1">
        <v>0</v>
      </c>
      <c r="DQ54" s="1">
        <v>0</v>
      </c>
      <c r="DR54" s="1">
        <v>5061.72</v>
      </c>
      <c r="DS54" s="1">
        <v>2861.06</v>
      </c>
      <c r="DT54" s="1">
        <v>0</v>
      </c>
      <c r="DU54" s="1">
        <v>0</v>
      </c>
      <c r="DV54" s="1">
        <v>619</v>
      </c>
      <c r="DW54" s="1">
        <v>0</v>
      </c>
      <c r="DX54" s="1">
        <v>1211.57</v>
      </c>
      <c r="DY54" s="1">
        <v>0</v>
      </c>
      <c r="EB54" s="10">
        <v>43800</v>
      </c>
      <c r="EC54" s="5">
        <v>610893.80000000005</v>
      </c>
      <c r="ED54" s="5">
        <v>-21392.68</v>
      </c>
      <c r="EE54" s="5">
        <f>SUM(Table26[[#This Row],[Income]:[Cost Of Sales]])</f>
        <v>589501.12</v>
      </c>
      <c r="EF54" s="5">
        <v>-487331.33999999991</v>
      </c>
      <c r="EG54" s="5">
        <f>Table26[[#This Row],[Gross Profit]]+Table26[[#This Row],[Expenses]]</f>
        <v>102169.78000000009</v>
      </c>
      <c r="EH54" s="5">
        <v>0</v>
      </c>
      <c r="EI54" s="12">
        <f>SUM(Table26[[#This Row],[Operating Profit]:[Expenses - Tax]])</f>
        <v>102169.78000000009</v>
      </c>
      <c r="EJ54" s="18">
        <f>Table26[[#This Row],[Gross Profit]]/Table26[[#This Row],[Income]]</f>
        <v>0.96498134372946653</v>
      </c>
      <c r="EK54" s="18">
        <f>Table26[[#This Row],[Net Profit/(Loss)]]/Table26[[#This Row],[Income]]</f>
        <v>0.16724638554197158</v>
      </c>
      <c r="EL54" s="20">
        <f>Table26[[#This Row],[Income]]/EC55</f>
        <v>1.1344544384991504</v>
      </c>
      <c r="EN54" s="10">
        <v>43800</v>
      </c>
      <c r="EO54" s="4">
        <v>86833.16</v>
      </c>
      <c r="EP54" s="4">
        <v>199817.12000000002</v>
      </c>
      <c r="EQ54" s="4">
        <v>79601.36</v>
      </c>
      <c r="ER54" s="4">
        <v>29.5</v>
      </c>
      <c r="ES54" s="4">
        <v>244612.66000000003</v>
      </c>
      <c r="ET54" s="4">
        <v>-20416.14</v>
      </c>
      <c r="EU54" s="4">
        <v>-976.54</v>
      </c>
      <c r="EV54" s="4">
        <v>-230025.25</v>
      </c>
      <c r="EW54" s="4">
        <v>-42619.89</v>
      </c>
      <c r="EX54" s="4">
        <v>-135697.46</v>
      </c>
      <c r="EY54" s="4">
        <v>-78988.740000000005</v>
      </c>
      <c r="EZ54" s="14">
        <v>0</v>
      </c>
      <c r="FA54" s="5">
        <f>SUM(Table37[[#This Row],[Sales]:[ITE]])</f>
        <v>102169.77999999998</v>
      </c>
    </row>
    <row r="55" spans="2:157" x14ac:dyDescent="0.25">
      <c r="B55" s="3">
        <v>43770</v>
      </c>
      <c r="C55" s="1">
        <v>60180.43</v>
      </c>
      <c r="D55" s="1">
        <v>-1976.42</v>
      </c>
      <c r="E55" s="1">
        <v>3290.54</v>
      </c>
      <c r="F55" s="1">
        <v>217287.21</v>
      </c>
      <c r="G55" s="1">
        <v>1431.67</v>
      </c>
      <c r="H55" s="1">
        <v>3104.37</v>
      </c>
      <c r="I55" s="1">
        <v>994.15</v>
      </c>
      <c r="J55" s="1">
        <v>9392.27</v>
      </c>
      <c r="K55" s="1">
        <v>4636.9399999999996</v>
      </c>
      <c r="L55" s="1">
        <v>21024.55</v>
      </c>
      <c r="M55" s="1">
        <v>0</v>
      </c>
      <c r="N55" s="1">
        <v>1002</v>
      </c>
      <c r="O55" s="1">
        <v>29.31</v>
      </c>
      <c r="P55" s="1">
        <v>0</v>
      </c>
      <c r="Q55" s="1">
        <v>3373.81</v>
      </c>
      <c r="R55" s="1">
        <v>1818.18</v>
      </c>
      <c r="S55" s="1">
        <v>2134.54</v>
      </c>
      <c r="T55" s="1">
        <v>2245.4499999999998</v>
      </c>
      <c r="U55" s="1">
        <v>208475</v>
      </c>
      <c r="V55" s="1">
        <v>0</v>
      </c>
      <c r="W55" s="1">
        <v>0</v>
      </c>
      <c r="X55" s="1">
        <v>0</v>
      </c>
      <c r="Y55" s="1">
        <v>47.26</v>
      </c>
      <c r="Z55" s="1">
        <v>0</v>
      </c>
      <c r="AA55" s="1">
        <v>0</v>
      </c>
      <c r="AB55" s="1">
        <v>0</v>
      </c>
      <c r="AC55" s="1">
        <v>29333.599999999999</v>
      </c>
      <c r="AD55" s="1">
        <v>0</v>
      </c>
      <c r="AE55" s="1">
        <v>0</v>
      </c>
      <c r="AF55" s="1">
        <v>0</v>
      </c>
      <c r="AG55" s="1">
        <v>902.75</v>
      </c>
      <c r="AH55" s="1">
        <v>0</v>
      </c>
      <c r="AI55" s="1">
        <v>2200</v>
      </c>
      <c r="AJ55" s="1">
        <v>3898.8</v>
      </c>
      <c r="AK55" s="1">
        <v>405.45</v>
      </c>
      <c r="AL55" s="1">
        <v>0</v>
      </c>
      <c r="AM55" s="1">
        <v>43.01</v>
      </c>
      <c r="AN55" s="1">
        <v>0</v>
      </c>
      <c r="AO55" s="1">
        <v>553</v>
      </c>
      <c r="AP55" s="1">
        <v>0</v>
      </c>
      <c r="AQ55" s="1">
        <v>34.299999999999997</v>
      </c>
      <c r="AR55" s="1">
        <v>606.02</v>
      </c>
      <c r="AS55" s="1">
        <v>2729</v>
      </c>
      <c r="AT55" s="1">
        <v>390.89</v>
      </c>
      <c r="AU55" s="1">
        <v>38.9</v>
      </c>
      <c r="AV55" s="1">
        <v>277.43</v>
      </c>
      <c r="AW55" s="1">
        <v>0</v>
      </c>
      <c r="AX55" s="1">
        <v>1153.4000000000001</v>
      </c>
      <c r="AY55" s="1">
        <v>1780.05</v>
      </c>
      <c r="AZ55" s="1">
        <v>1766.13</v>
      </c>
      <c r="BA55" s="1">
        <v>0</v>
      </c>
      <c r="BB55" s="1">
        <v>31985.599999999999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56.75</v>
      </c>
      <c r="BI55" s="1">
        <v>382.91</v>
      </c>
      <c r="BJ55" s="1">
        <v>562.78</v>
      </c>
      <c r="BK55" s="1">
        <v>6650.06</v>
      </c>
      <c r="BL55" s="1">
        <v>140.12</v>
      </c>
      <c r="BM55" s="1">
        <v>0</v>
      </c>
      <c r="BN55" s="1">
        <v>392.34</v>
      </c>
      <c r="BO55" s="1">
        <v>0</v>
      </c>
      <c r="BP55" s="1">
        <v>2300.4699999999998</v>
      </c>
      <c r="BQ55" s="1">
        <v>1093.97</v>
      </c>
      <c r="BR55" s="1">
        <v>82.43</v>
      </c>
      <c r="BS55" s="1">
        <v>63.93</v>
      </c>
      <c r="BT55" s="1">
        <v>107.09</v>
      </c>
      <c r="BU55" s="1">
        <v>2035.11</v>
      </c>
      <c r="BV55" s="1">
        <v>0</v>
      </c>
      <c r="BW55" s="1">
        <v>796.14</v>
      </c>
      <c r="BX55" s="1">
        <v>0</v>
      </c>
      <c r="BY55" s="1">
        <v>0</v>
      </c>
      <c r="BZ55" s="1">
        <v>0</v>
      </c>
      <c r="CA55" s="1">
        <v>854.75</v>
      </c>
      <c r="CB55" s="1">
        <v>836.29</v>
      </c>
      <c r="CC55" s="1">
        <v>0</v>
      </c>
      <c r="CD55" s="1">
        <v>7384.1</v>
      </c>
      <c r="CE55" s="1">
        <v>3130.43</v>
      </c>
      <c r="CF55" s="1">
        <v>220</v>
      </c>
      <c r="CG55" s="1">
        <v>50</v>
      </c>
      <c r="CH55" s="1">
        <v>4425</v>
      </c>
      <c r="CI55" s="1">
        <v>2837.12</v>
      </c>
      <c r="CJ55" s="1">
        <v>3338.18</v>
      </c>
      <c r="CK55" s="1">
        <v>163.80000000000001</v>
      </c>
      <c r="CL55" s="1">
        <v>35205.17</v>
      </c>
      <c r="CM55" s="1">
        <v>313.5</v>
      </c>
      <c r="CN55" s="1">
        <v>3291.8</v>
      </c>
      <c r="CO55" s="1">
        <v>1577.34</v>
      </c>
      <c r="CP55" s="1">
        <v>0</v>
      </c>
      <c r="CQ55" s="1">
        <v>6465.2</v>
      </c>
      <c r="CR55" s="1">
        <v>4800</v>
      </c>
      <c r="CS55" s="1">
        <v>43.2</v>
      </c>
      <c r="CT55" s="1">
        <v>11027.79</v>
      </c>
      <c r="CU55" s="1">
        <v>1920</v>
      </c>
      <c r="CV55" s="1">
        <v>293.91000000000003</v>
      </c>
      <c r="CW55" s="1">
        <v>0</v>
      </c>
      <c r="CX55" s="1">
        <v>0</v>
      </c>
      <c r="CY55" s="1">
        <v>9500</v>
      </c>
      <c r="CZ55" s="1">
        <v>19800</v>
      </c>
      <c r="DA55" s="1">
        <v>0</v>
      </c>
      <c r="DB55" s="1">
        <v>0</v>
      </c>
      <c r="DC55" s="1">
        <v>0</v>
      </c>
      <c r="DD55" s="1">
        <v>16891.830000000002</v>
      </c>
      <c r="DE55" s="1">
        <v>4756.16</v>
      </c>
      <c r="DF55" s="1">
        <v>14242.77</v>
      </c>
      <c r="DG55" s="1">
        <v>6572.23</v>
      </c>
      <c r="DH55" s="1">
        <v>1703.63</v>
      </c>
      <c r="DI55" s="1">
        <v>5329.6</v>
      </c>
      <c r="DJ55" s="1">
        <v>334</v>
      </c>
      <c r="DK55" s="1">
        <v>0</v>
      </c>
      <c r="DL55" s="1">
        <v>625.97</v>
      </c>
      <c r="DM55" s="1">
        <v>1748.75</v>
      </c>
      <c r="DN55" s="1">
        <v>4613.0200000000004</v>
      </c>
      <c r="DO55" s="1">
        <v>0</v>
      </c>
      <c r="DP55" s="1">
        <v>-3452.27</v>
      </c>
      <c r="DQ55" s="1">
        <v>0</v>
      </c>
      <c r="DR55" s="1">
        <v>3672.12</v>
      </c>
      <c r="DS55" s="1">
        <v>0</v>
      </c>
      <c r="DT55" s="1">
        <v>0</v>
      </c>
      <c r="DU55" s="1">
        <v>601.73</v>
      </c>
      <c r="DV55" s="1">
        <v>0</v>
      </c>
      <c r="DW55" s="1">
        <v>0</v>
      </c>
      <c r="DX55" s="1">
        <v>389.98</v>
      </c>
      <c r="DY55" s="1">
        <v>0</v>
      </c>
      <c r="EB55" s="9">
        <v>43770</v>
      </c>
      <c r="EC55" s="5">
        <v>538491.26</v>
      </c>
      <c r="ED55" s="5">
        <v>-30236.35</v>
      </c>
      <c r="EE55" s="5">
        <f>SUM(Table26[[#This Row],[Income]:[Cost Of Sales]])</f>
        <v>508254.91000000003</v>
      </c>
      <c r="EF55" s="5">
        <v>-238033.18000000002</v>
      </c>
      <c r="EG55" s="5">
        <f>Table26[[#This Row],[Gross Profit]]+Table26[[#This Row],[Expenses]]</f>
        <v>270221.73</v>
      </c>
      <c r="EH55" s="5">
        <v>0</v>
      </c>
      <c r="EI55" s="12">
        <f>SUM(Table26[[#This Row],[Operating Profit]:[Expenses - Tax]])</f>
        <v>270221.73</v>
      </c>
      <c r="EJ55" s="18">
        <f>Table26[[#This Row],[Gross Profit]]/Table26[[#This Row],[Income]]</f>
        <v>0.94384987789773978</v>
      </c>
      <c r="EK55" s="18">
        <f>Table26[[#This Row],[Net Profit/(Loss)]]/Table26[[#This Row],[Income]]</f>
        <v>0.50181265708936473</v>
      </c>
      <c r="EL55" s="20">
        <f>Table26[[#This Row],[Income]]/EC56</f>
        <v>2.2035823997487753</v>
      </c>
      <c r="EN55" s="9">
        <v>43770</v>
      </c>
      <c r="EO55" s="4">
        <v>61494.55</v>
      </c>
      <c r="EP55" s="4">
        <v>222817.4</v>
      </c>
      <c r="EQ55" s="4">
        <v>36055.759999999995</v>
      </c>
      <c r="ER55" s="4">
        <v>29.31</v>
      </c>
      <c r="ES55" s="4">
        <v>218094.24000000002</v>
      </c>
      <c r="ET55" s="4">
        <v>-29333.599999999999</v>
      </c>
      <c r="EU55" s="4">
        <v>-902.75</v>
      </c>
      <c r="EV55" s="4">
        <v>-75001.649999999994</v>
      </c>
      <c r="EW55" s="4">
        <v>-51151.909999999996</v>
      </c>
      <c r="EX55" s="4">
        <v>-53850.100000000006</v>
      </c>
      <c r="EY55" s="4">
        <v>-58029.520000000019</v>
      </c>
      <c r="EZ55" s="14">
        <v>0</v>
      </c>
      <c r="FA55" s="5">
        <f>SUM(Table37[[#This Row],[Sales]:[ITE]])</f>
        <v>270221.73</v>
      </c>
    </row>
    <row r="56" spans="2:157" x14ac:dyDescent="0.25">
      <c r="B56" s="3">
        <v>43739</v>
      </c>
      <c r="C56" s="1">
        <v>54354.66</v>
      </c>
      <c r="D56" s="1">
        <v>0</v>
      </c>
      <c r="E56" s="1">
        <v>3827.18</v>
      </c>
      <c r="F56" s="1">
        <v>147371.03</v>
      </c>
      <c r="G56" s="1">
        <v>1431.67</v>
      </c>
      <c r="H56" s="1">
        <v>6600.2</v>
      </c>
      <c r="I56" s="1">
        <v>1021.27</v>
      </c>
      <c r="J56" s="1">
        <v>246.37</v>
      </c>
      <c r="K56" s="1">
        <v>5347.83</v>
      </c>
      <c r="L56" s="1">
        <v>14987.28</v>
      </c>
      <c r="M56" s="1">
        <v>532.73</v>
      </c>
      <c r="N56" s="1">
        <v>746</v>
      </c>
      <c r="O56" s="1">
        <v>28.31</v>
      </c>
      <c r="P56" s="1">
        <v>0</v>
      </c>
      <c r="Q56" s="1">
        <v>3394.32</v>
      </c>
      <c r="R56" s="1">
        <v>4000</v>
      </c>
      <c r="S56" s="1">
        <v>212.73</v>
      </c>
      <c r="T56" s="1">
        <v>4107.93</v>
      </c>
      <c r="U56" s="1">
        <v>45000</v>
      </c>
      <c r="V56" s="1">
        <v>-48833</v>
      </c>
      <c r="W56" s="1">
        <v>0</v>
      </c>
      <c r="X56" s="1">
        <v>0</v>
      </c>
      <c r="Y56" s="1">
        <v>1613.12</v>
      </c>
      <c r="Z56" s="1">
        <v>-1618.8</v>
      </c>
      <c r="AA56" s="1">
        <v>0</v>
      </c>
      <c r="AB56" s="1">
        <v>0</v>
      </c>
      <c r="AC56" s="1">
        <v>25145.88</v>
      </c>
      <c r="AD56" s="1">
        <v>-2038.04</v>
      </c>
      <c r="AE56" s="1">
        <v>0</v>
      </c>
      <c r="AF56" s="1">
        <v>0</v>
      </c>
      <c r="AG56" s="1">
        <v>884.39</v>
      </c>
      <c r="AH56" s="1">
        <v>0</v>
      </c>
      <c r="AI56" s="1">
        <v>2000</v>
      </c>
      <c r="AJ56" s="1">
        <v>3583.8</v>
      </c>
      <c r="AK56" s="1">
        <v>1812.4</v>
      </c>
      <c r="AL56" s="1">
        <v>0</v>
      </c>
      <c r="AM56" s="1">
        <v>60.64</v>
      </c>
      <c r="AN56" s="1">
        <v>0</v>
      </c>
      <c r="AO56" s="1">
        <v>653.58000000000004</v>
      </c>
      <c r="AP56" s="1">
        <v>0</v>
      </c>
      <c r="AQ56" s="1">
        <v>43</v>
      </c>
      <c r="AR56" s="1">
        <v>337.04</v>
      </c>
      <c r="AS56" s="1">
        <v>2729</v>
      </c>
      <c r="AT56" s="1">
        <v>695.75</v>
      </c>
      <c r="AU56" s="1">
        <v>42</v>
      </c>
      <c r="AV56" s="1">
        <v>182.95</v>
      </c>
      <c r="AW56" s="1">
        <v>0</v>
      </c>
      <c r="AX56" s="1">
        <v>1045.8499999999999</v>
      </c>
      <c r="AY56" s="1">
        <v>79.8</v>
      </c>
      <c r="AZ56" s="1">
        <v>1829.77</v>
      </c>
      <c r="BA56" s="1">
        <v>0</v>
      </c>
      <c r="BB56" s="1">
        <v>33832.480000000003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559.64</v>
      </c>
      <c r="BI56" s="1">
        <v>1439.36</v>
      </c>
      <c r="BJ56" s="1">
        <v>581.54</v>
      </c>
      <c r="BK56" s="1">
        <v>6871.72</v>
      </c>
      <c r="BL56" s="1">
        <v>143.32</v>
      </c>
      <c r="BM56" s="1">
        <v>0</v>
      </c>
      <c r="BN56" s="1">
        <v>400.32</v>
      </c>
      <c r="BO56" s="1">
        <v>0</v>
      </c>
      <c r="BP56" s="1">
        <v>16.46</v>
      </c>
      <c r="BQ56" s="1">
        <v>976.92</v>
      </c>
      <c r="BR56" s="1">
        <v>0</v>
      </c>
      <c r="BS56" s="1">
        <v>223.02</v>
      </c>
      <c r="BT56" s="1">
        <v>104.36</v>
      </c>
      <c r="BU56" s="1">
        <v>5266.37</v>
      </c>
      <c r="BV56" s="1">
        <v>901.15</v>
      </c>
      <c r="BW56" s="1">
        <v>11085.71</v>
      </c>
      <c r="BX56" s="1">
        <v>488.32</v>
      </c>
      <c r="BY56" s="1">
        <v>201</v>
      </c>
      <c r="BZ56" s="1">
        <v>1515</v>
      </c>
      <c r="CA56" s="1">
        <v>0</v>
      </c>
      <c r="CB56" s="1">
        <v>820.24</v>
      </c>
      <c r="CC56" s="1">
        <v>0</v>
      </c>
      <c r="CD56" s="1">
        <v>6647.02</v>
      </c>
      <c r="CE56" s="1">
        <v>2395.64</v>
      </c>
      <c r="CF56" s="1">
        <v>0</v>
      </c>
      <c r="CG56" s="1">
        <v>0</v>
      </c>
      <c r="CH56" s="1">
        <v>1256.21</v>
      </c>
      <c r="CI56" s="1">
        <v>2837.12</v>
      </c>
      <c r="CJ56" s="1">
        <v>2780.64</v>
      </c>
      <c r="CK56" s="1">
        <v>646.21</v>
      </c>
      <c r="CL56" s="1">
        <v>19898.89</v>
      </c>
      <c r="CM56" s="1">
        <v>466.97</v>
      </c>
      <c r="CN56" s="1">
        <v>2476.8000000000002</v>
      </c>
      <c r="CO56" s="1">
        <v>1577.34</v>
      </c>
      <c r="CP56" s="1">
        <v>0</v>
      </c>
      <c r="CQ56" s="1">
        <v>4990</v>
      </c>
      <c r="CR56" s="1">
        <v>3614.34</v>
      </c>
      <c r="CS56" s="1">
        <v>0</v>
      </c>
      <c r="CT56" s="1">
        <v>7150</v>
      </c>
      <c r="CU56" s="1">
        <v>0</v>
      </c>
      <c r="CV56" s="1">
        <v>1855.43</v>
      </c>
      <c r="CW56" s="1">
        <v>0</v>
      </c>
      <c r="CX56" s="1">
        <v>0</v>
      </c>
      <c r="CY56" s="1">
        <v>0</v>
      </c>
      <c r="CZ56" s="1">
        <v>18120</v>
      </c>
      <c r="DA56" s="1">
        <v>0</v>
      </c>
      <c r="DB56" s="1">
        <v>0</v>
      </c>
      <c r="DC56" s="1">
        <v>0</v>
      </c>
      <c r="DD56" s="1">
        <v>22880.32</v>
      </c>
      <c r="DE56" s="1">
        <v>5945.2</v>
      </c>
      <c r="DF56" s="1">
        <v>17712.88</v>
      </c>
      <c r="DG56" s="1">
        <v>8105.66</v>
      </c>
      <c r="DH56" s="1">
        <v>2607.6799999999998</v>
      </c>
      <c r="DI56" s="1">
        <v>4473.07</v>
      </c>
      <c r="DJ56" s="1">
        <v>0</v>
      </c>
      <c r="DK56" s="1">
        <v>0</v>
      </c>
      <c r="DL56" s="1">
        <v>812.75</v>
      </c>
      <c r="DM56" s="1">
        <v>2504.54</v>
      </c>
      <c r="DN56" s="1">
        <v>5864.09</v>
      </c>
      <c r="DO56" s="1">
        <v>0</v>
      </c>
      <c r="DP56" s="1">
        <v>0</v>
      </c>
      <c r="DQ56" s="1">
        <v>0</v>
      </c>
      <c r="DR56" s="1">
        <v>21460.93</v>
      </c>
      <c r="DS56" s="1">
        <v>1430.53</v>
      </c>
      <c r="DT56" s="1">
        <v>0</v>
      </c>
      <c r="DU56" s="1">
        <v>398.18</v>
      </c>
      <c r="DV56" s="1">
        <v>0</v>
      </c>
      <c r="DW56" s="1">
        <v>0</v>
      </c>
      <c r="DX56" s="1">
        <v>180</v>
      </c>
      <c r="DY56" s="1">
        <v>0</v>
      </c>
      <c r="EB56" s="10">
        <v>43739</v>
      </c>
      <c r="EC56" s="5">
        <v>244370.83000000002</v>
      </c>
      <c r="ED56" s="5">
        <v>-23992.23</v>
      </c>
      <c r="EE56" s="5">
        <f>SUM(Table26[[#This Row],[Income]:[Cost Of Sales]])</f>
        <v>220378.6</v>
      </c>
      <c r="EF56" s="5">
        <v>-251610.95000000004</v>
      </c>
      <c r="EG56" s="5">
        <f>Table26[[#This Row],[Gross Profit]]+Table26[[#This Row],[Expenses]]</f>
        <v>-31232.350000000035</v>
      </c>
      <c r="EH56" s="5">
        <v>0</v>
      </c>
      <c r="EI56" s="12">
        <f>SUM(Table26[[#This Row],[Operating Profit]:[Expenses - Tax]])</f>
        <v>-31232.350000000035</v>
      </c>
      <c r="EJ56" s="18">
        <f>Table26[[#This Row],[Gross Profit]]/Table26[[#This Row],[Income]]</f>
        <v>0.90182040139569841</v>
      </c>
      <c r="EK56" s="18">
        <f>Table26[[#This Row],[Net Profit/(Loss)]]/Table26[[#This Row],[Income]]</f>
        <v>-0.12780719368183197</v>
      </c>
      <c r="EL56" s="20">
        <f>Table26[[#This Row],[Income]]/EC57</f>
        <v>0.92862674404778545</v>
      </c>
      <c r="EN56" s="10">
        <v>43739</v>
      </c>
      <c r="EO56" s="4">
        <v>58181.840000000004</v>
      </c>
      <c r="EP56" s="4">
        <v>156424.17000000001</v>
      </c>
      <c r="EQ56" s="4">
        <v>21860.21</v>
      </c>
      <c r="ER56" s="4">
        <v>28.31</v>
      </c>
      <c r="ES56" s="4">
        <v>7876.2999999999947</v>
      </c>
      <c r="ET56" s="4">
        <v>-23107.84</v>
      </c>
      <c r="EU56" s="4">
        <v>-884.39</v>
      </c>
      <c r="EV56" s="4">
        <v>-89565.170000000027</v>
      </c>
      <c r="EW56" s="4">
        <v>-31940.18</v>
      </c>
      <c r="EX56" s="4">
        <v>-35729.770000000004</v>
      </c>
      <c r="EY56" s="4">
        <v>-94375.829999999987</v>
      </c>
      <c r="EZ56" s="14">
        <v>0</v>
      </c>
      <c r="FA56" s="5">
        <f>SUM(Table37[[#This Row],[Sales]:[ITE]])</f>
        <v>-31232.350000000049</v>
      </c>
    </row>
    <row r="57" spans="2:157" x14ac:dyDescent="0.25">
      <c r="B57" s="3">
        <v>43709</v>
      </c>
      <c r="C57" s="1">
        <v>53854.37</v>
      </c>
      <c r="D57" s="1">
        <v>0</v>
      </c>
      <c r="E57" s="1">
        <v>3816.14</v>
      </c>
      <c r="F57" s="1">
        <v>164353.76</v>
      </c>
      <c r="G57" s="1">
        <v>7158.35</v>
      </c>
      <c r="H57" s="1">
        <v>2789.9</v>
      </c>
      <c r="I57" s="1">
        <v>978.14</v>
      </c>
      <c r="J57" s="1">
        <v>445.45</v>
      </c>
      <c r="K57" s="1">
        <v>5007.51</v>
      </c>
      <c r="L57" s="1">
        <v>17675.439999999999</v>
      </c>
      <c r="M57" s="1">
        <v>0</v>
      </c>
      <c r="N57" s="1">
        <v>926</v>
      </c>
      <c r="O57" s="1">
        <v>32.14</v>
      </c>
      <c r="P57" s="1">
        <v>800</v>
      </c>
      <c r="Q57" s="1">
        <v>3606.14</v>
      </c>
      <c r="R57" s="1">
        <v>0</v>
      </c>
      <c r="S57" s="1">
        <v>318.19</v>
      </c>
      <c r="T57" s="1">
        <v>1594.65</v>
      </c>
      <c r="U57" s="1">
        <v>0</v>
      </c>
      <c r="V57" s="1">
        <v>0</v>
      </c>
      <c r="W57" s="1">
        <v>0</v>
      </c>
      <c r="X57" s="1">
        <v>0</v>
      </c>
      <c r="Y57" s="1">
        <v>-203.27</v>
      </c>
      <c r="Z57" s="1">
        <v>0</v>
      </c>
      <c r="AA57" s="1">
        <v>0</v>
      </c>
      <c r="AB57" s="1">
        <v>0</v>
      </c>
      <c r="AC57" s="1">
        <v>23091.42</v>
      </c>
      <c r="AD57" s="1">
        <v>-318.08</v>
      </c>
      <c r="AE57" s="1">
        <v>0</v>
      </c>
      <c r="AF57" s="1">
        <v>0</v>
      </c>
      <c r="AG57" s="1">
        <v>984.66</v>
      </c>
      <c r="AH57" s="1">
        <v>0</v>
      </c>
      <c r="AI57" s="1">
        <v>2700</v>
      </c>
      <c r="AJ57" s="1">
        <v>4739.8</v>
      </c>
      <c r="AK57" s="1">
        <v>0</v>
      </c>
      <c r="AL57" s="1">
        <v>0</v>
      </c>
      <c r="AM57" s="1">
        <v>78.989999999999995</v>
      </c>
      <c r="AN57" s="1">
        <v>0</v>
      </c>
      <c r="AO57" s="1">
        <v>586.6</v>
      </c>
      <c r="AP57" s="1">
        <v>0</v>
      </c>
      <c r="AQ57" s="1">
        <v>30.7</v>
      </c>
      <c r="AR57" s="1">
        <v>494.2</v>
      </c>
      <c r="AS57" s="1">
        <v>2729</v>
      </c>
      <c r="AT57" s="1">
        <v>189.75</v>
      </c>
      <c r="AU57" s="1">
        <v>32.200000000000003</v>
      </c>
      <c r="AV57" s="1">
        <v>0</v>
      </c>
      <c r="AW57" s="1">
        <v>0</v>
      </c>
      <c r="AX57" s="1">
        <v>2061.48</v>
      </c>
      <c r="AY57" s="1">
        <v>79.8</v>
      </c>
      <c r="AZ57" s="1">
        <v>1839.77</v>
      </c>
      <c r="BA57" s="1">
        <v>0</v>
      </c>
      <c r="BB57" s="1">
        <v>31063.72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56.75</v>
      </c>
      <c r="BI57" s="1">
        <v>1644.17</v>
      </c>
      <c r="BJ57" s="1">
        <v>562.78</v>
      </c>
      <c r="BK57" s="1">
        <v>6650.06</v>
      </c>
      <c r="BL57" s="1">
        <v>144.88</v>
      </c>
      <c r="BM57" s="1">
        <v>0</v>
      </c>
      <c r="BN57" s="1">
        <v>428.03</v>
      </c>
      <c r="BO57" s="1">
        <v>0</v>
      </c>
      <c r="BP57" s="1">
        <v>12.9</v>
      </c>
      <c r="BQ57" s="1">
        <v>186.12</v>
      </c>
      <c r="BR57" s="1">
        <v>143.85</v>
      </c>
      <c r="BS57" s="1">
        <v>0</v>
      </c>
      <c r="BT57" s="1">
        <v>104.36</v>
      </c>
      <c r="BU57" s="1">
        <v>2035.11</v>
      </c>
      <c r="BV57" s="1">
        <v>251.44</v>
      </c>
      <c r="BW57" s="1">
        <v>748.65</v>
      </c>
      <c r="BX57" s="1">
        <v>79</v>
      </c>
      <c r="BY57" s="1">
        <v>116</v>
      </c>
      <c r="BZ57" s="1">
        <v>0</v>
      </c>
      <c r="CA57" s="1">
        <v>168.18</v>
      </c>
      <c r="CB57" s="1">
        <v>826.2</v>
      </c>
      <c r="CC57" s="1">
        <v>0</v>
      </c>
      <c r="CD57" s="1">
        <v>6414.36</v>
      </c>
      <c r="CE57" s="1">
        <v>0</v>
      </c>
      <c r="CF57" s="1">
        <v>114.3</v>
      </c>
      <c r="CG57" s="1">
        <v>0</v>
      </c>
      <c r="CH57" s="1">
        <v>-1624.44</v>
      </c>
      <c r="CI57" s="1">
        <v>2841.6</v>
      </c>
      <c r="CJ57" s="1">
        <v>2172.8200000000002</v>
      </c>
      <c r="CK57" s="1">
        <v>202.77</v>
      </c>
      <c r="CL57" s="1">
        <v>25161.23</v>
      </c>
      <c r="CM57" s="1">
        <v>418</v>
      </c>
      <c r="CN57" s="1">
        <v>2476.8000000000002</v>
      </c>
      <c r="CO57" s="1">
        <v>1577.34</v>
      </c>
      <c r="CP57" s="1">
        <v>0</v>
      </c>
      <c r="CQ57" s="1">
        <v>6025</v>
      </c>
      <c r="CR57" s="1">
        <v>4265</v>
      </c>
      <c r="CS57" s="1">
        <v>0</v>
      </c>
      <c r="CT57" s="1">
        <v>8863.9</v>
      </c>
      <c r="CU57" s="1">
        <v>720</v>
      </c>
      <c r="CV57" s="1">
        <v>999.09</v>
      </c>
      <c r="CW57" s="1">
        <v>0</v>
      </c>
      <c r="CX57" s="1">
        <v>5000</v>
      </c>
      <c r="CY57" s="1">
        <v>6500</v>
      </c>
      <c r="CZ57" s="1">
        <v>17520</v>
      </c>
      <c r="DA57" s="1">
        <v>0</v>
      </c>
      <c r="DB57" s="1">
        <v>0</v>
      </c>
      <c r="DC57" s="1">
        <v>0</v>
      </c>
      <c r="DD57" s="1">
        <v>19802.82</v>
      </c>
      <c r="DE57" s="1">
        <v>4756.16</v>
      </c>
      <c r="DF57" s="1">
        <v>14118.69</v>
      </c>
      <c r="DG57" s="1">
        <v>5999.48</v>
      </c>
      <c r="DH57" s="1">
        <v>1970.23</v>
      </c>
      <c r="DI57" s="1">
        <v>4380.1400000000003</v>
      </c>
      <c r="DJ57" s="1">
        <v>0</v>
      </c>
      <c r="DK57" s="1">
        <v>0</v>
      </c>
      <c r="DL57" s="1">
        <v>650.20000000000005</v>
      </c>
      <c r="DM57" s="1">
        <v>2454.1</v>
      </c>
      <c r="DN57" s="1">
        <v>4799.58</v>
      </c>
      <c r="DO57" s="1">
        <v>0</v>
      </c>
      <c r="DP57" s="1">
        <v>0</v>
      </c>
      <c r="DQ57" s="1">
        <v>0</v>
      </c>
      <c r="DR57" s="1">
        <v>-27849.78</v>
      </c>
      <c r="DS57" s="1">
        <v>2861.06</v>
      </c>
      <c r="DT57" s="1">
        <v>0</v>
      </c>
      <c r="DU57" s="1">
        <v>0</v>
      </c>
      <c r="DV57" s="1">
        <v>0</v>
      </c>
      <c r="DW57" s="1">
        <v>0</v>
      </c>
      <c r="DX57" s="1">
        <v>250</v>
      </c>
      <c r="DY57" s="1">
        <v>0</v>
      </c>
      <c r="EB57" s="9">
        <v>43709</v>
      </c>
      <c r="EC57" s="5">
        <v>263152.91000000009</v>
      </c>
      <c r="ED57" s="5">
        <v>-23757.999999999996</v>
      </c>
      <c r="EE57" s="5">
        <f>SUM(Table26[[#This Row],[Income]:[Cost Of Sales]])</f>
        <v>239394.91000000009</v>
      </c>
      <c r="EF57" s="5">
        <v>-184624.94000000006</v>
      </c>
      <c r="EG57" s="5">
        <f>Table26[[#This Row],[Gross Profit]]+Table26[[#This Row],[Expenses]]</f>
        <v>54769.97000000003</v>
      </c>
      <c r="EH57" s="5">
        <v>0</v>
      </c>
      <c r="EI57" s="12">
        <f>SUM(Table26[[#This Row],[Operating Profit]:[Expenses - Tax]])</f>
        <v>54769.97000000003</v>
      </c>
      <c r="EJ57" s="18">
        <f>Table26[[#This Row],[Gross Profit]]/Table26[[#This Row],[Income]]</f>
        <v>0.90971788987627011</v>
      </c>
      <c r="EK57" s="18">
        <f>Table26[[#This Row],[Net Profit/(Loss)]]/Table26[[#This Row],[Income]]</f>
        <v>0.20812982839520949</v>
      </c>
      <c r="EL57" s="20">
        <f>Table26[[#This Row],[Income]]/EC58</f>
        <v>0.7901990042311442</v>
      </c>
      <c r="EN57" s="9">
        <v>43709</v>
      </c>
      <c r="EO57" s="4">
        <v>57670.51</v>
      </c>
      <c r="EP57" s="4">
        <v>175280.15000000002</v>
      </c>
      <c r="EQ57" s="4">
        <v>24054.399999999998</v>
      </c>
      <c r="ER57" s="4">
        <v>832.14</v>
      </c>
      <c r="ES57" s="4">
        <v>5315.7099999999991</v>
      </c>
      <c r="ET57" s="4">
        <v>-22773.339999999997</v>
      </c>
      <c r="EU57" s="4">
        <v>-984.66</v>
      </c>
      <c r="EV57" s="4">
        <v>-67313.149999999994</v>
      </c>
      <c r="EW57" s="4">
        <v>-33226.119999999995</v>
      </c>
      <c r="EX57" s="4">
        <v>-49892.990000000005</v>
      </c>
      <c r="EY57" s="4">
        <v>-34192.679999999993</v>
      </c>
      <c r="EZ57" s="14">
        <v>0</v>
      </c>
      <c r="FA57" s="5">
        <f>SUM(Table37[[#This Row],[Sales]:[ITE]])</f>
        <v>54769.970000000045</v>
      </c>
    </row>
    <row r="58" spans="2:157" x14ac:dyDescent="0.25">
      <c r="B58" s="3">
        <v>43678</v>
      </c>
      <c r="C58" s="1">
        <v>57023</v>
      </c>
      <c r="D58" s="1">
        <v>0</v>
      </c>
      <c r="E58" s="1">
        <v>4849.1400000000003</v>
      </c>
      <c r="F58" s="1">
        <v>235235.75</v>
      </c>
      <c r="G58" s="1">
        <v>0</v>
      </c>
      <c r="H58" s="1">
        <v>2185.0300000000002</v>
      </c>
      <c r="I58" s="1">
        <v>817.94</v>
      </c>
      <c r="J58" s="1">
        <v>707.85</v>
      </c>
      <c r="K58" s="1">
        <v>5656.35</v>
      </c>
      <c r="L58" s="1">
        <v>17408.2</v>
      </c>
      <c r="M58" s="1">
        <v>0</v>
      </c>
      <c r="N58" s="1">
        <v>839</v>
      </c>
      <c r="O58" s="1">
        <v>25.05</v>
      </c>
      <c r="P58" s="1">
        <v>0</v>
      </c>
      <c r="Q58" s="1">
        <v>3336.14</v>
      </c>
      <c r="R58" s="1">
        <v>2000</v>
      </c>
      <c r="S58" s="1">
        <v>530.91</v>
      </c>
      <c r="T58" s="1">
        <v>2365.79</v>
      </c>
      <c r="U58" s="1">
        <v>0</v>
      </c>
      <c r="V58" s="1">
        <v>0</v>
      </c>
      <c r="W58" s="1">
        <v>0</v>
      </c>
      <c r="X58" s="1">
        <v>0</v>
      </c>
      <c r="Y58" s="1">
        <v>40.909999999999997</v>
      </c>
      <c r="Z58" s="1">
        <v>0</v>
      </c>
      <c r="AA58" s="1">
        <v>0</v>
      </c>
      <c r="AB58" s="1">
        <v>0</v>
      </c>
      <c r="AC58" s="1">
        <v>26117.3</v>
      </c>
      <c r="AD58" s="1">
        <v>159.85</v>
      </c>
      <c r="AE58" s="1">
        <v>0</v>
      </c>
      <c r="AF58" s="1">
        <v>0</v>
      </c>
      <c r="AG58" s="1">
        <v>807.78</v>
      </c>
      <c r="AH58" s="1">
        <v>0</v>
      </c>
      <c r="AI58" s="1">
        <v>2700</v>
      </c>
      <c r="AJ58" s="1">
        <v>7659.3</v>
      </c>
      <c r="AK58" s="1">
        <v>0</v>
      </c>
      <c r="AL58" s="1">
        <v>0</v>
      </c>
      <c r="AM58" s="1">
        <v>109.99</v>
      </c>
      <c r="AN58" s="1">
        <v>0</v>
      </c>
      <c r="AO58" s="1">
        <v>595.70000000000005</v>
      </c>
      <c r="AP58" s="1">
        <v>0</v>
      </c>
      <c r="AQ58" s="1">
        <v>64.55</v>
      </c>
      <c r="AR58" s="1">
        <v>477.09</v>
      </c>
      <c r="AS58" s="1">
        <v>2729</v>
      </c>
      <c r="AT58" s="1">
        <v>189.75</v>
      </c>
      <c r="AU58" s="1">
        <v>31.2</v>
      </c>
      <c r="AV58" s="1">
        <v>26.36</v>
      </c>
      <c r="AW58" s="1">
        <v>0</v>
      </c>
      <c r="AX58" s="1">
        <v>2155.23</v>
      </c>
      <c r="AY58" s="1">
        <v>467.07</v>
      </c>
      <c r="AZ58" s="1">
        <v>1679.77</v>
      </c>
      <c r="BA58" s="1">
        <v>0</v>
      </c>
      <c r="BB58" s="1">
        <v>31408.5</v>
      </c>
      <c r="BC58" s="1">
        <v>0</v>
      </c>
      <c r="BD58" s="1">
        <v>0</v>
      </c>
      <c r="BE58" s="1">
        <v>0</v>
      </c>
      <c r="BF58" s="1">
        <v>0</v>
      </c>
      <c r="BG58" s="1">
        <v>1500</v>
      </c>
      <c r="BH58" s="1">
        <v>58.64</v>
      </c>
      <c r="BI58" s="1">
        <v>630.88</v>
      </c>
      <c r="BJ58" s="1">
        <v>1431.3</v>
      </c>
      <c r="BK58" s="1">
        <v>6871.72</v>
      </c>
      <c r="BL58" s="1">
        <v>162.11000000000001</v>
      </c>
      <c r="BM58" s="1">
        <v>0</v>
      </c>
      <c r="BN58" s="1">
        <v>3143.08</v>
      </c>
      <c r="BO58" s="1">
        <v>0</v>
      </c>
      <c r="BP58" s="1">
        <v>0</v>
      </c>
      <c r="BQ58" s="1">
        <v>515.63</v>
      </c>
      <c r="BR58" s="1">
        <v>63.93</v>
      </c>
      <c r="BS58" s="1">
        <v>0</v>
      </c>
      <c r="BT58" s="1">
        <v>132.18</v>
      </c>
      <c r="BU58" s="1">
        <v>4205.3900000000003</v>
      </c>
      <c r="BV58" s="1">
        <v>560.49</v>
      </c>
      <c r="BW58" s="1">
        <v>2363.54</v>
      </c>
      <c r="BX58" s="1">
        <v>126.55</v>
      </c>
      <c r="BY58" s="1">
        <v>0</v>
      </c>
      <c r="BZ58" s="1">
        <v>0</v>
      </c>
      <c r="CA58" s="1">
        <v>35.1</v>
      </c>
      <c r="CB58" s="1">
        <v>1148.54</v>
      </c>
      <c r="CC58" s="1">
        <v>671.53</v>
      </c>
      <c r="CD58" s="1">
        <v>6661.02</v>
      </c>
      <c r="CE58" s="1">
        <v>3472.64</v>
      </c>
      <c r="CF58" s="1">
        <v>236.8</v>
      </c>
      <c r="CG58" s="1">
        <v>0</v>
      </c>
      <c r="CH58" s="1">
        <v>3280.14</v>
      </c>
      <c r="CI58" s="1">
        <v>2841.6</v>
      </c>
      <c r="CJ58" s="1">
        <v>3861.53</v>
      </c>
      <c r="CK58" s="1">
        <v>131.04</v>
      </c>
      <c r="CL58" s="1">
        <v>38670.160000000003</v>
      </c>
      <c r="CM58" s="1">
        <v>466.97</v>
      </c>
      <c r="CN58" s="1">
        <v>2554.1999999999998</v>
      </c>
      <c r="CO58" s="1">
        <v>1577.34</v>
      </c>
      <c r="CP58" s="1">
        <v>0</v>
      </c>
      <c r="CQ58" s="1">
        <v>8247.73</v>
      </c>
      <c r="CR58" s="1">
        <v>4524.49</v>
      </c>
      <c r="CS58" s="1">
        <v>0</v>
      </c>
      <c r="CT58" s="1">
        <v>9793.7000000000007</v>
      </c>
      <c r="CU58" s="1">
        <v>728</v>
      </c>
      <c r="CV58" s="1">
        <v>0</v>
      </c>
      <c r="CW58" s="1">
        <v>0</v>
      </c>
      <c r="CX58" s="1">
        <v>0</v>
      </c>
      <c r="CY58" s="1">
        <v>0</v>
      </c>
      <c r="CZ58" s="1">
        <v>22400</v>
      </c>
      <c r="DA58" s="1">
        <v>0</v>
      </c>
      <c r="DB58" s="1">
        <v>0</v>
      </c>
      <c r="DC58" s="1">
        <v>0</v>
      </c>
      <c r="DD58" s="1">
        <v>22353.45</v>
      </c>
      <c r="DE58" s="1">
        <v>5945.2</v>
      </c>
      <c r="DF58" s="1">
        <v>17648.349999999999</v>
      </c>
      <c r="DG58" s="1">
        <v>7667.99</v>
      </c>
      <c r="DH58" s="1">
        <v>2252.67</v>
      </c>
      <c r="DI58" s="1">
        <v>5554.36</v>
      </c>
      <c r="DJ58" s="1">
        <v>0</v>
      </c>
      <c r="DK58" s="1">
        <v>0</v>
      </c>
      <c r="DL58" s="1">
        <v>812.75</v>
      </c>
      <c r="DM58" s="1">
        <v>3272.65</v>
      </c>
      <c r="DN58" s="1">
        <v>5911.65</v>
      </c>
      <c r="DO58" s="1">
        <v>0</v>
      </c>
      <c r="DP58" s="1">
        <v>567.37</v>
      </c>
      <c r="DQ58" s="1">
        <v>0</v>
      </c>
      <c r="DR58" s="1">
        <v>-16517.73</v>
      </c>
      <c r="DS58" s="1">
        <v>1430.52</v>
      </c>
      <c r="DT58" s="1">
        <v>565.57000000000005</v>
      </c>
      <c r="DU58" s="1">
        <v>0</v>
      </c>
      <c r="DV58" s="1">
        <v>0</v>
      </c>
      <c r="DW58" s="1">
        <v>0</v>
      </c>
      <c r="DX58" s="1">
        <v>300</v>
      </c>
      <c r="DY58" s="1">
        <v>0</v>
      </c>
      <c r="EB58" s="10">
        <v>43678</v>
      </c>
      <c r="EC58" s="5">
        <v>333021.05999999994</v>
      </c>
      <c r="ED58" s="5">
        <v>-27084.929999999997</v>
      </c>
      <c r="EE58" s="5">
        <f>SUM(Table26[[#This Row],[Income]:[Cost Of Sales]])</f>
        <v>305936.12999999995</v>
      </c>
      <c r="EF58" s="5">
        <v>-241126.28000000003</v>
      </c>
      <c r="EG58" s="5">
        <f>Table26[[#This Row],[Gross Profit]]+Table26[[#This Row],[Expenses]]</f>
        <v>64809.849999999919</v>
      </c>
      <c r="EH58" s="5">
        <v>0</v>
      </c>
      <c r="EI58" s="12">
        <f>SUM(Table26[[#This Row],[Operating Profit]:[Expenses - Tax]])</f>
        <v>64809.849999999919</v>
      </c>
      <c r="EJ58" s="18">
        <f>Table26[[#This Row],[Gross Profit]]/Table26[[#This Row],[Income]]</f>
        <v>0.91866901750898278</v>
      </c>
      <c r="EK58" s="18">
        <f>Table26[[#This Row],[Net Profit/(Loss)]]/Table26[[#This Row],[Income]]</f>
        <v>0.19461186628857627</v>
      </c>
      <c r="EL58" s="20">
        <f>Table26[[#This Row],[Income]]/EC59</f>
        <v>1.0373738420579521</v>
      </c>
      <c r="EN58" s="10">
        <v>43678</v>
      </c>
      <c r="EO58" s="4">
        <v>61872.14</v>
      </c>
      <c r="EP58" s="4">
        <v>238238.72</v>
      </c>
      <c r="EQ58" s="4">
        <v>24611.4</v>
      </c>
      <c r="ER58" s="4">
        <v>25.05</v>
      </c>
      <c r="ES58" s="4">
        <v>8273.75</v>
      </c>
      <c r="ET58" s="4">
        <v>-26277.149999999998</v>
      </c>
      <c r="EU58" s="4">
        <v>-807.78</v>
      </c>
      <c r="EV58" s="4">
        <v>-84284.580000000016</v>
      </c>
      <c r="EW58" s="4">
        <v>-53382.979999999996</v>
      </c>
      <c r="EX58" s="4">
        <v>-45693.919999999998</v>
      </c>
      <c r="EY58" s="4">
        <v>-57764.799999999988</v>
      </c>
      <c r="EZ58" s="14">
        <v>0</v>
      </c>
      <c r="FA58" s="5">
        <f>SUM(Table37[[#This Row],[Sales]:[ITE]])</f>
        <v>64809.849999999962</v>
      </c>
    </row>
    <row r="59" spans="2:157" x14ac:dyDescent="0.25">
      <c r="B59" s="3">
        <v>43647</v>
      </c>
      <c r="C59" s="1">
        <v>53748.23</v>
      </c>
      <c r="D59" s="1">
        <v>0</v>
      </c>
      <c r="E59" s="1">
        <v>4355.3</v>
      </c>
      <c r="F59" s="1">
        <v>225794.71</v>
      </c>
      <c r="G59" s="1">
        <v>0</v>
      </c>
      <c r="H59" s="1">
        <v>2382.4</v>
      </c>
      <c r="I59" s="1">
        <v>1188.96</v>
      </c>
      <c r="J59" s="1">
        <v>814.41</v>
      </c>
      <c r="K59" s="1">
        <v>5512.83</v>
      </c>
      <c r="L59" s="1">
        <v>16978.16</v>
      </c>
      <c r="M59" s="1">
        <v>0</v>
      </c>
      <c r="N59" s="1">
        <v>686</v>
      </c>
      <c r="O59" s="1">
        <v>42.41</v>
      </c>
      <c r="P59" s="1">
        <v>0</v>
      </c>
      <c r="Q59" s="1">
        <v>4577.9799999999996</v>
      </c>
      <c r="R59" s="1">
        <v>2000</v>
      </c>
      <c r="S59" s="1">
        <v>1125.45</v>
      </c>
      <c r="T59" s="1">
        <v>1704.95</v>
      </c>
      <c r="U59" s="1">
        <v>0</v>
      </c>
      <c r="V59" s="1">
        <v>0</v>
      </c>
      <c r="W59" s="1">
        <v>0</v>
      </c>
      <c r="X59" s="1">
        <v>0</v>
      </c>
      <c r="Y59" s="1">
        <v>111.4</v>
      </c>
      <c r="Z59" s="1">
        <v>0</v>
      </c>
      <c r="AA59" s="1">
        <v>0</v>
      </c>
      <c r="AB59" s="1">
        <v>0</v>
      </c>
      <c r="AC59" s="1">
        <v>23628.86</v>
      </c>
      <c r="AD59" s="1">
        <v>284.45999999999998</v>
      </c>
      <c r="AE59" s="1">
        <v>0</v>
      </c>
      <c r="AF59" s="1">
        <v>0</v>
      </c>
      <c r="AG59" s="1">
        <v>2148.1799999999998</v>
      </c>
      <c r="AH59" s="1">
        <v>0</v>
      </c>
      <c r="AI59" s="1">
        <v>2700</v>
      </c>
      <c r="AJ59" s="1">
        <v>1812.25</v>
      </c>
      <c r="AK59" s="1">
        <v>359.09</v>
      </c>
      <c r="AL59" s="1">
        <v>0</v>
      </c>
      <c r="AM59" s="1">
        <v>71.33</v>
      </c>
      <c r="AN59" s="1">
        <v>0</v>
      </c>
      <c r="AO59" s="1">
        <v>834.77</v>
      </c>
      <c r="AP59" s="1">
        <v>0</v>
      </c>
      <c r="AQ59" s="1">
        <v>35.1</v>
      </c>
      <c r="AR59" s="1">
        <v>162.56</v>
      </c>
      <c r="AS59" s="1">
        <v>2729</v>
      </c>
      <c r="AT59" s="1">
        <v>419.75</v>
      </c>
      <c r="AU59" s="1">
        <v>55.5</v>
      </c>
      <c r="AV59" s="1">
        <v>192.72</v>
      </c>
      <c r="AW59" s="1">
        <v>0</v>
      </c>
      <c r="AX59" s="1">
        <v>821.67</v>
      </c>
      <c r="AY59" s="1">
        <v>614.22</v>
      </c>
      <c r="AZ59" s="1">
        <v>1785.27</v>
      </c>
      <c r="BA59" s="1">
        <v>0</v>
      </c>
      <c r="BB59" s="1">
        <v>31409.98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58.64</v>
      </c>
      <c r="BI59" s="1">
        <v>2873.53</v>
      </c>
      <c r="BJ59" s="1">
        <v>0</v>
      </c>
      <c r="BK59" s="1">
        <v>6871.72</v>
      </c>
      <c r="BL59" s="1">
        <v>172.27</v>
      </c>
      <c r="BM59" s="1">
        <v>0</v>
      </c>
      <c r="BN59" s="1">
        <v>688.63</v>
      </c>
      <c r="BO59" s="1">
        <v>0</v>
      </c>
      <c r="BP59" s="1">
        <v>0</v>
      </c>
      <c r="BQ59" s="1">
        <v>881.3</v>
      </c>
      <c r="BR59" s="1">
        <v>63.93</v>
      </c>
      <c r="BS59" s="1">
        <v>333.5</v>
      </c>
      <c r="BT59" s="1">
        <v>104.36</v>
      </c>
      <c r="BU59" s="1">
        <v>6532.76</v>
      </c>
      <c r="BV59" s="1">
        <v>644.38</v>
      </c>
      <c r="BW59" s="1">
        <v>5405.68</v>
      </c>
      <c r="BX59" s="1">
        <v>350.32</v>
      </c>
      <c r="BY59" s="1">
        <v>322</v>
      </c>
      <c r="BZ59" s="1">
        <v>0</v>
      </c>
      <c r="CA59" s="1">
        <v>578.45000000000005</v>
      </c>
      <c r="CB59" s="1">
        <v>836.6</v>
      </c>
      <c r="CC59" s="1">
        <v>1623.8</v>
      </c>
      <c r="CD59" s="1">
        <v>7019.97</v>
      </c>
      <c r="CE59" s="1">
        <v>1549.57</v>
      </c>
      <c r="CF59" s="1">
        <v>146.66999999999999</v>
      </c>
      <c r="CG59" s="1">
        <v>0</v>
      </c>
      <c r="CH59" s="1">
        <v>6631.97</v>
      </c>
      <c r="CI59" s="1">
        <v>2800.54</v>
      </c>
      <c r="CJ59" s="1">
        <v>1763.42</v>
      </c>
      <c r="CK59" s="1">
        <v>405.5</v>
      </c>
      <c r="CL59" s="1">
        <v>37029.42</v>
      </c>
      <c r="CM59" s="1">
        <v>313.5</v>
      </c>
      <c r="CN59" s="1">
        <v>2554.1999999999998</v>
      </c>
      <c r="CO59" s="1">
        <v>1577.34</v>
      </c>
      <c r="CP59" s="1">
        <v>0</v>
      </c>
      <c r="CQ59" s="1">
        <v>5475</v>
      </c>
      <c r="CR59" s="1">
        <v>3520</v>
      </c>
      <c r="CS59" s="1">
        <v>0</v>
      </c>
      <c r="CT59" s="1">
        <v>9958.9500000000007</v>
      </c>
      <c r="CU59" s="1">
        <v>864</v>
      </c>
      <c r="CV59" s="1">
        <v>1158.49</v>
      </c>
      <c r="CW59" s="1">
        <v>0</v>
      </c>
      <c r="CX59" s="1">
        <v>4000</v>
      </c>
      <c r="CY59" s="1">
        <v>4886.37</v>
      </c>
      <c r="CZ59" s="1">
        <v>18420</v>
      </c>
      <c r="DA59" s="1">
        <v>0</v>
      </c>
      <c r="DB59" s="1">
        <v>0</v>
      </c>
      <c r="DC59" s="1">
        <v>0</v>
      </c>
      <c r="DD59" s="1">
        <v>17013.990000000002</v>
      </c>
      <c r="DE59" s="1">
        <v>4756.16</v>
      </c>
      <c r="DF59" s="1">
        <v>14105.68</v>
      </c>
      <c r="DG59" s="1">
        <v>6279.23</v>
      </c>
      <c r="DH59" s="1">
        <v>2048.6999999999998</v>
      </c>
      <c r="DI59" s="1">
        <v>4318.3100000000004</v>
      </c>
      <c r="DJ59" s="1">
        <v>1431.05</v>
      </c>
      <c r="DK59" s="1">
        <v>0</v>
      </c>
      <c r="DL59" s="1">
        <v>487.65</v>
      </c>
      <c r="DM59" s="1">
        <v>1749.84</v>
      </c>
      <c r="DN59" s="1">
        <v>4654.66</v>
      </c>
      <c r="DO59" s="1">
        <v>0</v>
      </c>
      <c r="DP59" s="1">
        <v>0</v>
      </c>
      <c r="DQ59" s="1">
        <v>0</v>
      </c>
      <c r="DR59" s="1">
        <v>5325.86</v>
      </c>
      <c r="DS59" s="1">
        <v>3519.46</v>
      </c>
      <c r="DT59" s="1">
        <v>0</v>
      </c>
      <c r="DU59" s="1">
        <v>0</v>
      </c>
      <c r="DV59" s="1">
        <v>0</v>
      </c>
      <c r="DW59" s="1">
        <v>300</v>
      </c>
      <c r="DX59" s="1">
        <v>0</v>
      </c>
      <c r="DY59" s="1">
        <v>0</v>
      </c>
      <c r="EB59" s="9">
        <v>43647</v>
      </c>
      <c r="EC59" s="5">
        <v>321023.19</v>
      </c>
      <c r="ED59" s="5">
        <v>-26061.5</v>
      </c>
      <c r="EE59" s="5">
        <f>SUM(Table26[[#This Row],[Income]:[Cost Of Sales]])</f>
        <v>294961.69</v>
      </c>
      <c r="EF59" s="5">
        <v>-248410.58</v>
      </c>
      <c r="EG59" s="5">
        <f>Table26[[#This Row],[Gross Profit]]+Table26[[#This Row],[Expenses]]</f>
        <v>46551.110000000015</v>
      </c>
      <c r="EH59" s="5">
        <v>0</v>
      </c>
      <c r="EI59" s="12">
        <f>SUM(Table26[[#This Row],[Operating Profit]:[Expenses - Tax]])</f>
        <v>46551.110000000015</v>
      </c>
      <c r="EJ59" s="18">
        <f>Table26[[#This Row],[Gross Profit]]/Table26[[#This Row],[Income]]</f>
        <v>0.9188173913541885</v>
      </c>
      <c r="EK59" s="18">
        <f>Table26[[#This Row],[Net Profit/(Loss)]]/Table26[[#This Row],[Income]]</f>
        <v>0.1450085584159824</v>
      </c>
      <c r="EL59" s="20">
        <f>Table26[[#This Row],[Income]]/EC60</f>
        <v>1.2446820921912463</v>
      </c>
      <c r="EN59" s="9">
        <v>43647</v>
      </c>
      <c r="EO59" s="4">
        <v>58103.530000000006</v>
      </c>
      <c r="EP59" s="4">
        <v>229366.06999999998</v>
      </c>
      <c r="EQ59" s="4">
        <v>23991.4</v>
      </c>
      <c r="ER59" s="4">
        <v>42.41</v>
      </c>
      <c r="ES59" s="4">
        <v>9519.7799999999988</v>
      </c>
      <c r="ET59" s="4">
        <v>-23913.32</v>
      </c>
      <c r="EU59" s="4">
        <v>-2148.1799999999998</v>
      </c>
      <c r="EV59" s="4">
        <v>-81061.290000000023</v>
      </c>
      <c r="EW59" s="4">
        <v>-53075.889999999992</v>
      </c>
      <c r="EX59" s="4">
        <v>-48282.81</v>
      </c>
      <c r="EY59" s="4">
        <v>-65990.59</v>
      </c>
      <c r="EZ59" s="14">
        <v>0</v>
      </c>
      <c r="FA59" s="5">
        <f>SUM(Table37[[#This Row],[Sales]:[ITE]])</f>
        <v>46551.109999999928</v>
      </c>
    </row>
    <row r="60" spans="2:157" x14ac:dyDescent="0.25">
      <c r="B60" s="3">
        <v>43617</v>
      </c>
      <c r="C60" s="1">
        <v>48573.760000000002</v>
      </c>
      <c r="D60" s="1">
        <v>0</v>
      </c>
      <c r="E60" s="1">
        <v>4327.08</v>
      </c>
      <c r="F60" s="1">
        <v>165919.04000000001</v>
      </c>
      <c r="G60" s="1">
        <v>0</v>
      </c>
      <c r="H60" s="1">
        <v>3023.64</v>
      </c>
      <c r="I60" s="1">
        <v>718.99</v>
      </c>
      <c r="J60" s="1">
        <v>711.8</v>
      </c>
      <c r="K60" s="1">
        <v>4676.7299999999996</v>
      </c>
      <c r="L60" s="1">
        <v>21365.48</v>
      </c>
      <c r="M60" s="1">
        <v>0</v>
      </c>
      <c r="N60" s="1">
        <v>970</v>
      </c>
      <c r="O60" s="1">
        <v>37.450000000000003</v>
      </c>
      <c r="P60" s="1">
        <v>0</v>
      </c>
      <c r="Q60" s="1">
        <v>3330</v>
      </c>
      <c r="R60" s="1">
        <v>2000</v>
      </c>
      <c r="S60" s="1">
        <v>727.28</v>
      </c>
      <c r="T60" s="1">
        <v>1500.92</v>
      </c>
      <c r="U60" s="1">
        <v>0</v>
      </c>
      <c r="V60" s="1">
        <v>0</v>
      </c>
      <c r="W60" s="1">
        <v>0</v>
      </c>
      <c r="X60" s="1">
        <v>0</v>
      </c>
      <c r="Y60" s="1">
        <v>33.64</v>
      </c>
      <c r="Z60" s="1">
        <v>0</v>
      </c>
      <c r="AA60" s="1">
        <v>0</v>
      </c>
      <c r="AB60" s="1">
        <v>0</v>
      </c>
      <c r="AC60" s="1">
        <v>20453.89</v>
      </c>
      <c r="AD60" s="1">
        <v>328.57</v>
      </c>
      <c r="AE60" s="1">
        <v>0</v>
      </c>
      <c r="AF60" s="1">
        <v>0</v>
      </c>
      <c r="AG60" s="1">
        <v>899.06</v>
      </c>
      <c r="AH60" s="1">
        <v>0</v>
      </c>
      <c r="AI60" s="1">
        <v>2700</v>
      </c>
      <c r="AJ60" s="1">
        <v>3578.58</v>
      </c>
      <c r="AK60" s="1">
        <v>0</v>
      </c>
      <c r="AL60" s="1">
        <v>0</v>
      </c>
      <c r="AM60" s="1">
        <v>69.150000000000006</v>
      </c>
      <c r="AN60" s="1">
        <v>0</v>
      </c>
      <c r="AO60" s="1">
        <v>1960.09</v>
      </c>
      <c r="AP60" s="1">
        <v>0</v>
      </c>
      <c r="AQ60" s="1">
        <v>32.799999999999997</v>
      </c>
      <c r="AR60" s="1">
        <v>311.33</v>
      </c>
      <c r="AS60" s="1">
        <v>2729</v>
      </c>
      <c r="AT60" s="1">
        <v>189.75</v>
      </c>
      <c r="AU60" s="1">
        <v>53.1</v>
      </c>
      <c r="AV60" s="1">
        <v>136.94999999999999</v>
      </c>
      <c r="AW60" s="1">
        <v>0</v>
      </c>
      <c r="AX60" s="1">
        <v>104</v>
      </c>
      <c r="AY60" s="1">
        <v>404.75</v>
      </c>
      <c r="AZ60" s="1">
        <v>1760.27</v>
      </c>
      <c r="BA60" s="1">
        <v>0</v>
      </c>
      <c r="BB60" s="1">
        <v>30367.84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56.75</v>
      </c>
      <c r="BI60" s="1">
        <v>467.79</v>
      </c>
      <c r="BJ60" s="1">
        <v>568.36</v>
      </c>
      <c r="BK60" s="1">
        <v>6650.06</v>
      </c>
      <c r="BL60" s="1">
        <v>183.48</v>
      </c>
      <c r="BM60" s="1">
        <v>0</v>
      </c>
      <c r="BN60" s="1">
        <v>322.16000000000003</v>
      </c>
      <c r="BO60" s="1">
        <v>0</v>
      </c>
      <c r="BP60" s="1">
        <v>0</v>
      </c>
      <c r="BQ60" s="1">
        <v>1297.6099999999999</v>
      </c>
      <c r="BR60" s="1">
        <v>102.58</v>
      </c>
      <c r="BS60" s="1">
        <v>0</v>
      </c>
      <c r="BT60" s="1">
        <v>121.28</v>
      </c>
      <c r="BU60" s="1">
        <v>1906</v>
      </c>
      <c r="BV60" s="1">
        <v>58.19</v>
      </c>
      <c r="BW60" s="1">
        <v>2111.14</v>
      </c>
      <c r="BX60" s="1">
        <v>323.43</v>
      </c>
      <c r="BY60" s="1">
        <v>0</v>
      </c>
      <c r="BZ60" s="1">
        <v>70</v>
      </c>
      <c r="CA60" s="1">
        <v>0</v>
      </c>
      <c r="CB60" s="1">
        <v>846.28</v>
      </c>
      <c r="CC60" s="1">
        <v>0</v>
      </c>
      <c r="CD60" s="1">
        <v>8180.44</v>
      </c>
      <c r="CE60" s="1">
        <v>1364.47</v>
      </c>
      <c r="CF60" s="1">
        <v>51.21</v>
      </c>
      <c r="CG60" s="1">
        <v>0</v>
      </c>
      <c r="CH60" s="1">
        <v>1882.55</v>
      </c>
      <c r="CI60" s="1">
        <v>2800.54</v>
      </c>
      <c r="CJ60" s="1">
        <v>2909.96</v>
      </c>
      <c r="CK60" s="1">
        <v>300.41000000000003</v>
      </c>
      <c r="CL60" s="1">
        <v>25034.240000000002</v>
      </c>
      <c r="CM60" s="1">
        <v>861.42</v>
      </c>
      <c r="CN60" s="1">
        <v>2554.1999999999998</v>
      </c>
      <c r="CO60" s="1">
        <v>1577.34</v>
      </c>
      <c r="CP60" s="1">
        <v>0</v>
      </c>
      <c r="CQ60" s="1">
        <v>6095.45</v>
      </c>
      <c r="CR60" s="1">
        <v>1120</v>
      </c>
      <c r="CS60" s="1">
        <v>0</v>
      </c>
      <c r="CT60" s="1">
        <v>15719.52</v>
      </c>
      <c r="CU60" s="1">
        <v>664</v>
      </c>
      <c r="CV60" s="1">
        <v>0</v>
      </c>
      <c r="CW60" s="1">
        <v>78.2</v>
      </c>
      <c r="CX60" s="1">
        <v>0</v>
      </c>
      <c r="CY60" s="1">
        <v>6000</v>
      </c>
      <c r="CZ60" s="1">
        <v>19440</v>
      </c>
      <c r="DA60" s="1">
        <v>0</v>
      </c>
      <c r="DB60" s="1">
        <v>0</v>
      </c>
      <c r="DC60" s="1">
        <v>0</v>
      </c>
      <c r="DD60" s="1">
        <v>16640.36</v>
      </c>
      <c r="DE60" s="1">
        <v>4756.16</v>
      </c>
      <c r="DF60" s="1">
        <v>14118.68</v>
      </c>
      <c r="DG60" s="1">
        <v>5815.66</v>
      </c>
      <c r="DH60" s="1">
        <v>2062.23</v>
      </c>
      <c r="DI60" s="1">
        <v>3723.05</v>
      </c>
      <c r="DJ60" s="1">
        <v>1704.66</v>
      </c>
      <c r="DK60" s="1">
        <v>0</v>
      </c>
      <c r="DL60" s="1">
        <v>482.04</v>
      </c>
      <c r="DM60" s="1">
        <v>4269.2299999999996</v>
      </c>
      <c r="DN60" s="1">
        <v>4777.9799999999996</v>
      </c>
      <c r="DO60" s="1">
        <v>0</v>
      </c>
      <c r="DP60" s="1">
        <v>1292.0999999999999</v>
      </c>
      <c r="DQ60" s="1">
        <v>0</v>
      </c>
      <c r="DR60" s="1">
        <v>11574.29</v>
      </c>
      <c r="DS60" s="1">
        <v>0</v>
      </c>
      <c r="DT60" s="1">
        <v>0</v>
      </c>
      <c r="DU60" s="1">
        <v>181.82</v>
      </c>
      <c r="DV60" s="1">
        <v>0</v>
      </c>
      <c r="DW60" s="1">
        <v>0</v>
      </c>
      <c r="DX60" s="1">
        <v>0</v>
      </c>
      <c r="DY60" s="1">
        <v>0</v>
      </c>
      <c r="EB60" s="10">
        <v>43617</v>
      </c>
      <c r="EC60" s="5">
        <v>257915.81000000006</v>
      </c>
      <c r="ED60" s="5">
        <v>-21681.52</v>
      </c>
      <c r="EE60" s="5">
        <f>SUM(Table26[[#This Row],[Income]:[Cost Of Sales]])</f>
        <v>236234.29000000007</v>
      </c>
      <c r="EF60" s="5">
        <v>-227514.93000000008</v>
      </c>
      <c r="EG60" s="5">
        <f>Table26[[#This Row],[Gross Profit]]+Table26[[#This Row],[Expenses]]</f>
        <v>8719.359999999986</v>
      </c>
      <c r="EH60" s="5">
        <v>0</v>
      </c>
      <c r="EI60" s="12">
        <f>SUM(Table26[[#This Row],[Operating Profit]:[Expenses - Tax]])</f>
        <v>8719.359999999986</v>
      </c>
      <c r="EJ60" s="18">
        <f>Table26[[#This Row],[Gross Profit]]/Table26[[#This Row],[Income]]</f>
        <v>0.91593566908519497</v>
      </c>
      <c r="EK60" s="18">
        <f>Table26[[#This Row],[Net Profit/(Loss)]]/Table26[[#This Row],[Income]]</f>
        <v>3.3807000819375842E-2</v>
      </c>
      <c r="EL60" s="20">
        <f>Table26[[#This Row],[Income]]/EC61</f>
        <v>0.95423942142079599</v>
      </c>
      <c r="EN60" s="10">
        <v>43617</v>
      </c>
      <c r="EO60" s="4">
        <v>52900.840000000004</v>
      </c>
      <c r="EP60" s="4">
        <v>169661.67</v>
      </c>
      <c r="EQ60" s="4">
        <v>27724.01</v>
      </c>
      <c r="ER60" s="4">
        <v>37.450000000000003</v>
      </c>
      <c r="ES60" s="4">
        <v>7591.84</v>
      </c>
      <c r="ET60" s="4">
        <v>-20782.46</v>
      </c>
      <c r="EU60" s="4">
        <v>-899.06</v>
      </c>
      <c r="EV60" s="4">
        <v>-69078.840000000011</v>
      </c>
      <c r="EW60" s="4">
        <v>-37920.659999999996</v>
      </c>
      <c r="EX60" s="4">
        <v>-49117.17</v>
      </c>
      <c r="EY60" s="4">
        <v>-71398.260000000009</v>
      </c>
      <c r="EZ60" s="14">
        <v>0</v>
      </c>
      <c r="FA60" s="5">
        <f>SUM(Table37[[#This Row],[Sales]:[ITE]])</f>
        <v>8719.36</v>
      </c>
    </row>
    <row r="61" spans="2:157" x14ac:dyDescent="0.25">
      <c r="B61" s="3">
        <v>43586</v>
      </c>
      <c r="C61" s="1">
        <v>60815.37</v>
      </c>
      <c r="D61" s="1">
        <v>0</v>
      </c>
      <c r="E61" s="1">
        <v>5969.55</v>
      </c>
      <c r="F61" s="1">
        <v>166044.81</v>
      </c>
      <c r="G61" s="1">
        <v>1431.67</v>
      </c>
      <c r="H61" s="1">
        <v>2537.46</v>
      </c>
      <c r="I61" s="1">
        <v>895.79</v>
      </c>
      <c r="J61" s="1">
        <v>1145.0999999999999</v>
      </c>
      <c r="K61" s="1">
        <v>5253.54</v>
      </c>
      <c r="L61" s="1">
        <v>18180.91</v>
      </c>
      <c r="M61" s="1">
        <v>145.44999999999999</v>
      </c>
      <c r="N61" s="1">
        <v>1168.18</v>
      </c>
      <c r="O61" s="1">
        <v>33.61</v>
      </c>
      <c r="P61" s="1">
        <v>0</v>
      </c>
      <c r="Q61" s="1">
        <v>1083.32</v>
      </c>
      <c r="R61" s="1">
        <v>2000</v>
      </c>
      <c r="S61" s="1">
        <v>564.54999999999995</v>
      </c>
      <c r="T61" s="1">
        <v>1904.22</v>
      </c>
      <c r="U61" s="1">
        <v>750</v>
      </c>
      <c r="V61" s="1">
        <v>0</v>
      </c>
      <c r="W61" s="1">
        <v>0</v>
      </c>
      <c r="X61" s="1">
        <v>0</v>
      </c>
      <c r="Y61" s="1">
        <v>360.64</v>
      </c>
      <c r="Z61" s="1">
        <v>0</v>
      </c>
      <c r="AA61" s="1">
        <v>0</v>
      </c>
      <c r="AB61" s="1">
        <v>0</v>
      </c>
      <c r="AC61" s="1">
        <v>29080.14</v>
      </c>
      <c r="AD61" s="1">
        <v>-2011.19</v>
      </c>
      <c r="AE61" s="1">
        <v>0</v>
      </c>
      <c r="AF61" s="1">
        <v>0</v>
      </c>
      <c r="AG61" s="1">
        <v>1000.03</v>
      </c>
      <c r="AH61" s="1">
        <v>0</v>
      </c>
      <c r="AI61" s="1">
        <v>2700</v>
      </c>
      <c r="AJ61" s="1">
        <v>1712.17</v>
      </c>
      <c r="AK61" s="1">
        <v>0</v>
      </c>
      <c r="AL61" s="1">
        <v>1000</v>
      </c>
      <c r="AM61" s="1">
        <v>78.180000000000007</v>
      </c>
      <c r="AN61" s="1">
        <v>0</v>
      </c>
      <c r="AO61" s="1">
        <v>2253.9</v>
      </c>
      <c r="AP61" s="1">
        <v>8300</v>
      </c>
      <c r="AQ61" s="1">
        <v>200</v>
      </c>
      <c r="AR61" s="1">
        <v>0</v>
      </c>
      <c r="AS61" s="1">
        <v>2729</v>
      </c>
      <c r="AT61" s="1">
        <v>189.75</v>
      </c>
      <c r="AU61" s="1">
        <v>0</v>
      </c>
      <c r="AV61" s="1">
        <v>261.04000000000002</v>
      </c>
      <c r="AW61" s="1">
        <v>0</v>
      </c>
      <c r="AX61" s="1">
        <v>1285.81</v>
      </c>
      <c r="AY61" s="1">
        <v>964.62</v>
      </c>
      <c r="AZ61" s="1">
        <v>1760.27</v>
      </c>
      <c r="BA61" s="1">
        <v>0</v>
      </c>
      <c r="BB61" s="1">
        <v>31330.54</v>
      </c>
      <c r="BC61" s="1">
        <v>0</v>
      </c>
      <c r="BD61" s="1">
        <v>0</v>
      </c>
      <c r="BE61" s="1">
        <v>0</v>
      </c>
      <c r="BF61" s="1">
        <v>200</v>
      </c>
      <c r="BG61" s="1">
        <v>0</v>
      </c>
      <c r="BH61" s="1">
        <v>58.64</v>
      </c>
      <c r="BI61" s="1">
        <v>2808.43</v>
      </c>
      <c r="BJ61" s="1">
        <v>1414.57</v>
      </c>
      <c r="BK61" s="1">
        <v>8756.36</v>
      </c>
      <c r="BL61" s="1">
        <v>197.85</v>
      </c>
      <c r="BM61" s="1">
        <v>0</v>
      </c>
      <c r="BN61" s="1">
        <v>619.23</v>
      </c>
      <c r="BO61" s="1">
        <v>0</v>
      </c>
      <c r="BP61" s="1">
        <v>0</v>
      </c>
      <c r="BQ61" s="1">
        <v>624.04999999999995</v>
      </c>
      <c r="BR61" s="1">
        <v>63.93</v>
      </c>
      <c r="BS61" s="1">
        <v>107.68</v>
      </c>
      <c r="BT61" s="1">
        <v>103.25</v>
      </c>
      <c r="BU61" s="1">
        <v>1969.54</v>
      </c>
      <c r="BV61" s="1">
        <v>0</v>
      </c>
      <c r="BW61" s="1">
        <v>981.81</v>
      </c>
      <c r="BX61" s="1">
        <v>109.09</v>
      </c>
      <c r="BY61" s="1">
        <v>815</v>
      </c>
      <c r="BZ61" s="1">
        <v>0</v>
      </c>
      <c r="CA61" s="1">
        <v>0</v>
      </c>
      <c r="CB61" s="1">
        <v>841.01</v>
      </c>
      <c r="CC61" s="1">
        <v>0</v>
      </c>
      <c r="CD61" s="1">
        <v>10281.950000000001</v>
      </c>
      <c r="CE61" s="1">
        <v>0</v>
      </c>
      <c r="CF61" s="1">
        <v>194.86</v>
      </c>
      <c r="CG61" s="1">
        <v>0</v>
      </c>
      <c r="CH61" s="1">
        <v>1970.73</v>
      </c>
      <c r="CI61" s="1">
        <v>2800.54</v>
      </c>
      <c r="CJ61" s="1">
        <v>3493.51</v>
      </c>
      <c r="CK61" s="1">
        <v>131.04</v>
      </c>
      <c r="CL61" s="1">
        <v>25894.55</v>
      </c>
      <c r="CM61" s="1">
        <v>476.93</v>
      </c>
      <c r="CN61" s="1">
        <v>2554.1999999999998</v>
      </c>
      <c r="CO61" s="1">
        <v>1577.34</v>
      </c>
      <c r="CP61" s="1">
        <v>0</v>
      </c>
      <c r="CQ61" s="1">
        <v>7600</v>
      </c>
      <c r="CR61" s="1">
        <v>2004.82</v>
      </c>
      <c r="CS61" s="1">
        <v>0</v>
      </c>
      <c r="CT61" s="1">
        <v>11179.42</v>
      </c>
      <c r="CU61" s="1">
        <v>944</v>
      </c>
      <c r="CV61" s="1">
        <v>0</v>
      </c>
      <c r="CW61" s="1">
        <v>0</v>
      </c>
      <c r="CX61" s="1">
        <v>0</v>
      </c>
      <c r="CY61" s="1">
        <v>4500</v>
      </c>
      <c r="CZ61" s="1">
        <v>19856.36</v>
      </c>
      <c r="DA61" s="1">
        <v>0</v>
      </c>
      <c r="DB61" s="1">
        <v>0</v>
      </c>
      <c r="DC61" s="1">
        <v>0</v>
      </c>
      <c r="DD61" s="1">
        <v>21823.43</v>
      </c>
      <c r="DE61" s="1">
        <v>6642.88</v>
      </c>
      <c r="DF61" s="1">
        <v>20038.349999999999</v>
      </c>
      <c r="DG61" s="1">
        <v>7725.93</v>
      </c>
      <c r="DH61" s="1">
        <v>3090.88</v>
      </c>
      <c r="DI61" s="1">
        <v>5155.57</v>
      </c>
      <c r="DJ61" s="1">
        <v>2581.2600000000002</v>
      </c>
      <c r="DK61" s="1">
        <v>0</v>
      </c>
      <c r="DL61" s="1">
        <v>803.4</v>
      </c>
      <c r="DM61" s="1">
        <v>1134.44</v>
      </c>
      <c r="DN61" s="1">
        <v>6258.69</v>
      </c>
      <c r="DO61" s="1">
        <v>0</v>
      </c>
      <c r="DP61" s="1">
        <v>0</v>
      </c>
      <c r="DQ61" s="1">
        <v>0</v>
      </c>
      <c r="DR61" s="1">
        <v>6258.23</v>
      </c>
      <c r="DS61" s="1">
        <v>3519.46</v>
      </c>
      <c r="DT61" s="1">
        <v>0</v>
      </c>
      <c r="DU61" s="1">
        <v>0</v>
      </c>
      <c r="DV61" s="1">
        <v>0</v>
      </c>
      <c r="DW61" s="1">
        <v>200</v>
      </c>
      <c r="DX61" s="1">
        <v>360.91</v>
      </c>
      <c r="DY61" s="1">
        <v>0</v>
      </c>
      <c r="EB61" s="9">
        <v>43586</v>
      </c>
      <c r="EC61" s="5">
        <v>270284.17</v>
      </c>
      <c r="ED61" s="5">
        <v>-28068.98</v>
      </c>
      <c r="EE61" s="5">
        <f>SUM(Table26[[#This Row],[Income]:[Cost Of Sales]])</f>
        <v>242215.18999999997</v>
      </c>
      <c r="EF61" s="5">
        <v>-255489.4</v>
      </c>
      <c r="EG61" s="5">
        <f>Table26[[#This Row],[Gross Profit]]+Table26[[#This Row],[Expenses]]</f>
        <v>-13274.210000000021</v>
      </c>
      <c r="EH61" s="5">
        <v>0</v>
      </c>
      <c r="EI61" s="12">
        <f>SUM(Table26[[#This Row],[Operating Profit]:[Expenses - Tax]])</f>
        <v>-13274.210000000021</v>
      </c>
      <c r="EJ61" s="18">
        <f>Table26[[#This Row],[Gross Profit]]/Table26[[#This Row],[Income]]</f>
        <v>0.89615011489574103</v>
      </c>
      <c r="EK61" s="18">
        <f>Table26[[#This Row],[Net Profit/(Loss)]]/Table26[[#This Row],[Income]]</f>
        <v>-4.9112051216318078E-2</v>
      </c>
      <c r="EL61" s="20">
        <f>Table26[[#This Row],[Income]]/EC62</f>
        <v>0.89983123264423359</v>
      </c>
      <c r="EN61" s="9">
        <v>43586</v>
      </c>
      <c r="EO61" s="4">
        <v>66784.92</v>
      </c>
      <c r="EP61" s="4">
        <v>170909.73</v>
      </c>
      <c r="EQ61" s="4">
        <v>25893.18</v>
      </c>
      <c r="ER61" s="4">
        <v>33.61</v>
      </c>
      <c r="ES61" s="4">
        <v>6662.7300000000005</v>
      </c>
      <c r="ET61" s="4">
        <v>-27068.95</v>
      </c>
      <c r="EU61" s="4">
        <v>-1000.03</v>
      </c>
      <c r="EV61" s="4">
        <v>-84912.52999999997</v>
      </c>
      <c r="EW61" s="4">
        <v>-38898.839999999997</v>
      </c>
      <c r="EX61" s="4">
        <v>-46084.6</v>
      </c>
      <c r="EY61" s="4">
        <v>-85593.430000000008</v>
      </c>
      <c r="EZ61" s="14">
        <v>0</v>
      </c>
      <c r="FA61" s="5">
        <f>SUM(Table37[[#This Row],[Sales]:[ITE]])</f>
        <v>-13274.210000000006</v>
      </c>
    </row>
    <row r="62" spans="2:157" x14ac:dyDescent="0.25">
      <c r="B62" s="3">
        <v>43556</v>
      </c>
      <c r="C62" s="1">
        <v>55821.91</v>
      </c>
      <c r="D62" s="1">
        <v>0</v>
      </c>
      <c r="E62" s="1">
        <v>4209.46</v>
      </c>
      <c r="F62" s="1">
        <v>198012.53</v>
      </c>
      <c r="G62" s="1">
        <v>1431.67</v>
      </c>
      <c r="H62" s="1">
        <v>1549.75</v>
      </c>
      <c r="I62" s="1">
        <v>1644.64</v>
      </c>
      <c r="J62" s="1">
        <v>1404.45</v>
      </c>
      <c r="K62" s="1">
        <v>4153.92</v>
      </c>
      <c r="L62" s="1">
        <v>18682.73</v>
      </c>
      <c r="M62" s="1">
        <v>940.91</v>
      </c>
      <c r="N62" s="1">
        <v>872</v>
      </c>
      <c r="O62" s="1">
        <v>52.92</v>
      </c>
      <c r="P62" s="1">
        <v>0</v>
      </c>
      <c r="Q62" s="1">
        <v>6082.94</v>
      </c>
      <c r="R62" s="1">
        <v>2000</v>
      </c>
      <c r="S62" s="1">
        <v>498.18</v>
      </c>
      <c r="T62" s="1">
        <v>2044.7</v>
      </c>
      <c r="U62" s="1">
        <v>0</v>
      </c>
      <c r="V62" s="1">
        <v>750</v>
      </c>
      <c r="W62" s="1">
        <v>0</v>
      </c>
      <c r="X62" s="1">
        <v>0</v>
      </c>
      <c r="Y62" s="1">
        <v>219.36</v>
      </c>
      <c r="Z62" s="1">
        <v>0</v>
      </c>
      <c r="AA62" s="1">
        <v>0</v>
      </c>
      <c r="AB62" s="1">
        <v>0</v>
      </c>
      <c r="AC62" s="1">
        <v>21683.25</v>
      </c>
      <c r="AD62" s="1">
        <v>3344.27</v>
      </c>
      <c r="AE62" s="1">
        <v>0</v>
      </c>
      <c r="AF62" s="1">
        <v>0</v>
      </c>
      <c r="AG62" s="1">
        <v>1718.86</v>
      </c>
      <c r="AH62" s="1">
        <v>0</v>
      </c>
      <c r="AI62" s="1">
        <v>2660</v>
      </c>
      <c r="AJ62" s="1">
        <v>2786.8</v>
      </c>
      <c r="AK62" s="1">
        <v>0</v>
      </c>
      <c r="AL62" s="1">
        <v>0</v>
      </c>
      <c r="AM62" s="1">
        <v>91.46</v>
      </c>
      <c r="AN62" s="1">
        <v>0</v>
      </c>
      <c r="AO62" s="1">
        <v>704.1</v>
      </c>
      <c r="AP62" s="1">
        <v>0</v>
      </c>
      <c r="AQ62" s="1">
        <v>61.82</v>
      </c>
      <c r="AR62" s="1">
        <v>1044.06</v>
      </c>
      <c r="AS62" s="1">
        <v>2729</v>
      </c>
      <c r="AT62" s="1">
        <v>695.75</v>
      </c>
      <c r="AU62" s="1">
        <v>0</v>
      </c>
      <c r="AV62" s="1">
        <v>207.25</v>
      </c>
      <c r="AW62" s="1">
        <v>0</v>
      </c>
      <c r="AX62" s="1">
        <v>893.64</v>
      </c>
      <c r="AY62" s="1">
        <v>366.12</v>
      </c>
      <c r="AZ62" s="1">
        <v>1760.27</v>
      </c>
      <c r="BA62" s="1">
        <v>0</v>
      </c>
      <c r="BB62" s="1">
        <v>30248.02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115.39</v>
      </c>
      <c r="BI62" s="1">
        <v>1267.83</v>
      </c>
      <c r="BJ62" s="1">
        <v>568.36</v>
      </c>
      <c r="BK62" s="1">
        <v>5139.92</v>
      </c>
      <c r="BL62" s="1">
        <v>212.15</v>
      </c>
      <c r="BM62" s="1">
        <v>0</v>
      </c>
      <c r="BN62" s="1">
        <v>322.89</v>
      </c>
      <c r="BO62" s="1">
        <v>0</v>
      </c>
      <c r="BP62" s="1">
        <v>0</v>
      </c>
      <c r="BQ62" s="1">
        <v>898.37</v>
      </c>
      <c r="BR62" s="1">
        <v>162.85</v>
      </c>
      <c r="BS62" s="1">
        <v>0</v>
      </c>
      <c r="BT62" s="1">
        <v>100.72</v>
      </c>
      <c r="BU62" s="1">
        <v>1906</v>
      </c>
      <c r="BV62" s="1">
        <v>202.4</v>
      </c>
      <c r="BW62" s="1">
        <v>5328.73</v>
      </c>
      <c r="BX62" s="1">
        <v>313.10000000000002</v>
      </c>
      <c r="BY62" s="1">
        <v>815</v>
      </c>
      <c r="BZ62" s="1">
        <v>0</v>
      </c>
      <c r="CA62" s="1">
        <v>300</v>
      </c>
      <c r="CB62" s="1">
        <v>842.51</v>
      </c>
      <c r="CC62" s="1">
        <v>0</v>
      </c>
      <c r="CD62" s="1">
        <v>15227.72</v>
      </c>
      <c r="CE62" s="1">
        <v>2314.38</v>
      </c>
      <c r="CF62" s="1">
        <v>1200.1300000000001</v>
      </c>
      <c r="CG62" s="1">
        <v>0</v>
      </c>
      <c r="CH62" s="1">
        <v>2298.69</v>
      </c>
      <c r="CI62" s="1">
        <v>2800.54</v>
      </c>
      <c r="CJ62" s="1">
        <v>3081.48</v>
      </c>
      <c r="CK62" s="1">
        <v>192.19</v>
      </c>
      <c r="CL62" s="1">
        <v>29094.41</v>
      </c>
      <c r="CM62" s="1">
        <v>418.2</v>
      </c>
      <c r="CN62" s="1">
        <v>2539.2199999999998</v>
      </c>
      <c r="CO62" s="1">
        <v>1577.34</v>
      </c>
      <c r="CP62" s="1">
        <v>0</v>
      </c>
      <c r="CQ62" s="1">
        <v>4500</v>
      </c>
      <c r="CR62" s="1">
        <v>2025</v>
      </c>
      <c r="CS62" s="1">
        <v>0</v>
      </c>
      <c r="CT62" s="1">
        <v>7901.82</v>
      </c>
      <c r="CU62" s="1">
        <v>736</v>
      </c>
      <c r="CV62" s="1">
        <v>0</v>
      </c>
      <c r="CW62" s="1">
        <v>0</v>
      </c>
      <c r="CX62" s="1">
        <v>16727.27</v>
      </c>
      <c r="CY62" s="1">
        <v>5250</v>
      </c>
      <c r="CZ62" s="1">
        <v>17060</v>
      </c>
      <c r="DA62" s="1">
        <v>0</v>
      </c>
      <c r="DB62" s="1">
        <v>0</v>
      </c>
      <c r="DC62" s="1">
        <v>0</v>
      </c>
      <c r="DD62" s="1">
        <v>21576.6</v>
      </c>
      <c r="DE62" s="1">
        <v>4966.49</v>
      </c>
      <c r="DF62" s="1">
        <v>13543.44</v>
      </c>
      <c r="DG62" s="1">
        <v>6236.37</v>
      </c>
      <c r="DH62" s="1">
        <v>2701.57</v>
      </c>
      <c r="DI62" s="1">
        <v>3428.21</v>
      </c>
      <c r="DJ62" s="1">
        <v>1662.59</v>
      </c>
      <c r="DK62" s="1">
        <v>0</v>
      </c>
      <c r="DL62" s="1">
        <v>642.72</v>
      </c>
      <c r="DM62" s="1">
        <v>1057.3800000000001</v>
      </c>
      <c r="DN62" s="1">
        <v>4956.3500000000004</v>
      </c>
      <c r="DO62" s="1">
        <v>0</v>
      </c>
      <c r="DP62" s="1">
        <v>0</v>
      </c>
      <c r="DQ62" s="1">
        <v>0</v>
      </c>
      <c r="DR62" s="1">
        <v>2814.3</v>
      </c>
      <c r="DS62" s="1">
        <v>7038.92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EB62" s="10">
        <v>43556</v>
      </c>
      <c r="EC62" s="5">
        <v>300372.06999999995</v>
      </c>
      <c r="ED62" s="5">
        <v>-26746.38</v>
      </c>
      <c r="EE62" s="5">
        <f>SUM(Table26[[#This Row],[Income]:[Cost Of Sales]])</f>
        <v>273625.68999999994</v>
      </c>
      <c r="EF62" s="5">
        <v>-248313.84</v>
      </c>
      <c r="EG62" s="5">
        <f>Table26[[#This Row],[Gross Profit]]+Table26[[#This Row],[Expenses]]</f>
        <v>25311.849999999948</v>
      </c>
      <c r="EH62" s="5">
        <v>0</v>
      </c>
      <c r="EI62" s="12">
        <f>SUM(Table26[[#This Row],[Operating Profit]:[Expenses - Tax]])</f>
        <v>25311.849999999948</v>
      </c>
      <c r="EJ62" s="18">
        <f>Table26[[#This Row],[Gross Profit]]/Table26[[#This Row],[Income]]</f>
        <v>0.91095583554090098</v>
      </c>
      <c r="EK62" s="18">
        <f>Table26[[#This Row],[Net Profit/(Loss)]]/Table26[[#This Row],[Income]]</f>
        <v>8.4268320952743545E-2</v>
      </c>
      <c r="EL62" s="20">
        <f>Table26[[#This Row],[Income]]/EC63</f>
        <v>0.96614324431155185</v>
      </c>
      <c r="EN62" s="10">
        <v>43556</v>
      </c>
      <c r="EO62" s="4">
        <v>60031.37</v>
      </c>
      <c r="EP62" s="4">
        <v>202638.59000000003</v>
      </c>
      <c r="EQ62" s="4">
        <v>26054.01</v>
      </c>
      <c r="ER62" s="4">
        <v>52.92</v>
      </c>
      <c r="ES62" s="4">
        <v>11595.18</v>
      </c>
      <c r="ET62" s="4">
        <v>-25027.52</v>
      </c>
      <c r="EU62" s="4">
        <v>-1718.86</v>
      </c>
      <c r="EV62" s="4">
        <v>-81486.74000000002</v>
      </c>
      <c r="EW62" s="4">
        <v>-42002.069999999992</v>
      </c>
      <c r="EX62" s="4">
        <v>-54200.09</v>
      </c>
      <c r="EY62" s="4">
        <v>-70624.94</v>
      </c>
      <c r="EZ62" s="14">
        <v>0</v>
      </c>
      <c r="FA62" s="5">
        <f>SUM(Table37[[#This Row],[Sales]:[ITE]])</f>
        <v>25311.850000000006</v>
      </c>
    </row>
    <row r="63" spans="2:157" x14ac:dyDescent="0.25">
      <c r="B63" s="3">
        <v>43525</v>
      </c>
      <c r="C63" s="1">
        <v>60057.9</v>
      </c>
      <c r="D63" s="1">
        <v>0</v>
      </c>
      <c r="E63" s="1">
        <v>4387.01</v>
      </c>
      <c r="F63" s="1">
        <v>200941.68</v>
      </c>
      <c r="G63" s="1">
        <v>1431.67</v>
      </c>
      <c r="H63" s="1">
        <v>3620.77</v>
      </c>
      <c r="I63" s="1">
        <v>1262.5999999999999</v>
      </c>
      <c r="J63" s="1">
        <v>2265.46</v>
      </c>
      <c r="K63" s="1">
        <v>5163.1899999999996</v>
      </c>
      <c r="L63" s="1">
        <v>19465.47</v>
      </c>
      <c r="M63" s="1">
        <v>2117.27</v>
      </c>
      <c r="N63" s="1">
        <v>872</v>
      </c>
      <c r="O63" s="1">
        <v>22.73</v>
      </c>
      <c r="P63" s="1">
        <v>0</v>
      </c>
      <c r="Q63" s="1">
        <v>3715.96</v>
      </c>
      <c r="R63" s="1">
        <v>2000</v>
      </c>
      <c r="S63" s="1">
        <v>1448.19</v>
      </c>
      <c r="T63" s="1">
        <v>2071.62</v>
      </c>
      <c r="U63" s="1">
        <v>0</v>
      </c>
      <c r="V63" s="1">
        <v>0</v>
      </c>
      <c r="W63" s="1">
        <v>0</v>
      </c>
      <c r="X63" s="1">
        <v>0</v>
      </c>
      <c r="Y63" s="1">
        <v>54.55</v>
      </c>
      <c r="Z63" s="1">
        <v>0</v>
      </c>
      <c r="AA63" s="1">
        <v>0</v>
      </c>
      <c r="AB63" s="1">
        <v>0</v>
      </c>
      <c r="AC63" s="1">
        <v>24795.96</v>
      </c>
      <c r="AD63" s="1">
        <v>-370.4</v>
      </c>
      <c r="AE63" s="1">
        <v>0</v>
      </c>
      <c r="AF63" s="1">
        <v>0</v>
      </c>
      <c r="AG63" s="1">
        <v>1372.96</v>
      </c>
      <c r="AH63" s="1">
        <v>0</v>
      </c>
      <c r="AI63" s="1">
        <v>750</v>
      </c>
      <c r="AJ63" s="1">
        <v>2569.8000000000002</v>
      </c>
      <c r="AK63" s="1">
        <v>-882.72</v>
      </c>
      <c r="AL63" s="1">
        <v>-1750</v>
      </c>
      <c r="AM63" s="1">
        <v>69.459999999999994</v>
      </c>
      <c r="AN63" s="1">
        <v>0</v>
      </c>
      <c r="AO63" s="1">
        <v>596.6</v>
      </c>
      <c r="AP63" s="1">
        <v>0</v>
      </c>
      <c r="AQ63" s="1">
        <v>0</v>
      </c>
      <c r="AR63" s="1">
        <v>238.02</v>
      </c>
      <c r="AS63" s="1">
        <v>2729</v>
      </c>
      <c r="AT63" s="1">
        <v>189.75</v>
      </c>
      <c r="AU63" s="1">
        <v>0</v>
      </c>
      <c r="AV63" s="1">
        <v>0</v>
      </c>
      <c r="AW63" s="1">
        <v>0</v>
      </c>
      <c r="AX63" s="1">
        <v>1049.67</v>
      </c>
      <c r="AY63" s="1">
        <v>79.8</v>
      </c>
      <c r="AZ63" s="1">
        <v>368.59</v>
      </c>
      <c r="BA63" s="1">
        <v>0</v>
      </c>
      <c r="BB63" s="1">
        <v>31258.23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312.68</v>
      </c>
      <c r="BJ63" s="1">
        <v>787.3</v>
      </c>
      <c r="BK63" s="1">
        <v>5311.25</v>
      </c>
      <c r="BL63" s="1">
        <v>226.39</v>
      </c>
      <c r="BM63" s="1">
        <v>0</v>
      </c>
      <c r="BN63" s="1">
        <v>440</v>
      </c>
      <c r="BO63" s="1">
        <v>0</v>
      </c>
      <c r="BP63" s="1">
        <v>1856.13</v>
      </c>
      <c r="BQ63" s="1">
        <v>514.21</v>
      </c>
      <c r="BR63" s="1">
        <v>0</v>
      </c>
      <c r="BS63" s="1">
        <v>63.93</v>
      </c>
      <c r="BT63" s="1">
        <v>102.98</v>
      </c>
      <c r="BU63" s="1">
        <v>9120.01</v>
      </c>
      <c r="BV63" s="1">
        <v>0</v>
      </c>
      <c r="BW63" s="1">
        <v>2282.13</v>
      </c>
      <c r="BX63" s="1">
        <v>112.73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14093.94</v>
      </c>
      <c r="CE63" s="1">
        <v>1306.4000000000001</v>
      </c>
      <c r="CF63" s="1">
        <v>0</v>
      </c>
      <c r="CG63" s="1">
        <v>0</v>
      </c>
      <c r="CH63" s="1">
        <v>2486.7800000000002</v>
      </c>
      <c r="CI63" s="1">
        <v>2800.54</v>
      </c>
      <c r="CJ63" s="1">
        <v>5151.8900000000003</v>
      </c>
      <c r="CK63" s="1">
        <v>163.80000000000001</v>
      </c>
      <c r="CL63" s="1">
        <v>30929.53</v>
      </c>
      <c r="CM63" s="1">
        <v>522.5</v>
      </c>
      <c r="CN63" s="1">
        <v>0</v>
      </c>
      <c r="CO63" s="1">
        <v>1577.34</v>
      </c>
      <c r="CP63" s="1">
        <v>0</v>
      </c>
      <c r="CQ63" s="1">
        <v>5145.45</v>
      </c>
      <c r="CR63" s="1">
        <v>4265</v>
      </c>
      <c r="CS63" s="1">
        <v>0</v>
      </c>
      <c r="CT63" s="1">
        <v>8786.31</v>
      </c>
      <c r="CU63" s="1">
        <v>760</v>
      </c>
      <c r="CV63" s="1">
        <v>0</v>
      </c>
      <c r="CW63" s="1">
        <v>0</v>
      </c>
      <c r="CX63" s="1">
        <v>0</v>
      </c>
      <c r="CY63" s="1">
        <v>5500</v>
      </c>
      <c r="CZ63" s="1">
        <v>21100</v>
      </c>
      <c r="DA63" s="1">
        <v>0</v>
      </c>
      <c r="DB63" s="1">
        <v>0</v>
      </c>
      <c r="DC63" s="1">
        <v>0</v>
      </c>
      <c r="DD63" s="1">
        <v>17750.72</v>
      </c>
      <c r="DE63" s="1">
        <v>4592</v>
      </c>
      <c r="DF63" s="1">
        <v>13650.98</v>
      </c>
      <c r="DG63" s="1">
        <v>6890.38</v>
      </c>
      <c r="DH63" s="1">
        <v>1922.67</v>
      </c>
      <c r="DI63" s="1">
        <v>3480.77</v>
      </c>
      <c r="DJ63" s="1">
        <v>1975.41</v>
      </c>
      <c r="DK63" s="1">
        <v>0</v>
      </c>
      <c r="DL63" s="1">
        <v>642.72</v>
      </c>
      <c r="DM63" s="1">
        <v>866.95</v>
      </c>
      <c r="DN63" s="1">
        <v>4860.16</v>
      </c>
      <c r="DO63" s="1">
        <v>0</v>
      </c>
      <c r="DP63" s="1">
        <v>0</v>
      </c>
      <c r="DQ63" s="1">
        <v>0</v>
      </c>
      <c r="DR63" s="1">
        <v>4186.79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EB63" s="9">
        <v>43525</v>
      </c>
      <c r="EC63" s="5">
        <v>310898.07</v>
      </c>
      <c r="ED63" s="5">
        <v>-25798.519999999997</v>
      </c>
      <c r="EE63" s="5">
        <f>SUM(Table26[[#This Row],[Income]:[Cost Of Sales]])</f>
        <v>285099.55</v>
      </c>
      <c r="EF63" s="5">
        <v>-223804.97000000003</v>
      </c>
      <c r="EG63" s="5">
        <f>Table26[[#This Row],[Gross Profit]]+Table26[[#This Row],[Expenses]]</f>
        <v>61294.579999999958</v>
      </c>
      <c r="EH63" s="5">
        <v>0</v>
      </c>
      <c r="EI63" s="12">
        <f>SUM(Table26[[#This Row],[Operating Profit]:[Expenses - Tax]])</f>
        <v>61294.579999999958</v>
      </c>
      <c r="EJ63" s="18">
        <f>Table26[[#This Row],[Gross Profit]]/Table26[[#This Row],[Income]]</f>
        <v>0.91701936264834316</v>
      </c>
      <c r="EK63" s="18">
        <f>Table26[[#This Row],[Net Profit/(Loss)]]/Table26[[#This Row],[Income]]</f>
        <v>0.19715329850712793</v>
      </c>
      <c r="EL63" s="20">
        <f>Table26[[#This Row],[Income]]/EC64</f>
        <v>1.1382712719013779</v>
      </c>
      <c r="EN63" s="9">
        <v>43525</v>
      </c>
      <c r="EO63" s="4">
        <v>64444.91</v>
      </c>
      <c r="EP63" s="4">
        <v>207256.72</v>
      </c>
      <c r="EQ63" s="4">
        <v>29883.390000000003</v>
      </c>
      <c r="ER63" s="4">
        <v>22.73</v>
      </c>
      <c r="ES63" s="4">
        <v>9290.32</v>
      </c>
      <c r="ET63" s="4">
        <v>-24425.559999999998</v>
      </c>
      <c r="EU63" s="4">
        <v>-1372.96</v>
      </c>
      <c r="EV63" s="4">
        <v>-73796.28</v>
      </c>
      <c r="EW63" s="4">
        <v>-43632.37999999999</v>
      </c>
      <c r="EX63" s="4">
        <v>-45556.76</v>
      </c>
      <c r="EY63" s="4">
        <v>-60819.549999999996</v>
      </c>
      <c r="EZ63" s="14">
        <v>0</v>
      </c>
      <c r="FA63" s="5">
        <f>SUM(Table37[[#This Row],[Sales]:[ITE]])</f>
        <v>61294.580000000009</v>
      </c>
    </row>
    <row r="64" spans="2:157" x14ac:dyDescent="0.25">
      <c r="B64" s="3">
        <v>43497</v>
      </c>
      <c r="C64" s="1">
        <v>55964.480000000003</v>
      </c>
      <c r="D64" s="1">
        <v>0</v>
      </c>
      <c r="E64" s="1">
        <v>4082.52</v>
      </c>
      <c r="F64" s="1">
        <v>173476.3</v>
      </c>
      <c r="G64" s="1">
        <v>1431.67</v>
      </c>
      <c r="H64" s="1">
        <v>3946.67</v>
      </c>
      <c r="I64" s="1">
        <v>1126.9000000000001</v>
      </c>
      <c r="J64" s="1">
        <v>3137.46</v>
      </c>
      <c r="K64" s="1">
        <v>5307.01</v>
      </c>
      <c r="L64" s="1">
        <v>15876.37</v>
      </c>
      <c r="M64" s="1">
        <v>1009.1</v>
      </c>
      <c r="N64" s="1">
        <v>0</v>
      </c>
      <c r="O64" s="1">
        <v>23.54</v>
      </c>
      <c r="P64" s="1">
        <v>0</v>
      </c>
      <c r="Q64" s="1">
        <v>3625.87</v>
      </c>
      <c r="R64" s="1">
        <v>3778.45</v>
      </c>
      <c r="S64" s="1">
        <v>718.18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-372.73</v>
      </c>
      <c r="Z64" s="1">
        <v>0</v>
      </c>
      <c r="AA64" s="1">
        <v>0</v>
      </c>
      <c r="AB64" s="1">
        <v>0</v>
      </c>
      <c r="AC64" s="1">
        <v>24059.27</v>
      </c>
      <c r="AD64" s="1">
        <v>-1488.16</v>
      </c>
      <c r="AE64" s="1">
        <v>0</v>
      </c>
      <c r="AF64" s="1">
        <v>0</v>
      </c>
      <c r="AG64" s="1">
        <v>1220.01</v>
      </c>
      <c r="AH64" s="1">
        <v>0</v>
      </c>
      <c r="AI64" s="1">
        <v>0</v>
      </c>
      <c r="AJ64" s="1">
        <v>3226.8</v>
      </c>
      <c r="AK64" s="1">
        <v>0</v>
      </c>
      <c r="AL64" s="1">
        <v>9000</v>
      </c>
      <c r="AM64" s="1">
        <v>90.55</v>
      </c>
      <c r="AN64" s="1">
        <v>0</v>
      </c>
      <c r="AO64" s="1">
        <v>512</v>
      </c>
      <c r="AP64" s="1">
        <v>0</v>
      </c>
      <c r="AQ64" s="1">
        <v>0</v>
      </c>
      <c r="AR64" s="1">
        <v>126.79</v>
      </c>
      <c r="AS64" s="1">
        <v>2650</v>
      </c>
      <c r="AT64" s="1">
        <v>189.75</v>
      </c>
      <c r="AU64" s="1">
        <v>0</v>
      </c>
      <c r="AV64" s="1">
        <v>0</v>
      </c>
      <c r="AW64" s="1">
        <v>0</v>
      </c>
      <c r="AX64" s="1">
        <v>925.67</v>
      </c>
      <c r="AY64" s="1">
        <v>134.30000000000001</v>
      </c>
      <c r="AZ64" s="1">
        <v>1763.99</v>
      </c>
      <c r="BA64" s="1">
        <v>0</v>
      </c>
      <c r="BB64" s="1">
        <v>28210.46</v>
      </c>
      <c r="BC64" s="1">
        <v>0</v>
      </c>
      <c r="BD64" s="1">
        <v>0</v>
      </c>
      <c r="BE64" s="1">
        <v>0</v>
      </c>
      <c r="BF64" s="1">
        <v>-75</v>
      </c>
      <c r="BG64" s="1">
        <v>0</v>
      </c>
      <c r="BH64" s="1">
        <v>0</v>
      </c>
      <c r="BI64" s="1">
        <v>4170.42</v>
      </c>
      <c r="BJ64" s="1">
        <v>730.46</v>
      </c>
      <c r="BK64" s="1">
        <v>4797.26</v>
      </c>
      <c r="BL64" s="1">
        <v>249.35</v>
      </c>
      <c r="BM64" s="1">
        <v>0</v>
      </c>
      <c r="BN64" s="1">
        <v>956.15</v>
      </c>
      <c r="BO64" s="1">
        <v>0</v>
      </c>
      <c r="BP64" s="1">
        <v>285.45</v>
      </c>
      <c r="BQ64" s="1">
        <v>93.01</v>
      </c>
      <c r="BR64" s="1">
        <v>0</v>
      </c>
      <c r="BS64" s="1">
        <v>63.93</v>
      </c>
      <c r="BT64" s="1">
        <v>118.46</v>
      </c>
      <c r="BU64" s="1">
        <v>1778.94</v>
      </c>
      <c r="BV64" s="1">
        <v>71</v>
      </c>
      <c r="BW64" s="1">
        <v>1187.3599999999999</v>
      </c>
      <c r="BX64" s="1">
        <v>0</v>
      </c>
      <c r="BY64" s="1">
        <v>0</v>
      </c>
      <c r="BZ64" s="1">
        <v>0</v>
      </c>
      <c r="CA64" s="1">
        <v>0</v>
      </c>
      <c r="CB64" s="1">
        <v>1371.5</v>
      </c>
      <c r="CC64" s="1">
        <v>0</v>
      </c>
      <c r="CD64" s="1">
        <v>14974.93</v>
      </c>
      <c r="CE64" s="1">
        <v>1883.29</v>
      </c>
      <c r="CF64" s="1">
        <v>0</v>
      </c>
      <c r="CG64" s="1">
        <v>0</v>
      </c>
      <c r="CH64" s="1">
        <v>2013.76</v>
      </c>
      <c r="CI64" s="1">
        <v>2800.54</v>
      </c>
      <c r="CJ64" s="1">
        <v>0</v>
      </c>
      <c r="CK64" s="1">
        <v>518.53</v>
      </c>
      <c r="CL64" s="1">
        <v>26314.41</v>
      </c>
      <c r="CM64" s="1">
        <v>1108</v>
      </c>
      <c r="CN64" s="1">
        <v>2438.1</v>
      </c>
      <c r="CO64" s="1">
        <v>1577.34</v>
      </c>
      <c r="CP64" s="1">
        <v>0</v>
      </c>
      <c r="CQ64" s="1">
        <v>6200</v>
      </c>
      <c r="CR64" s="1">
        <v>5565.83</v>
      </c>
      <c r="CS64" s="1">
        <v>0</v>
      </c>
      <c r="CT64" s="1">
        <v>6818.16</v>
      </c>
      <c r="CU64" s="1">
        <v>728</v>
      </c>
      <c r="CV64" s="1">
        <v>0</v>
      </c>
      <c r="CW64" s="1">
        <v>0</v>
      </c>
      <c r="CX64" s="1">
        <v>0</v>
      </c>
      <c r="CY64" s="1">
        <v>0</v>
      </c>
      <c r="CZ64" s="1">
        <v>17520</v>
      </c>
      <c r="DA64" s="1">
        <v>0</v>
      </c>
      <c r="DB64" s="1">
        <v>0</v>
      </c>
      <c r="DC64" s="1">
        <v>0</v>
      </c>
      <c r="DD64" s="1">
        <v>18482.77</v>
      </c>
      <c r="DE64" s="1">
        <v>4592</v>
      </c>
      <c r="DF64" s="1">
        <v>13650.98</v>
      </c>
      <c r="DG64" s="1">
        <v>6105.18</v>
      </c>
      <c r="DH64" s="1">
        <v>966.18</v>
      </c>
      <c r="DI64" s="1">
        <v>3732.23</v>
      </c>
      <c r="DJ64" s="1">
        <v>543.42999999999995</v>
      </c>
      <c r="DK64" s="1">
        <v>0</v>
      </c>
      <c r="DL64" s="1">
        <v>642.72</v>
      </c>
      <c r="DM64" s="1">
        <v>2441.56</v>
      </c>
      <c r="DN64" s="1">
        <v>4801.8500000000004</v>
      </c>
      <c r="DO64" s="1">
        <v>0</v>
      </c>
      <c r="DP64" s="1">
        <v>14.39</v>
      </c>
      <c r="DQ64" s="1">
        <v>0</v>
      </c>
      <c r="DR64" s="1">
        <v>3154.43</v>
      </c>
      <c r="DS64" s="1">
        <v>3519.46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EB64" s="10">
        <v>43497</v>
      </c>
      <c r="EC64" s="5">
        <v>273131.78999999998</v>
      </c>
      <c r="ED64" s="5">
        <v>-23791.119999999999</v>
      </c>
      <c r="EE64" s="5">
        <f>SUM(Table26[[#This Row],[Income]:[Cost Of Sales]])</f>
        <v>249340.66999999998</v>
      </c>
      <c r="EF64" s="5">
        <v>-215736.66999999998</v>
      </c>
      <c r="EG64" s="5">
        <f>Table26[[#This Row],[Gross Profit]]+Table26[[#This Row],[Expenses]]</f>
        <v>33604</v>
      </c>
      <c r="EH64" s="5">
        <v>0</v>
      </c>
      <c r="EI64" s="12">
        <f>SUM(Table26[[#This Row],[Operating Profit]:[Expenses - Tax]])</f>
        <v>33604</v>
      </c>
      <c r="EJ64" s="18">
        <f>Table26[[#This Row],[Gross Profit]]/Table26[[#This Row],[Income]]</f>
        <v>0.91289508994906821</v>
      </c>
      <c r="EK64" s="18">
        <f>Table26[[#This Row],[Net Profit/(Loss)]]/Table26[[#This Row],[Income]]</f>
        <v>0.12303218164388702</v>
      </c>
      <c r="EL64" s="20">
        <f>Table26[[#This Row],[Income]]/EC65</f>
        <v>0.96697997278043357</v>
      </c>
      <c r="EN64" s="10">
        <v>43497</v>
      </c>
      <c r="EO64" s="4">
        <v>60047</v>
      </c>
      <c r="EP64" s="4">
        <v>179981.54</v>
      </c>
      <c r="EQ64" s="4">
        <v>25329.940000000002</v>
      </c>
      <c r="ER64" s="4">
        <v>23.54</v>
      </c>
      <c r="ES64" s="4">
        <v>7749.77</v>
      </c>
      <c r="ET64" s="4">
        <v>-22571.11</v>
      </c>
      <c r="EU64" s="4">
        <v>-1220.01</v>
      </c>
      <c r="EV64" s="4">
        <v>-79486.819999999992</v>
      </c>
      <c r="EW64" s="4">
        <v>-36770.679999999993</v>
      </c>
      <c r="EX64" s="4">
        <v>-36831.99</v>
      </c>
      <c r="EY64" s="4">
        <v>-62647.18</v>
      </c>
      <c r="EZ64" s="14">
        <v>0</v>
      </c>
      <c r="FA64" s="5">
        <f>SUM(Table37[[#This Row],[Sales]:[ITE]])</f>
        <v>33603.999999999993</v>
      </c>
    </row>
    <row r="65" spans="2:157" x14ac:dyDescent="0.25">
      <c r="B65" s="3">
        <v>43466</v>
      </c>
      <c r="C65" s="1">
        <v>50956.18</v>
      </c>
      <c r="D65" s="1">
        <v>0</v>
      </c>
      <c r="E65" s="1">
        <v>3098.24</v>
      </c>
      <c r="F65" s="1">
        <v>175213.51</v>
      </c>
      <c r="G65" s="1">
        <v>1431.67</v>
      </c>
      <c r="H65" s="1">
        <v>3177.53</v>
      </c>
      <c r="I65" s="1">
        <v>1242.73</v>
      </c>
      <c r="J65" s="1">
        <v>17038.810000000001</v>
      </c>
      <c r="K65" s="1">
        <v>5080.91</v>
      </c>
      <c r="L65" s="1">
        <v>16064.73</v>
      </c>
      <c r="M65" s="1">
        <v>0</v>
      </c>
      <c r="N65" s="1">
        <v>336</v>
      </c>
      <c r="O65" s="1">
        <v>24.84</v>
      </c>
      <c r="P65" s="1">
        <v>0</v>
      </c>
      <c r="Q65" s="1">
        <v>5019.63</v>
      </c>
      <c r="R65" s="1">
        <v>2000</v>
      </c>
      <c r="S65" s="1">
        <v>327.26</v>
      </c>
      <c r="T65" s="1">
        <v>1282.27</v>
      </c>
      <c r="U65" s="1">
        <v>0</v>
      </c>
      <c r="V65" s="1">
        <v>0</v>
      </c>
      <c r="W65" s="1">
        <v>0</v>
      </c>
      <c r="X65" s="1">
        <v>0</v>
      </c>
      <c r="Y65" s="1">
        <v>164.27</v>
      </c>
      <c r="Z65" s="1">
        <v>0</v>
      </c>
      <c r="AA65" s="1">
        <v>0</v>
      </c>
      <c r="AB65" s="1">
        <v>0</v>
      </c>
      <c r="AC65" s="1">
        <v>24800.9</v>
      </c>
      <c r="AD65" s="1">
        <v>1352.05</v>
      </c>
      <c r="AE65" s="1">
        <v>0</v>
      </c>
      <c r="AF65" s="1">
        <v>0</v>
      </c>
      <c r="AG65" s="1">
        <v>1217.3599999999999</v>
      </c>
      <c r="AH65" s="1">
        <v>0</v>
      </c>
      <c r="AI65" s="1">
        <v>0</v>
      </c>
      <c r="AJ65" s="1">
        <v>3789.3</v>
      </c>
      <c r="AK65" s="1">
        <v>0</v>
      </c>
      <c r="AL65" s="1">
        <v>0</v>
      </c>
      <c r="AM65" s="1">
        <v>86.68</v>
      </c>
      <c r="AN65" s="1">
        <v>0</v>
      </c>
      <c r="AO65" s="1">
        <v>546.79999999999995</v>
      </c>
      <c r="AP65" s="1">
        <v>1000</v>
      </c>
      <c r="AQ65" s="1">
        <v>0</v>
      </c>
      <c r="AR65" s="1">
        <v>911.92</v>
      </c>
      <c r="AS65" s="1">
        <v>2650</v>
      </c>
      <c r="AT65" s="1">
        <v>419.75</v>
      </c>
      <c r="AU65" s="1">
        <v>0</v>
      </c>
      <c r="AV65" s="1">
        <v>326.25</v>
      </c>
      <c r="AW65" s="1">
        <v>0</v>
      </c>
      <c r="AX65" s="1">
        <v>1146.67</v>
      </c>
      <c r="AY65" s="1">
        <v>197.94</v>
      </c>
      <c r="AZ65" s="1">
        <v>1757.54</v>
      </c>
      <c r="BA65" s="1">
        <v>0</v>
      </c>
      <c r="BB65" s="1">
        <v>30911.43</v>
      </c>
      <c r="BC65" s="1">
        <v>0</v>
      </c>
      <c r="BD65" s="1">
        <v>0</v>
      </c>
      <c r="BE65" s="1">
        <v>0</v>
      </c>
      <c r="BF65" s="1">
        <v>0</v>
      </c>
      <c r="BG65" s="1">
        <v>3000</v>
      </c>
      <c r="BH65" s="1">
        <v>0</v>
      </c>
      <c r="BI65" s="1">
        <v>469.63</v>
      </c>
      <c r="BJ65" s="1">
        <v>587.29999999999995</v>
      </c>
      <c r="BK65" s="1">
        <v>5311.25</v>
      </c>
      <c r="BL65" s="1">
        <v>254.91</v>
      </c>
      <c r="BM65" s="1">
        <v>0</v>
      </c>
      <c r="BN65" s="1">
        <v>635.15</v>
      </c>
      <c r="BO65" s="1">
        <v>0</v>
      </c>
      <c r="BP65" s="1">
        <v>0</v>
      </c>
      <c r="BQ65" s="1">
        <v>906.36</v>
      </c>
      <c r="BR65" s="1">
        <v>83.47</v>
      </c>
      <c r="BS65" s="1">
        <v>63.93</v>
      </c>
      <c r="BT65" s="1">
        <v>118.73</v>
      </c>
      <c r="BU65" s="1">
        <v>6505.66</v>
      </c>
      <c r="BV65" s="1">
        <v>140</v>
      </c>
      <c r="BW65" s="1">
        <v>6042.58</v>
      </c>
      <c r="BX65" s="1">
        <v>563.64</v>
      </c>
      <c r="BY65" s="1">
        <v>865</v>
      </c>
      <c r="BZ65" s="1">
        <v>0</v>
      </c>
      <c r="CA65" s="1">
        <v>0</v>
      </c>
      <c r="CB65" s="1">
        <v>833.94</v>
      </c>
      <c r="CC65" s="1">
        <v>148.01</v>
      </c>
      <c r="CD65" s="1">
        <v>14294.41</v>
      </c>
      <c r="CE65" s="1">
        <v>943.15</v>
      </c>
      <c r="CF65" s="1">
        <v>0</v>
      </c>
      <c r="CG65" s="1">
        <v>0</v>
      </c>
      <c r="CH65" s="1">
        <v>2362.35</v>
      </c>
      <c r="CI65" s="1">
        <v>2805.56</v>
      </c>
      <c r="CJ65" s="1">
        <v>0</v>
      </c>
      <c r="CK65" s="1">
        <v>131.04</v>
      </c>
      <c r="CL65" s="1">
        <v>29715.84</v>
      </c>
      <c r="CM65" s="1">
        <v>418</v>
      </c>
      <c r="CN65" s="1">
        <v>2389.6999999999998</v>
      </c>
      <c r="CO65" s="1">
        <v>1577.34</v>
      </c>
      <c r="CP65" s="1">
        <v>0</v>
      </c>
      <c r="CQ65" s="1">
        <v>5455.45</v>
      </c>
      <c r="CR65" s="1">
        <v>3671.82</v>
      </c>
      <c r="CS65" s="1">
        <v>0</v>
      </c>
      <c r="CT65" s="1">
        <v>7901.35</v>
      </c>
      <c r="CU65" s="1">
        <v>1064</v>
      </c>
      <c r="CV65" s="1">
        <v>500</v>
      </c>
      <c r="CW65" s="1">
        <v>55</v>
      </c>
      <c r="CX65" s="1">
        <v>0</v>
      </c>
      <c r="CY65" s="1">
        <v>3136.36</v>
      </c>
      <c r="CZ65" s="1">
        <v>16600</v>
      </c>
      <c r="DA65" s="1">
        <v>0</v>
      </c>
      <c r="DB65" s="1">
        <v>0</v>
      </c>
      <c r="DC65" s="1">
        <v>-8891.14</v>
      </c>
      <c r="DD65" s="1">
        <v>24626.28</v>
      </c>
      <c r="DE65" s="1">
        <v>5740</v>
      </c>
      <c r="DF65" s="1">
        <v>16929.3</v>
      </c>
      <c r="DG65" s="1">
        <v>7904.06</v>
      </c>
      <c r="DH65" s="1">
        <v>3038.78</v>
      </c>
      <c r="DI65" s="1">
        <v>2295.2199999999998</v>
      </c>
      <c r="DJ65" s="1">
        <v>198.24</v>
      </c>
      <c r="DK65" s="1">
        <v>0</v>
      </c>
      <c r="DL65" s="1">
        <v>755.49</v>
      </c>
      <c r="DM65" s="1">
        <v>3281.66</v>
      </c>
      <c r="DN65" s="1">
        <v>5390.83</v>
      </c>
      <c r="DO65" s="1">
        <v>46.2</v>
      </c>
      <c r="DP65" s="1">
        <v>0</v>
      </c>
      <c r="DQ65" s="1">
        <v>0</v>
      </c>
      <c r="DR65" s="1">
        <v>4500.49</v>
      </c>
      <c r="DS65" s="1">
        <v>3519.46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EB65" s="9">
        <v>43466</v>
      </c>
      <c r="EC65" s="5">
        <v>282458.58000000007</v>
      </c>
      <c r="ED65" s="5">
        <v>-27370.31</v>
      </c>
      <c r="EE65" s="5">
        <f>SUM(Table26[[#This Row],[Income]:[Cost Of Sales]])</f>
        <v>255088.27000000008</v>
      </c>
      <c r="EF65" s="5">
        <v>-232630.07999999996</v>
      </c>
      <c r="EG65" s="5">
        <f>Table26[[#This Row],[Gross Profit]]+Table26[[#This Row],[Expenses]]</f>
        <v>22458.190000000119</v>
      </c>
      <c r="EH65" s="5">
        <v>0</v>
      </c>
      <c r="EI65" s="12">
        <f>SUM(Table26[[#This Row],[Operating Profit]:[Expenses - Tax]])</f>
        <v>22458.190000000119</v>
      </c>
      <c r="EJ65" s="18">
        <f>Table26[[#This Row],[Gross Profit]]/Table26[[#This Row],[Income]]</f>
        <v>0.90309973943790278</v>
      </c>
      <c r="EK65" s="18">
        <f>Table26[[#This Row],[Net Profit/(Loss)]]/Table26[[#This Row],[Income]]</f>
        <v>7.9509675365500007E-2</v>
      </c>
      <c r="EL65" s="20">
        <f>Table26[[#This Row],[Income]]/EC66</f>
        <v>0.77930826015176491</v>
      </c>
      <c r="EN65" s="9">
        <v>43466</v>
      </c>
      <c r="EO65" s="4">
        <v>54054.42</v>
      </c>
      <c r="EP65" s="4">
        <v>181065.44000000003</v>
      </c>
      <c r="EQ65" s="4">
        <v>38520.449999999997</v>
      </c>
      <c r="ER65" s="4">
        <v>24.84</v>
      </c>
      <c r="ES65" s="4">
        <v>8793.43</v>
      </c>
      <c r="ET65" s="4">
        <v>-26152.95</v>
      </c>
      <c r="EU65" s="4">
        <v>-1217.3599999999999</v>
      </c>
      <c r="EV65" s="4">
        <v>-85511.400000000009</v>
      </c>
      <c r="EW65" s="4">
        <v>-39399.829999999994</v>
      </c>
      <c r="EX65" s="4">
        <v>-38383.980000000003</v>
      </c>
      <c r="EY65" s="4">
        <v>-69334.87000000001</v>
      </c>
      <c r="EZ65" s="14">
        <v>0</v>
      </c>
      <c r="FA65" s="5">
        <f>SUM(Table37[[#This Row],[Sales]:[ITE]])</f>
        <v>22458.190000000046</v>
      </c>
    </row>
    <row r="66" spans="2:157" x14ac:dyDescent="0.25">
      <c r="B66" s="3">
        <v>43435</v>
      </c>
      <c r="C66" s="1">
        <v>71265.52</v>
      </c>
      <c r="D66" s="1">
        <v>378</v>
      </c>
      <c r="E66" s="1">
        <v>3562.77</v>
      </c>
      <c r="F66" s="1">
        <v>229046.08</v>
      </c>
      <c r="G66" s="1">
        <v>1431.67</v>
      </c>
      <c r="H66" s="1">
        <v>4658.34</v>
      </c>
      <c r="I66" s="1">
        <v>4354.49</v>
      </c>
      <c r="J66" s="1">
        <v>7775.9</v>
      </c>
      <c r="K66" s="1">
        <v>3244.45</v>
      </c>
      <c r="L66" s="1">
        <v>28843.63</v>
      </c>
      <c r="M66" s="1">
        <v>0</v>
      </c>
      <c r="N66" s="1">
        <v>572</v>
      </c>
      <c r="O66" s="1">
        <v>42.97</v>
      </c>
      <c r="P66" s="1">
        <v>800</v>
      </c>
      <c r="Q66" s="1">
        <v>2538.5500000000002</v>
      </c>
      <c r="R66" s="1">
        <v>1818.18</v>
      </c>
      <c r="S66" s="1">
        <v>670.46</v>
      </c>
      <c r="T66" s="1">
        <v>1306.56</v>
      </c>
      <c r="U66" s="1">
        <v>0</v>
      </c>
      <c r="V66" s="1">
        <v>0</v>
      </c>
      <c r="W66" s="1">
        <v>0</v>
      </c>
      <c r="X66" s="1">
        <v>0</v>
      </c>
      <c r="Y66" s="1">
        <v>138.25</v>
      </c>
      <c r="Z66" s="1">
        <v>0</v>
      </c>
      <c r="AA66" s="1">
        <v>0</v>
      </c>
      <c r="AB66" s="1">
        <v>0</v>
      </c>
      <c r="AC66" s="1">
        <v>28878.29</v>
      </c>
      <c r="AD66" s="1">
        <v>-45.05</v>
      </c>
      <c r="AE66" s="1">
        <v>0</v>
      </c>
      <c r="AF66" s="1">
        <v>0</v>
      </c>
      <c r="AG66" s="1">
        <v>1243.02</v>
      </c>
      <c r="AH66" s="1">
        <v>0</v>
      </c>
      <c r="AI66" s="1">
        <v>7800</v>
      </c>
      <c r="AJ66" s="1">
        <v>3819.3</v>
      </c>
      <c r="AK66" s="1">
        <v>0</v>
      </c>
      <c r="AL66" s="1">
        <v>7000</v>
      </c>
      <c r="AM66" s="1">
        <v>110.7</v>
      </c>
      <c r="AN66" s="1">
        <v>0</v>
      </c>
      <c r="AO66" s="1">
        <v>1201.82</v>
      </c>
      <c r="AP66" s="1">
        <v>0</v>
      </c>
      <c r="AQ66" s="1">
        <v>250</v>
      </c>
      <c r="AR66" s="1">
        <v>68.180000000000007</v>
      </c>
      <c r="AS66" s="1">
        <v>2650</v>
      </c>
      <c r="AT66" s="1">
        <v>0</v>
      </c>
      <c r="AU66" s="1">
        <v>0</v>
      </c>
      <c r="AV66" s="1">
        <v>215.64</v>
      </c>
      <c r="AW66" s="1">
        <v>104.1</v>
      </c>
      <c r="AX66" s="1">
        <v>997.64</v>
      </c>
      <c r="AY66" s="1">
        <v>184.35</v>
      </c>
      <c r="AZ66" s="1">
        <v>2052.11</v>
      </c>
      <c r="BA66" s="1">
        <v>0</v>
      </c>
      <c r="BB66" s="1">
        <v>29338.240000000002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992.23</v>
      </c>
      <c r="BJ66" s="1">
        <v>1414.62</v>
      </c>
      <c r="BK66" s="1">
        <v>5311.25</v>
      </c>
      <c r="BL66" s="1">
        <v>263.69</v>
      </c>
      <c r="BM66" s="1">
        <v>0</v>
      </c>
      <c r="BN66" s="1">
        <v>422.67</v>
      </c>
      <c r="BO66" s="1">
        <v>0</v>
      </c>
      <c r="BP66" s="1">
        <v>0</v>
      </c>
      <c r="BQ66" s="1">
        <v>1143.27</v>
      </c>
      <c r="BR66" s="1">
        <v>169</v>
      </c>
      <c r="BS66" s="1">
        <v>0</v>
      </c>
      <c r="BT66" s="1">
        <v>90.19</v>
      </c>
      <c r="BU66" s="1">
        <v>1969.54</v>
      </c>
      <c r="BV66" s="1">
        <v>0</v>
      </c>
      <c r="BW66" s="1">
        <v>1872.35</v>
      </c>
      <c r="BX66" s="1">
        <v>0</v>
      </c>
      <c r="BY66" s="1">
        <v>0</v>
      </c>
      <c r="BZ66" s="1">
        <v>0</v>
      </c>
      <c r="CA66" s="1">
        <v>0</v>
      </c>
      <c r="CB66" s="1">
        <v>1162.51</v>
      </c>
      <c r="CC66" s="1">
        <v>0</v>
      </c>
      <c r="CD66" s="1">
        <v>13550.8</v>
      </c>
      <c r="CE66" s="1">
        <v>3125.85</v>
      </c>
      <c r="CF66" s="1">
        <v>0</v>
      </c>
      <c r="CG66" s="1">
        <v>0</v>
      </c>
      <c r="CH66" s="1">
        <v>1512.73</v>
      </c>
      <c r="CI66" s="1">
        <v>2802.58</v>
      </c>
      <c r="CJ66" s="1">
        <v>0</v>
      </c>
      <c r="CK66" s="1">
        <v>657.02</v>
      </c>
      <c r="CL66" s="1">
        <v>36305.089999999997</v>
      </c>
      <c r="CM66" s="1">
        <v>450.77</v>
      </c>
      <c r="CN66" s="1">
        <v>4688.8</v>
      </c>
      <c r="CO66" s="1">
        <v>1577.34</v>
      </c>
      <c r="CP66" s="1">
        <v>0</v>
      </c>
      <c r="CQ66" s="1">
        <v>6790.9</v>
      </c>
      <c r="CR66" s="1">
        <v>3848.71</v>
      </c>
      <c r="CS66" s="1">
        <v>0</v>
      </c>
      <c r="CT66" s="1">
        <v>9867.73</v>
      </c>
      <c r="CU66" s="1">
        <v>0</v>
      </c>
      <c r="CV66" s="1">
        <v>2245</v>
      </c>
      <c r="CW66" s="1">
        <v>0</v>
      </c>
      <c r="CX66" s="1">
        <v>18000</v>
      </c>
      <c r="CY66" s="1">
        <v>13000</v>
      </c>
      <c r="CZ66" s="1">
        <v>22613.37</v>
      </c>
      <c r="DA66" s="1">
        <v>0</v>
      </c>
      <c r="DB66" s="1">
        <v>0</v>
      </c>
      <c r="DC66" s="1">
        <v>8891.14</v>
      </c>
      <c r="DD66" s="1">
        <v>18849.349999999999</v>
      </c>
      <c r="DE66" s="1">
        <v>4592</v>
      </c>
      <c r="DF66" s="1">
        <v>13543.44</v>
      </c>
      <c r="DG66" s="1">
        <v>5742.84</v>
      </c>
      <c r="DH66" s="1">
        <v>2290.59</v>
      </c>
      <c r="DI66" s="1">
        <v>3738.25</v>
      </c>
      <c r="DJ66" s="1">
        <v>287.18</v>
      </c>
      <c r="DK66" s="1">
        <v>0</v>
      </c>
      <c r="DL66" s="1">
        <v>642.72</v>
      </c>
      <c r="DM66" s="1">
        <v>2806.39</v>
      </c>
      <c r="DN66" s="1">
        <v>5581.29</v>
      </c>
      <c r="DO66" s="1">
        <v>0</v>
      </c>
      <c r="DP66" s="1">
        <v>0</v>
      </c>
      <c r="DQ66" s="1">
        <v>0</v>
      </c>
      <c r="DR66" s="1">
        <v>5429.85</v>
      </c>
      <c r="DS66" s="1">
        <v>3519.46</v>
      </c>
      <c r="DT66" s="1">
        <v>0</v>
      </c>
      <c r="DU66" s="1">
        <v>0</v>
      </c>
      <c r="DV66" s="1">
        <v>0</v>
      </c>
      <c r="DW66" s="1">
        <v>0</v>
      </c>
      <c r="DX66" s="1">
        <v>2311.5500000000002</v>
      </c>
      <c r="DY66" s="1">
        <v>0</v>
      </c>
      <c r="EB66" s="10">
        <v>43435</v>
      </c>
      <c r="EC66" s="5">
        <v>362447.82</v>
      </c>
      <c r="ED66" s="5">
        <v>-30076.260000000002</v>
      </c>
      <c r="EE66" s="5">
        <f>SUM(Table26[[#This Row],[Income]:[Cost Of Sales]])</f>
        <v>332371.56</v>
      </c>
      <c r="EF66" s="5">
        <v>-289866.13999999996</v>
      </c>
      <c r="EG66" s="5">
        <f>Table26[[#This Row],[Gross Profit]]+Table26[[#This Row],[Expenses]]</f>
        <v>42505.420000000042</v>
      </c>
      <c r="EH66" s="5">
        <v>0</v>
      </c>
      <c r="EI66" s="12">
        <f>SUM(Table26[[#This Row],[Operating Profit]:[Expenses - Tax]])</f>
        <v>42505.420000000042</v>
      </c>
      <c r="EJ66" s="18">
        <f>Table26[[#This Row],[Gross Profit]]/Table26[[#This Row],[Income]]</f>
        <v>0.91701906221977003</v>
      </c>
      <c r="EK66" s="18">
        <f>Table26[[#This Row],[Net Profit/(Loss)]]/Table26[[#This Row],[Income]]</f>
        <v>0.11727321190675127</v>
      </c>
      <c r="EL66" s="20">
        <f>Table26[[#This Row],[Income]]/EC67</f>
        <v>1.2493552657254516</v>
      </c>
      <c r="EN66" s="10">
        <v>43435</v>
      </c>
      <c r="EO66" s="4">
        <v>75206.290000000008</v>
      </c>
      <c r="EP66" s="4">
        <v>239490.58</v>
      </c>
      <c r="EQ66" s="4">
        <v>40435.979999999996</v>
      </c>
      <c r="ER66" s="4">
        <v>842.97</v>
      </c>
      <c r="ES66" s="4">
        <v>6472</v>
      </c>
      <c r="ET66" s="4">
        <v>-28833.24</v>
      </c>
      <c r="EU66" s="4">
        <v>-1243.02</v>
      </c>
      <c r="EV66" s="4">
        <v>-87280.05</v>
      </c>
      <c r="EW66" s="4">
        <v>-47994.329999999994</v>
      </c>
      <c r="EX66" s="4">
        <v>-76365.709999999992</v>
      </c>
      <c r="EY66" s="4">
        <v>-78226.050000000017</v>
      </c>
      <c r="EZ66" s="14">
        <v>0</v>
      </c>
      <c r="FA66" s="5">
        <f>SUM(Table37[[#This Row],[Sales]:[ITE]])</f>
        <v>42505.419999999955</v>
      </c>
    </row>
    <row r="67" spans="2:157" x14ac:dyDescent="0.25">
      <c r="B67" s="3">
        <v>43405</v>
      </c>
      <c r="C67" s="1">
        <v>56006.79</v>
      </c>
      <c r="D67" s="1">
        <v>65.91</v>
      </c>
      <c r="E67" s="1">
        <v>4797</v>
      </c>
      <c r="F67" s="1">
        <v>181380.18</v>
      </c>
      <c r="G67" s="1">
        <v>1431.67</v>
      </c>
      <c r="H67" s="1">
        <v>2456.1</v>
      </c>
      <c r="I67" s="1">
        <v>1205.56</v>
      </c>
      <c r="J67" s="1">
        <v>2105.5500000000002</v>
      </c>
      <c r="K67" s="1">
        <v>4984.63</v>
      </c>
      <c r="L67" s="1">
        <v>19105.91</v>
      </c>
      <c r="M67" s="1">
        <v>0</v>
      </c>
      <c r="N67" s="1">
        <v>529.82000000000005</v>
      </c>
      <c r="O67" s="1">
        <v>51.45</v>
      </c>
      <c r="P67" s="1">
        <v>0</v>
      </c>
      <c r="Q67" s="1">
        <v>3039.82</v>
      </c>
      <c r="R67" s="1">
        <v>4000</v>
      </c>
      <c r="S67" s="1">
        <v>2830.91</v>
      </c>
      <c r="T67" s="1">
        <v>2724.68</v>
      </c>
      <c r="U67" s="1">
        <v>0</v>
      </c>
      <c r="V67" s="1">
        <v>0</v>
      </c>
      <c r="W67" s="1">
        <v>0</v>
      </c>
      <c r="X67" s="1">
        <v>0</v>
      </c>
      <c r="Y67" s="1">
        <v>3391.91</v>
      </c>
      <c r="Z67" s="1">
        <v>0</v>
      </c>
      <c r="AA67" s="1">
        <v>0</v>
      </c>
      <c r="AB67" s="1">
        <v>0</v>
      </c>
      <c r="AC67" s="1">
        <v>27491.49</v>
      </c>
      <c r="AD67" s="1">
        <v>-3539.92</v>
      </c>
      <c r="AE67" s="1">
        <v>0</v>
      </c>
      <c r="AF67" s="1">
        <v>0</v>
      </c>
      <c r="AG67" s="1">
        <v>1249.6199999999999</v>
      </c>
      <c r="AH67" s="1">
        <v>0</v>
      </c>
      <c r="AI67" s="1">
        <v>2000</v>
      </c>
      <c r="AJ67" s="1">
        <v>2975.3</v>
      </c>
      <c r="AK67" s="1">
        <v>1400</v>
      </c>
      <c r="AL67" s="1">
        <v>0</v>
      </c>
      <c r="AM67" s="1">
        <v>104.84</v>
      </c>
      <c r="AN67" s="1">
        <v>0</v>
      </c>
      <c r="AO67" s="1">
        <v>754.2</v>
      </c>
      <c r="AP67" s="1">
        <v>0</v>
      </c>
      <c r="AQ67" s="1">
        <v>234.55</v>
      </c>
      <c r="AR67" s="1">
        <v>782.46</v>
      </c>
      <c r="AS67" s="1">
        <v>2650</v>
      </c>
      <c r="AT67" s="1">
        <v>165</v>
      </c>
      <c r="AU67" s="1">
        <v>0</v>
      </c>
      <c r="AV67" s="1">
        <v>0</v>
      </c>
      <c r="AW67" s="1">
        <v>81.3</v>
      </c>
      <c r="AX67" s="1">
        <v>1268.6300000000001</v>
      </c>
      <c r="AY67" s="1">
        <v>79.8</v>
      </c>
      <c r="AZ67" s="1">
        <v>1612.04</v>
      </c>
      <c r="BA67" s="1">
        <v>0</v>
      </c>
      <c r="BB67" s="1">
        <v>27516.080000000002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831.69</v>
      </c>
      <c r="BJ67" s="1">
        <v>568.36</v>
      </c>
      <c r="BK67" s="1">
        <v>5139.92</v>
      </c>
      <c r="BL67" s="1">
        <v>282.67</v>
      </c>
      <c r="BM67" s="1">
        <v>0</v>
      </c>
      <c r="BN67" s="1">
        <v>406.42</v>
      </c>
      <c r="BO67" s="1">
        <v>0</v>
      </c>
      <c r="BP67" s="1">
        <v>0</v>
      </c>
      <c r="BQ67" s="1">
        <v>390.38</v>
      </c>
      <c r="BR67" s="1">
        <v>59.84</v>
      </c>
      <c r="BS67" s="1">
        <v>183.63</v>
      </c>
      <c r="BT67" s="1">
        <v>91.82</v>
      </c>
      <c r="BU67" s="1">
        <v>1906</v>
      </c>
      <c r="BV67" s="1">
        <v>521.83000000000004</v>
      </c>
      <c r="BW67" s="1">
        <v>1813</v>
      </c>
      <c r="BX67" s="1">
        <v>181.09</v>
      </c>
      <c r="BY67" s="1">
        <v>0</v>
      </c>
      <c r="BZ67" s="1">
        <v>0</v>
      </c>
      <c r="CA67" s="1">
        <v>3387.86</v>
      </c>
      <c r="CB67" s="1">
        <v>322.22000000000003</v>
      </c>
      <c r="CC67" s="1">
        <v>0</v>
      </c>
      <c r="CD67" s="1">
        <v>10831.95</v>
      </c>
      <c r="CE67" s="1">
        <v>998.29</v>
      </c>
      <c r="CF67" s="1">
        <v>366.99</v>
      </c>
      <c r="CG67" s="1">
        <v>0</v>
      </c>
      <c r="CH67" s="1">
        <v>2074.61</v>
      </c>
      <c r="CI67" s="1">
        <v>2800.54</v>
      </c>
      <c r="CJ67" s="1">
        <v>627.29999999999995</v>
      </c>
      <c r="CK67" s="1">
        <v>293.54000000000002</v>
      </c>
      <c r="CL67" s="1">
        <v>26908.14</v>
      </c>
      <c r="CM67" s="1">
        <v>418</v>
      </c>
      <c r="CN67" s="1">
        <v>2524.69</v>
      </c>
      <c r="CO67" s="1">
        <v>1577.34</v>
      </c>
      <c r="CP67" s="1">
        <v>0</v>
      </c>
      <c r="CQ67" s="1">
        <v>7804.55</v>
      </c>
      <c r="CR67" s="1">
        <v>3960</v>
      </c>
      <c r="CS67" s="1">
        <v>0</v>
      </c>
      <c r="CT67" s="1">
        <v>8225.7099999999991</v>
      </c>
      <c r="CU67" s="1">
        <v>1528</v>
      </c>
      <c r="CV67" s="1">
        <v>1056.3599999999999</v>
      </c>
      <c r="CW67" s="1">
        <v>35</v>
      </c>
      <c r="CX67" s="1">
        <v>0</v>
      </c>
      <c r="CY67" s="1">
        <v>0</v>
      </c>
      <c r="CZ67" s="1">
        <v>17650.91</v>
      </c>
      <c r="DA67" s="1">
        <v>0</v>
      </c>
      <c r="DB67" s="1">
        <v>925</v>
      </c>
      <c r="DC67" s="1">
        <v>0</v>
      </c>
      <c r="DD67" s="1">
        <v>18453.349999999999</v>
      </c>
      <c r="DE67" s="1">
        <v>4720</v>
      </c>
      <c r="DF67" s="1">
        <v>17397.830000000002</v>
      </c>
      <c r="DG67" s="1">
        <v>5320.82</v>
      </c>
      <c r="DH67" s="1">
        <v>3137.19</v>
      </c>
      <c r="DI67" s="1">
        <v>3774.62</v>
      </c>
      <c r="DJ67" s="1">
        <v>1072.29</v>
      </c>
      <c r="DK67" s="1">
        <v>0</v>
      </c>
      <c r="DL67" s="1">
        <v>482.04</v>
      </c>
      <c r="DM67" s="1">
        <v>3013.4</v>
      </c>
      <c r="DN67" s="1">
        <v>5254.12</v>
      </c>
      <c r="DO67" s="1">
        <v>0</v>
      </c>
      <c r="DP67" s="1">
        <v>1373.16</v>
      </c>
      <c r="DQ67" s="1">
        <v>0</v>
      </c>
      <c r="DR67" s="1">
        <v>3515.49</v>
      </c>
      <c r="DS67" s="1">
        <v>3519.46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EB67" s="9">
        <v>43405</v>
      </c>
      <c r="EC67" s="5">
        <v>290107.88999999996</v>
      </c>
      <c r="ED67" s="5">
        <v>-25201.19</v>
      </c>
      <c r="EE67" s="5">
        <f>SUM(Table26[[#This Row],[Income]:[Cost Of Sales]])</f>
        <v>264906.69999999995</v>
      </c>
      <c r="EF67" s="5">
        <v>-219351.61999999997</v>
      </c>
      <c r="EG67" s="5">
        <f>Table26[[#This Row],[Gross Profit]]+Table26[[#This Row],[Expenses]]</f>
        <v>45555.079999999987</v>
      </c>
      <c r="EH67" s="5">
        <v>0</v>
      </c>
      <c r="EI67" s="12">
        <f>SUM(Table26[[#This Row],[Operating Profit]:[Expenses - Tax]])</f>
        <v>45555.079999999987</v>
      </c>
      <c r="EJ67" s="18">
        <f>Table26[[#This Row],[Gross Profit]]/Table26[[#This Row],[Income]]</f>
        <v>0.9131316628444679</v>
      </c>
      <c r="EK67" s="18">
        <f>Table26[[#This Row],[Net Profit/(Loss)]]/Table26[[#This Row],[Income]]</f>
        <v>0.15702806290445942</v>
      </c>
      <c r="EL67" s="20">
        <f>Table26[[#This Row],[Income]]/EC68</f>
        <v>1.0539328281229439</v>
      </c>
      <c r="EN67" s="9">
        <v>43405</v>
      </c>
      <c r="EO67" s="4">
        <v>60869.700000000004</v>
      </c>
      <c r="EP67" s="4">
        <v>186473.51</v>
      </c>
      <c r="EQ67" s="4">
        <v>26725.91</v>
      </c>
      <c r="ER67" s="4">
        <v>51.45</v>
      </c>
      <c r="ES67" s="4">
        <v>15987.32</v>
      </c>
      <c r="ET67" s="4">
        <v>-23951.57</v>
      </c>
      <c r="EU67" s="4">
        <v>-1249.6199999999999</v>
      </c>
      <c r="EV67" s="4">
        <v>-69908.159999999989</v>
      </c>
      <c r="EW67" s="4">
        <v>-37224.159999999996</v>
      </c>
      <c r="EX67" s="4">
        <v>-41185.53</v>
      </c>
      <c r="EY67" s="4">
        <v>-71033.770000000019</v>
      </c>
      <c r="EZ67" s="14">
        <v>0</v>
      </c>
      <c r="FA67" s="5">
        <f>SUM(Table37[[#This Row],[Sales]:[ITE]])</f>
        <v>45555.080000000016</v>
      </c>
    </row>
    <row r="68" spans="2:157" x14ac:dyDescent="0.25">
      <c r="B68" s="3">
        <v>43374</v>
      </c>
      <c r="C68" s="1">
        <v>55172.47</v>
      </c>
      <c r="D68" s="1">
        <v>432.82</v>
      </c>
      <c r="E68" s="1">
        <v>5418.39</v>
      </c>
      <c r="F68" s="1">
        <v>174620.65</v>
      </c>
      <c r="G68" s="1">
        <v>1431.67</v>
      </c>
      <c r="H68" s="1">
        <v>6310.56</v>
      </c>
      <c r="I68" s="1">
        <v>1268.8900000000001</v>
      </c>
      <c r="J68" s="1">
        <v>582.82000000000005</v>
      </c>
      <c r="K68" s="1">
        <v>5016.8</v>
      </c>
      <c r="L68" s="1">
        <v>15189.93</v>
      </c>
      <c r="M68" s="1">
        <v>0</v>
      </c>
      <c r="N68" s="1">
        <v>522</v>
      </c>
      <c r="O68" s="1">
        <v>37.01</v>
      </c>
      <c r="P68" s="1">
        <v>0</v>
      </c>
      <c r="Q68" s="1">
        <v>4518.55</v>
      </c>
      <c r="R68" s="1">
        <v>697.85</v>
      </c>
      <c r="S68" s="1">
        <v>769.1</v>
      </c>
      <c r="T68" s="1">
        <v>1973.2</v>
      </c>
      <c r="U68" s="1">
        <v>0</v>
      </c>
      <c r="V68" s="1">
        <v>0</v>
      </c>
      <c r="W68" s="1">
        <v>0</v>
      </c>
      <c r="X68" s="1">
        <v>0</v>
      </c>
      <c r="Y68" s="1">
        <v>60</v>
      </c>
      <c r="Z68" s="1">
        <v>977.58</v>
      </c>
      <c r="AA68" s="1">
        <v>261.93</v>
      </c>
      <c r="AB68" s="1">
        <v>0</v>
      </c>
      <c r="AC68" s="1">
        <v>20637.099999999999</v>
      </c>
      <c r="AD68" s="1">
        <v>2762.73</v>
      </c>
      <c r="AE68" s="1">
        <v>0</v>
      </c>
      <c r="AF68" s="1">
        <v>147.44</v>
      </c>
      <c r="AG68" s="1">
        <v>1845.03</v>
      </c>
      <c r="AH68" s="1">
        <v>0</v>
      </c>
      <c r="AI68" s="1">
        <v>2000</v>
      </c>
      <c r="AJ68" s="1">
        <v>3626.79</v>
      </c>
      <c r="AK68" s="1">
        <v>988</v>
      </c>
      <c r="AL68" s="1">
        <v>0</v>
      </c>
      <c r="AM68" s="1">
        <v>156.76</v>
      </c>
      <c r="AN68" s="1">
        <v>0</v>
      </c>
      <c r="AO68" s="1">
        <v>993.87</v>
      </c>
      <c r="AP68" s="1">
        <v>0</v>
      </c>
      <c r="AQ68" s="1">
        <v>44</v>
      </c>
      <c r="AR68" s="1">
        <v>728.11</v>
      </c>
      <c r="AS68" s="1">
        <v>2650</v>
      </c>
      <c r="AT68" s="1">
        <v>605</v>
      </c>
      <c r="AU68" s="1">
        <v>0</v>
      </c>
      <c r="AV68" s="1">
        <v>0</v>
      </c>
      <c r="AW68" s="1">
        <v>0</v>
      </c>
      <c r="AX68" s="1">
        <v>1064.3599999999999</v>
      </c>
      <c r="AY68" s="1">
        <v>219.53</v>
      </c>
      <c r="AZ68" s="1">
        <v>1622.54</v>
      </c>
      <c r="BA68" s="1">
        <v>0</v>
      </c>
      <c r="BB68" s="1">
        <v>28129.34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1286.58</v>
      </c>
      <c r="BJ68" s="1">
        <v>722.3</v>
      </c>
      <c r="BK68" s="1">
        <v>5311.25</v>
      </c>
      <c r="BL68" s="1">
        <v>585.76</v>
      </c>
      <c r="BM68" s="1">
        <v>0</v>
      </c>
      <c r="BN68" s="1">
        <v>432.48</v>
      </c>
      <c r="BO68" s="1">
        <v>0</v>
      </c>
      <c r="BP68" s="1">
        <v>0</v>
      </c>
      <c r="BQ68" s="1">
        <v>1756.92</v>
      </c>
      <c r="BR68" s="1">
        <v>119.68</v>
      </c>
      <c r="BS68" s="1">
        <v>502.4</v>
      </c>
      <c r="BT68" s="1">
        <v>45.73</v>
      </c>
      <c r="BU68" s="1">
        <v>3505.04</v>
      </c>
      <c r="BV68" s="1">
        <v>1731.53</v>
      </c>
      <c r="BW68" s="1">
        <v>5055.17</v>
      </c>
      <c r="BX68" s="1">
        <v>0</v>
      </c>
      <c r="BY68" s="1">
        <v>0</v>
      </c>
      <c r="BZ68" s="1">
        <v>0</v>
      </c>
      <c r="CA68" s="1">
        <v>405</v>
      </c>
      <c r="CB68" s="1">
        <v>1315</v>
      </c>
      <c r="CC68" s="1">
        <v>0</v>
      </c>
      <c r="CD68" s="1">
        <v>6637.46</v>
      </c>
      <c r="CE68" s="1">
        <v>0</v>
      </c>
      <c r="CF68" s="1">
        <v>212.91</v>
      </c>
      <c r="CG68" s="1">
        <v>0</v>
      </c>
      <c r="CH68" s="1">
        <v>3465.26</v>
      </c>
      <c r="CI68" s="1">
        <v>2800.54</v>
      </c>
      <c r="CJ68" s="1">
        <v>62.73</v>
      </c>
      <c r="CK68" s="1">
        <v>131.04</v>
      </c>
      <c r="CL68" s="1">
        <v>25597.27</v>
      </c>
      <c r="CM68" s="1">
        <v>522.5</v>
      </c>
      <c r="CN68" s="1">
        <v>2488.1999999999998</v>
      </c>
      <c r="CO68" s="1">
        <v>1577.34</v>
      </c>
      <c r="CP68" s="1">
        <v>0</v>
      </c>
      <c r="CQ68" s="1">
        <v>5768.18</v>
      </c>
      <c r="CR68" s="1">
        <v>4095</v>
      </c>
      <c r="CS68" s="1">
        <v>0</v>
      </c>
      <c r="CT68" s="1">
        <v>9148.67</v>
      </c>
      <c r="CU68" s="1">
        <v>0</v>
      </c>
      <c r="CV68" s="1">
        <v>620.54999999999995</v>
      </c>
      <c r="CW68" s="1">
        <v>0</v>
      </c>
      <c r="CX68" s="1">
        <v>0</v>
      </c>
      <c r="CY68" s="1">
        <v>0</v>
      </c>
      <c r="CZ68" s="1">
        <v>18638.18</v>
      </c>
      <c r="DA68" s="1">
        <v>0</v>
      </c>
      <c r="DB68" s="1">
        <v>740</v>
      </c>
      <c r="DC68" s="1">
        <v>0</v>
      </c>
      <c r="DD68" s="1">
        <v>24200.31</v>
      </c>
      <c r="DE68" s="1">
        <v>5862.03</v>
      </c>
      <c r="DF68" s="1">
        <v>16929.3</v>
      </c>
      <c r="DG68" s="1">
        <v>31289.4</v>
      </c>
      <c r="DH68" s="1">
        <v>3042.8</v>
      </c>
      <c r="DI68" s="1">
        <v>2568.89</v>
      </c>
      <c r="DJ68" s="1">
        <v>2375.81</v>
      </c>
      <c r="DK68" s="1">
        <v>0</v>
      </c>
      <c r="DL68" s="1">
        <v>803.4</v>
      </c>
      <c r="DM68" s="1">
        <v>2876.54</v>
      </c>
      <c r="DN68" s="1">
        <v>5781.09</v>
      </c>
      <c r="DO68" s="1">
        <v>0</v>
      </c>
      <c r="DP68" s="1">
        <v>0</v>
      </c>
      <c r="DQ68" s="1">
        <v>0</v>
      </c>
      <c r="DR68" s="1">
        <v>-17288.189999999999</v>
      </c>
      <c r="DS68" s="1">
        <v>7038.92</v>
      </c>
      <c r="DT68" s="1">
        <v>0</v>
      </c>
      <c r="DU68" s="1">
        <v>111.36</v>
      </c>
      <c r="DV68" s="1">
        <v>0</v>
      </c>
      <c r="DW68" s="1">
        <v>397.73</v>
      </c>
      <c r="DX68" s="1">
        <v>0</v>
      </c>
      <c r="DY68" s="1">
        <v>0</v>
      </c>
      <c r="EB68" s="10">
        <v>43374</v>
      </c>
      <c r="EC68" s="5">
        <v>275262.21999999997</v>
      </c>
      <c r="ED68" s="5">
        <v>-25392.299999999996</v>
      </c>
      <c r="EE68" s="5">
        <f>SUM(Table26[[#This Row],[Income]:[Cost Of Sales]])</f>
        <v>249869.91999999998</v>
      </c>
      <c r="EF68" s="5">
        <v>-234098.36</v>
      </c>
      <c r="EG68" s="5">
        <f>Table26[[#This Row],[Gross Profit]]+Table26[[#This Row],[Expenses]]</f>
        <v>15771.559999999998</v>
      </c>
      <c r="EH68" s="5">
        <v>0</v>
      </c>
      <c r="EI68" s="12">
        <f>SUM(Table26[[#This Row],[Operating Profit]:[Expenses - Tax]])</f>
        <v>15771.559999999998</v>
      </c>
      <c r="EJ68" s="18">
        <f>Table26[[#This Row],[Gross Profit]]/Table26[[#This Row],[Income]]</f>
        <v>0.90775232431097885</v>
      </c>
      <c r="EK68" s="18">
        <f>Table26[[#This Row],[Net Profit/(Loss)]]/Table26[[#This Row],[Income]]</f>
        <v>5.7296493503540005E-2</v>
      </c>
      <c r="EL68" s="20">
        <f>Table26[[#This Row],[Income]]/EC69</f>
        <v>1.1585755385285132</v>
      </c>
      <c r="EN68" s="10">
        <v>43374</v>
      </c>
      <c r="EO68" s="4">
        <v>61023.68</v>
      </c>
      <c r="EP68" s="4">
        <v>183631.77000000002</v>
      </c>
      <c r="EQ68" s="4">
        <v>21311.55</v>
      </c>
      <c r="ER68" s="4">
        <v>37.01</v>
      </c>
      <c r="ES68" s="4">
        <v>9258.2100000000009</v>
      </c>
      <c r="ET68" s="4">
        <v>-23399.829999999998</v>
      </c>
      <c r="EU68" s="4">
        <v>-1992.47</v>
      </c>
      <c r="EV68" s="4">
        <v>-72453.510000000024</v>
      </c>
      <c r="EW68" s="4">
        <v>-36644.879999999997</v>
      </c>
      <c r="EX68" s="4">
        <v>-39010.58</v>
      </c>
      <c r="EY68" s="4">
        <v>-85989.389999999985</v>
      </c>
      <c r="EZ68" s="14">
        <v>0</v>
      </c>
      <c r="FA68" s="5">
        <f>SUM(Table37[[#This Row],[Sales]:[ITE]])</f>
        <v>15771.560000000041</v>
      </c>
    </row>
    <row r="69" spans="2:157" x14ac:dyDescent="0.25">
      <c r="B69" s="3">
        <v>43344</v>
      </c>
      <c r="C69" s="1">
        <v>62038.39</v>
      </c>
      <c r="D69" s="1">
        <v>3181.82</v>
      </c>
      <c r="E69" s="1">
        <v>6048.99</v>
      </c>
      <c r="F69" s="1">
        <v>165625.34</v>
      </c>
      <c r="G69" s="1">
        <v>1431.67</v>
      </c>
      <c r="H69" s="1">
        <v>1629.22</v>
      </c>
      <c r="I69" s="1">
        <v>997.27</v>
      </c>
      <c r="J69" s="1">
        <v>672.01</v>
      </c>
      <c r="K69" s="1">
        <v>4850.8</v>
      </c>
      <c r="L69" s="1">
        <v>16773.64</v>
      </c>
      <c r="M69" s="1">
        <v>0</v>
      </c>
      <c r="N69" s="1">
        <v>822</v>
      </c>
      <c r="O69" s="1">
        <v>38.83</v>
      </c>
      <c r="P69" s="1">
        <v>0</v>
      </c>
      <c r="Q69" s="1">
        <v>8528</v>
      </c>
      <c r="R69" s="1">
        <v>1909.09</v>
      </c>
      <c r="S69" s="1">
        <v>1046.3699999999999</v>
      </c>
      <c r="T69" s="1">
        <v>2064.36</v>
      </c>
      <c r="U69" s="1">
        <v>0</v>
      </c>
      <c r="V69" s="1">
        <v>0</v>
      </c>
      <c r="W69" s="1">
        <v>0</v>
      </c>
      <c r="X69" s="1">
        <v>0</v>
      </c>
      <c r="Y69" s="1">
        <v>-856.03</v>
      </c>
      <c r="Z69" s="1">
        <v>0</v>
      </c>
      <c r="AA69" s="1">
        <v>-39215</v>
      </c>
      <c r="AB69" s="1">
        <v>0</v>
      </c>
      <c r="AC69" s="1">
        <v>26873.24</v>
      </c>
      <c r="AD69" s="1">
        <v>3188.92</v>
      </c>
      <c r="AE69" s="1">
        <v>0</v>
      </c>
      <c r="AF69" s="1">
        <v>1913.63</v>
      </c>
      <c r="AG69" s="1">
        <v>1126.6500000000001</v>
      </c>
      <c r="AH69" s="1">
        <v>0</v>
      </c>
      <c r="AI69" s="1">
        <v>3300</v>
      </c>
      <c r="AJ69" s="1">
        <v>3015.3</v>
      </c>
      <c r="AK69" s="1">
        <v>2514.73</v>
      </c>
      <c r="AL69" s="1">
        <v>600</v>
      </c>
      <c r="AM69" s="1">
        <v>104.45</v>
      </c>
      <c r="AN69" s="1">
        <v>0</v>
      </c>
      <c r="AO69" s="1">
        <v>549.4</v>
      </c>
      <c r="AP69" s="1">
        <v>0</v>
      </c>
      <c r="AQ69" s="1">
        <v>0</v>
      </c>
      <c r="AR69" s="1">
        <v>746</v>
      </c>
      <c r="AS69" s="1">
        <v>2650</v>
      </c>
      <c r="AT69" s="1">
        <v>165</v>
      </c>
      <c r="AU69" s="1">
        <v>0</v>
      </c>
      <c r="AV69" s="1">
        <v>0</v>
      </c>
      <c r="AW69" s="1">
        <v>173.4</v>
      </c>
      <c r="AX69" s="1">
        <v>958.85</v>
      </c>
      <c r="AY69" s="1">
        <v>165.03</v>
      </c>
      <c r="AZ69" s="1">
        <v>2028.4</v>
      </c>
      <c r="BA69" s="1">
        <v>0</v>
      </c>
      <c r="BB69" s="1">
        <v>28624.1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673.64</v>
      </c>
      <c r="BI69" s="1">
        <v>319.56</v>
      </c>
      <c r="BJ69" s="1">
        <v>568.36</v>
      </c>
      <c r="BK69" s="1">
        <v>5139.92</v>
      </c>
      <c r="BL69" s="1">
        <v>308.92</v>
      </c>
      <c r="BM69" s="1">
        <v>0</v>
      </c>
      <c r="BN69" s="1">
        <v>1825.62</v>
      </c>
      <c r="BO69" s="1">
        <v>0</v>
      </c>
      <c r="BP69" s="1">
        <v>0</v>
      </c>
      <c r="BQ69" s="1">
        <v>136.57</v>
      </c>
      <c r="BR69" s="1">
        <v>0</v>
      </c>
      <c r="BS69" s="1">
        <v>239.74</v>
      </c>
      <c r="BT69" s="1">
        <v>118.19</v>
      </c>
      <c r="BU69" s="1">
        <v>1906</v>
      </c>
      <c r="BV69" s="1">
        <v>528.38</v>
      </c>
      <c r="BW69" s="1">
        <v>5635.38</v>
      </c>
      <c r="BX69" s="1">
        <v>0</v>
      </c>
      <c r="BY69" s="1">
        <v>0</v>
      </c>
      <c r="BZ69" s="1">
        <v>0</v>
      </c>
      <c r="CA69" s="1">
        <v>350</v>
      </c>
      <c r="CB69" s="1">
        <v>510.72</v>
      </c>
      <c r="CC69" s="1">
        <v>45.47</v>
      </c>
      <c r="CD69" s="1">
        <v>5831.51</v>
      </c>
      <c r="CE69" s="1">
        <v>2405</v>
      </c>
      <c r="CF69" s="1">
        <v>152.44999999999999</v>
      </c>
      <c r="CG69" s="1">
        <v>0</v>
      </c>
      <c r="CH69" s="1">
        <v>1903.49</v>
      </c>
      <c r="CI69" s="1">
        <v>2800.54</v>
      </c>
      <c r="CJ69" s="1">
        <v>0</v>
      </c>
      <c r="CK69" s="1">
        <v>324.39</v>
      </c>
      <c r="CL69" s="1">
        <v>25046.35</v>
      </c>
      <c r="CM69" s="1">
        <v>104.5</v>
      </c>
      <c r="CN69" s="1">
        <v>2495.5</v>
      </c>
      <c r="CO69" s="1">
        <v>1577.34</v>
      </c>
      <c r="CP69" s="1">
        <v>0</v>
      </c>
      <c r="CQ69" s="1">
        <v>5881.82</v>
      </c>
      <c r="CR69" s="1">
        <v>5458.22</v>
      </c>
      <c r="CS69" s="1">
        <v>0</v>
      </c>
      <c r="CT69" s="1">
        <v>7709.85</v>
      </c>
      <c r="CU69" s="1">
        <v>584</v>
      </c>
      <c r="CV69" s="1">
        <v>530</v>
      </c>
      <c r="CW69" s="1">
        <v>0</v>
      </c>
      <c r="CX69" s="1">
        <v>0</v>
      </c>
      <c r="CY69" s="1">
        <v>6250</v>
      </c>
      <c r="CZ69" s="1">
        <v>19058.18</v>
      </c>
      <c r="DA69" s="1">
        <v>0</v>
      </c>
      <c r="DB69" s="1">
        <v>555</v>
      </c>
      <c r="DC69" s="1">
        <v>0</v>
      </c>
      <c r="DD69" s="1">
        <v>18920.150000000001</v>
      </c>
      <c r="DE69" s="1">
        <v>4777</v>
      </c>
      <c r="DF69" s="1">
        <v>13543.44</v>
      </c>
      <c r="DG69" s="1">
        <v>6059.19</v>
      </c>
      <c r="DH69" s="1">
        <v>2351.6799999999998</v>
      </c>
      <c r="DI69" s="1">
        <v>3419.62</v>
      </c>
      <c r="DJ69" s="1">
        <v>1818.75</v>
      </c>
      <c r="DK69" s="1">
        <v>0</v>
      </c>
      <c r="DL69" s="1">
        <v>642.72</v>
      </c>
      <c r="DM69" s="1">
        <v>2258.0500000000002</v>
      </c>
      <c r="DN69" s="1">
        <v>4686.3</v>
      </c>
      <c r="DO69" s="1">
        <v>0</v>
      </c>
      <c r="DP69" s="1">
        <v>207.55</v>
      </c>
      <c r="DQ69" s="1">
        <v>0</v>
      </c>
      <c r="DR69" s="1">
        <v>1918.41</v>
      </c>
      <c r="DS69" s="1">
        <v>0</v>
      </c>
      <c r="DT69" s="1">
        <v>0</v>
      </c>
      <c r="DU69" s="1">
        <v>0</v>
      </c>
      <c r="DV69" s="1">
        <v>0</v>
      </c>
      <c r="DW69" s="1">
        <v>30</v>
      </c>
      <c r="DX69" s="1">
        <v>137</v>
      </c>
      <c r="DY69" s="1">
        <v>0</v>
      </c>
      <c r="EB69" s="9">
        <v>43344</v>
      </c>
      <c r="EC69" s="5">
        <v>237586.76999999996</v>
      </c>
      <c r="ED69" s="5">
        <v>-33102.44</v>
      </c>
      <c r="EE69" s="5">
        <f>SUM(Table26[[#This Row],[Income]:[Cost Of Sales]])</f>
        <v>204484.32999999996</v>
      </c>
      <c r="EF69" s="5">
        <v>-213339.12999999995</v>
      </c>
      <c r="EG69" s="5">
        <f>Table26[[#This Row],[Gross Profit]]+Table26[[#This Row],[Expenses]]</f>
        <v>-8854.7999999999884</v>
      </c>
      <c r="EH69" s="5">
        <v>0</v>
      </c>
      <c r="EI69" s="12">
        <f>SUM(Table26[[#This Row],[Operating Profit]:[Expenses - Tax]])</f>
        <v>-8854.7999999999884</v>
      </c>
      <c r="EJ69" s="18">
        <f>Table26[[#This Row],[Gross Profit]]/Table26[[#This Row],[Income]]</f>
        <v>0.86067220830520152</v>
      </c>
      <c r="EK69" s="18">
        <f>Table26[[#This Row],[Net Profit/(Loss)]]/Table26[[#This Row],[Income]]</f>
        <v>-3.7269752015232117E-2</v>
      </c>
      <c r="EL69" s="20">
        <f>Table26[[#This Row],[Income]]/EC70</f>
        <v>0.77807723265745787</v>
      </c>
      <c r="EN69" s="9">
        <v>43344</v>
      </c>
      <c r="EO69" s="4">
        <v>71269.2</v>
      </c>
      <c r="EP69" s="4">
        <v>169683.5</v>
      </c>
      <c r="EQ69" s="4">
        <v>23118.45</v>
      </c>
      <c r="ER69" s="4">
        <v>38.83</v>
      </c>
      <c r="ES69" s="4">
        <v>-26523.21</v>
      </c>
      <c r="ET69" s="4">
        <v>-30062.160000000003</v>
      </c>
      <c r="EU69" s="4">
        <v>-3040.28</v>
      </c>
      <c r="EV69" s="4">
        <v>-72290.09</v>
      </c>
      <c r="EW69" s="4">
        <v>-34252.109999999993</v>
      </c>
      <c r="EX69" s="4">
        <v>-46027.07</v>
      </c>
      <c r="EY69" s="4">
        <v>-60769.860000000022</v>
      </c>
      <c r="EZ69" s="14">
        <v>0</v>
      </c>
      <c r="FA69" s="5">
        <f>SUM(Table37[[#This Row],[Sales]:[ITE]])</f>
        <v>-8854.7999999999593</v>
      </c>
    </row>
    <row r="70" spans="2:157" x14ac:dyDescent="0.25">
      <c r="B70" s="3">
        <v>43313</v>
      </c>
      <c r="C70" s="1">
        <v>60046.3</v>
      </c>
      <c r="D70" s="1">
        <v>0</v>
      </c>
      <c r="E70" s="1">
        <v>6226.41</v>
      </c>
      <c r="F70" s="1">
        <v>202267.59</v>
      </c>
      <c r="G70" s="1">
        <v>4295.01</v>
      </c>
      <c r="H70" s="1">
        <v>2694.22</v>
      </c>
      <c r="I70" s="1">
        <v>1440.86</v>
      </c>
      <c r="J70" s="1">
        <v>830.91</v>
      </c>
      <c r="K70" s="1">
        <v>4950.08</v>
      </c>
      <c r="L70" s="1">
        <v>15468.87</v>
      </c>
      <c r="M70" s="1">
        <v>0</v>
      </c>
      <c r="N70" s="1">
        <v>467.27</v>
      </c>
      <c r="O70" s="1">
        <v>28.99</v>
      </c>
      <c r="P70" s="1">
        <v>0</v>
      </c>
      <c r="Q70" s="1">
        <v>3711</v>
      </c>
      <c r="R70" s="1">
        <v>909.09</v>
      </c>
      <c r="S70" s="1">
        <v>992.72</v>
      </c>
      <c r="T70" s="1">
        <v>989.18</v>
      </c>
      <c r="U70" s="1">
        <v>0</v>
      </c>
      <c r="V70" s="1">
        <v>0</v>
      </c>
      <c r="W70" s="1">
        <v>0</v>
      </c>
      <c r="X70" s="1">
        <v>0</v>
      </c>
      <c r="Y70" s="1">
        <v>32.64</v>
      </c>
      <c r="Z70" s="1">
        <v>0</v>
      </c>
      <c r="AA70" s="1">
        <v>0</v>
      </c>
      <c r="AB70" s="1">
        <v>0</v>
      </c>
      <c r="AC70" s="1">
        <v>24631.759999999998</v>
      </c>
      <c r="AD70" s="1">
        <v>-876.17</v>
      </c>
      <c r="AE70" s="1">
        <v>0</v>
      </c>
      <c r="AF70" s="1">
        <v>0</v>
      </c>
      <c r="AG70" s="1">
        <v>1071.98</v>
      </c>
      <c r="AH70" s="1">
        <v>0</v>
      </c>
      <c r="AI70" s="1">
        <v>0</v>
      </c>
      <c r="AJ70" s="1">
        <v>1577.17</v>
      </c>
      <c r="AK70" s="1">
        <v>1799.76</v>
      </c>
      <c r="AL70" s="1">
        <v>0</v>
      </c>
      <c r="AM70" s="1">
        <v>258.64</v>
      </c>
      <c r="AN70" s="1">
        <v>0</v>
      </c>
      <c r="AO70" s="1">
        <v>500.4</v>
      </c>
      <c r="AP70" s="1">
        <v>0</v>
      </c>
      <c r="AQ70" s="1">
        <v>0</v>
      </c>
      <c r="AR70" s="1">
        <v>1728.38</v>
      </c>
      <c r="AS70" s="1">
        <v>381.95</v>
      </c>
      <c r="AT70" s="1">
        <v>165</v>
      </c>
      <c r="AU70" s="1">
        <v>0</v>
      </c>
      <c r="AV70" s="1">
        <v>0</v>
      </c>
      <c r="AW70" s="1">
        <v>0</v>
      </c>
      <c r="AX70" s="1">
        <v>1085.1300000000001</v>
      </c>
      <c r="AY70" s="1">
        <v>734.57</v>
      </c>
      <c r="AZ70" s="1">
        <v>1640.45</v>
      </c>
      <c r="BA70" s="1">
        <v>0</v>
      </c>
      <c r="BB70" s="1">
        <v>27915.17</v>
      </c>
      <c r="BC70" s="1">
        <v>0</v>
      </c>
      <c r="BD70" s="1">
        <v>0</v>
      </c>
      <c r="BE70" s="1">
        <v>0</v>
      </c>
      <c r="BF70" s="1">
        <v>500</v>
      </c>
      <c r="BG70" s="1">
        <v>2400</v>
      </c>
      <c r="BH70" s="1">
        <v>0</v>
      </c>
      <c r="BI70" s="1">
        <v>622.28</v>
      </c>
      <c r="BJ70" s="1">
        <v>777.3</v>
      </c>
      <c r="BK70" s="1">
        <v>5886.63</v>
      </c>
      <c r="BL70" s="1">
        <v>34.69</v>
      </c>
      <c r="BM70" s="1">
        <v>0</v>
      </c>
      <c r="BN70" s="1">
        <v>1748.09</v>
      </c>
      <c r="BO70" s="1">
        <v>0</v>
      </c>
      <c r="BP70" s="1">
        <v>0</v>
      </c>
      <c r="BQ70" s="1">
        <v>1171.03</v>
      </c>
      <c r="BR70" s="1">
        <v>119.68</v>
      </c>
      <c r="BS70" s="1">
        <v>0</v>
      </c>
      <c r="BT70" s="1">
        <v>92.92</v>
      </c>
      <c r="BU70" s="1">
        <v>3939.08</v>
      </c>
      <c r="BV70" s="1">
        <v>452.16</v>
      </c>
      <c r="BW70" s="1">
        <v>4607.55</v>
      </c>
      <c r="BX70" s="1">
        <v>125.86</v>
      </c>
      <c r="BY70" s="1">
        <v>177.27</v>
      </c>
      <c r="BZ70" s="1">
        <v>0</v>
      </c>
      <c r="CA70" s="1">
        <v>45.45</v>
      </c>
      <c r="CB70" s="1">
        <v>849.74</v>
      </c>
      <c r="CC70" s="1">
        <v>1007.09</v>
      </c>
      <c r="CD70" s="1">
        <v>5891.53</v>
      </c>
      <c r="CE70" s="1">
        <v>1882.28</v>
      </c>
      <c r="CF70" s="1">
        <v>164.44</v>
      </c>
      <c r="CG70" s="1">
        <v>0</v>
      </c>
      <c r="CH70" s="1">
        <v>-9145.93</v>
      </c>
      <c r="CI70" s="1">
        <v>2805.56</v>
      </c>
      <c r="CJ70" s="1">
        <v>0</v>
      </c>
      <c r="CK70" s="1">
        <v>369.98</v>
      </c>
      <c r="CL70" s="1">
        <v>28659.03</v>
      </c>
      <c r="CM70" s="1">
        <v>548.54999999999995</v>
      </c>
      <c r="CN70" s="1">
        <v>2529.56</v>
      </c>
      <c r="CO70" s="1">
        <v>1577.34</v>
      </c>
      <c r="CP70" s="1">
        <v>0</v>
      </c>
      <c r="CQ70" s="1">
        <v>5350</v>
      </c>
      <c r="CR70" s="1">
        <v>5793.66</v>
      </c>
      <c r="CS70" s="1">
        <v>0</v>
      </c>
      <c r="CT70" s="1">
        <v>7095</v>
      </c>
      <c r="CU70" s="1">
        <v>808</v>
      </c>
      <c r="CV70" s="1">
        <v>1392.53</v>
      </c>
      <c r="CW70" s="1">
        <v>0</v>
      </c>
      <c r="CX70" s="1">
        <v>5000</v>
      </c>
      <c r="CY70" s="1">
        <v>4250</v>
      </c>
      <c r="CZ70" s="1">
        <v>19680</v>
      </c>
      <c r="DA70" s="1">
        <v>0</v>
      </c>
      <c r="DB70" s="1">
        <v>740</v>
      </c>
      <c r="DC70" s="1">
        <v>0</v>
      </c>
      <c r="DD70" s="1">
        <v>24572.57</v>
      </c>
      <c r="DE70" s="1">
        <v>5793.8</v>
      </c>
      <c r="DF70" s="1">
        <v>16966.310000000001</v>
      </c>
      <c r="DG70" s="1">
        <v>7777.44</v>
      </c>
      <c r="DH70" s="1">
        <v>2774.76</v>
      </c>
      <c r="DI70" s="1">
        <v>4543.2</v>
      </c>
      <c r="DJ70" s="1">
        <v>931.35</v>
      </c>
      <c r="DK70" s="1">
        <v>0</v>
      </c>
      <c r="DL70" s="1">
        <v>803.4</v>
      </c>
      <c r="DM70" s="1">
        <v>4291.8500000000004</v>
      </c>
      <c r="DN70" s="1">
        <v>5833.82</v>
      </c>
      <c r="DO70" s="1">
        <v>0</v>
      </c>
      <c r="DP70" s="1">
        <v>0</v>
      </c>
      <c r="DQ70" s="1">
        <v>0</v>
      </c>
      <c r="DR70" s="1">
        <v>6828.11</v>
      </c>
      <c r="DS70" s="1">
        <v>3519.46</v>
      </c>
      <c r="DT70" s="1">
        <v>0</v>
      </c>
      <c r="DU70" s="1">
        <v>0</v>
      </c>
      <c r="DV70" s="1">
        <v>0</v>
      </c>
      <c r="DW70" s="1">
        <v>0</v>
      </c>
      <c r="DX70" s="1">
        <v>43.5</v>
      </c>
      <c r="DY70" s="1">
        <v>0</v>
      </c>
      <c r="EB70" s="10">
        <v>43313</v>
      </c>
      <c r="EC70" s="5">
        <v>305351.13999999996</v>
      </c>
      <c r="ED70" s="5">
        <v>-24827.57</v>
      </c>
      <c r="EE70" s="5">
        <f>SUM(Table26[[#This Row],[Income]:[Cost Of Sales]])</f>
        <v>280523.56999999995</v>
      </c>
      <c r="EF70" s="5">
        <v>-232414.53999999998</v>
      </c>
      <c r="EG70" s="5">
        <f>Table26[[#This Row],[Gross Profit]]+Table26[[#This Row],[Expenses]]</f>
        <v>48109.02999999997</v>
      </c>
      <c r="EH70" s="5">
        <v>0</v>
      </c>
      <c r="EI70" s="12">
        <f>SUM(Table26[[#This Row],[Operating Profit]:[Expenses - Tax]])</f>
        <v>48109.02999999997</v>
      </c>
      <c r="EJ70" s="18">
        <f>Table26[[#This Row],[Gross Profit]]/Table26[[#This Row],[Income]]</f>
        <v>0.91869173961492334</v>
      </c>
      <c r="EK70" s="18">
        <f>Table26[[#This Row],[Net Profit/(Loss)]]/Table26[[#This Row],[Income]]</f>
        <v>0.15755313702120116</v>
      </c>
      <c r="EL70" s="20">
        <f>Table26[[#This Row],[Income]]/EC71</f>
        <v>0.87170303502254776</v>
      </c>
      <c r="EN70" s="10">
        <v>43313</v>
      </c>
      <c r="EO70" s="4">
        <v>66272.710000000006</v>
      </c>
      <c r="EP70" s="4">
        <v>210697.68</v>
      </c>
      <c r="EQ70" s="4">
        <v>21717.13</v>
      </c>
      <c r="ER70" s="4">
        <v>28.99</v>
      </c>
      <c r="ES70" s="4">
        <v>6634.630000000001</v>
      </c>
      <c r="ET70" s="4">
        <v>-23755.59</v>
      </c>
      <c r="EU70" s="4">
        <v>-1071.98</v>
      </c>
      <c r="EV70" s="4">
        <v>-70281.689999999988</v>
      </c>
      <c r="EW70" s="4">
        <v>-27344.09</v>
      </c>
      <c r="EX70" s="4">
        <v>-50109.19</v>
      </c>
      <c r="EY70" s="4">
        <v>-84679.57</v>
      </c>
      <c r="EZ70" s="14">
        <v>0</v>
      </c>
      <c r="FA70" s="5">
        <f>SUM(Table37[[#This Row],[Sales]:[ITE]])</f>
        <v>48109.03</v>
      </c>
    </row>
    <row r="71" spans="2:157" x14ac:dyDescent="0.25">
      <c r="B71" s="3">
        <v>43282</v>
      </c>
      <c r="C71" s="1">
        <v>58987.27</v>
      </c>
      <c r="D71" s="1">
        <v>22320.94</v>
      </c>
      <c r="E71" s="1">
        <v>9095.7199999999993</v>
      </c>
      <c r="F71" s="1">
        <v>226692.76</v>
      </c>
      <c r="G71" s="1">
        <v>0</v>
      </c>
      <c r="H71" s="1">
        <v>3379.27</v>
      </c>
      <c r="I71" s="1">
        <v>1965.86</v>
      </c>
      <c r="J71" s="1">
        <v>1211.3699999999999</v>
      </c>
      <c r="K71" s="1">
        <v>4537.5600000000004</v>
      </c>
      <c r="L71" s="1">
        <v>15096.35</v>
      </c>
      <c r="M71" s="1">
        <v>0</v>
      </c>
      <c r="N71" s="1">
        <v>1564</v>
      </c>
      <c r="O71" s="1">
        <v>20.100000000000001</v>
      </c>
      <c r="P71" s="1">
        <v>0</v>
      </c>
      <c r="Q71" s="1">
        <v>4837.8500000000004</v>
      </c>
      <c r="R71" s="1">
        <v>0</v>
      </c>
      <c r="S71" s="1">
        <v>364.53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80.8</v>
      </c>
      <c r="Z71" s="1">
        <v>138.24</v>
      </c>
      <c r="AA71" s="1">
        <v>0</v>
      </c>
      <c r="AB71" s="1">
        <v>0</v>
      </c>
      <c r="AC71" s="1">
        <v>22046.91</v>
      </c>
      <c r="AD71" s="1">
        <v>620.12</v>
      </c>
      <c r="AE71" s="1">
        <v>0</v>
      </c>
      <c r="AF71" s="1">
        <v>7891.69</v>
      </c>
      <c r="AG71" s="1">
        <v>1704.05</v>
      </c>
      <c r="AH71" s="1">
        <v>3194.39</v>
      </c>
      <c r="AI71" s="1">
        <v>1600</v>
      </c>
      <c r="AJ71" s="1">
        <v>2878.97</v>
      </c>
      <c r="AK71" s="1">
        <v>925.46</v>
      </c>
      <c r="AL71" s="1">
        <v>0</v>
      </c>
      <c r="AM71" s="1">
        <v>258.39</v>
      </c>
      <c r="AN71" s="1">
        <v>0</v>
      </c>
      <c r="AO71" s="1">
        <v>683.27</v>
      </c>
      <c r="AP71" s="1">
        <v>0</v>
      </c>
      <c r="AQ71" s="1">
        <v>90.91</v>
      </c>
      <c r="AR71" s="1">
        <v>1270.92</v>
      </c>
      <c r="AS71" s="1">
        <v>2915</v>
      </c>
      <c r="AT71" s="1">
        <v>365</v>
      </c>
      <c r="AU71" s="1">
        <v>0</v>
      </c>
      <c r="AV71" s="1">
        <v>0</v>
      </c>
      <c r="AW71" s="1">
        <v>34.700000000000003</v>
      </c>
      <c r="AX71" s="1">
        <v>1180.0899999999999</v>
      </c>
      <c r="AY71" s="1">
        <v>136.62</v>
      </c>
      <c r="AZ71" s="1">
        <v>2041.61</v>
      </c>
      <c r="BA71" s="1">
        <v>0</v>
      </c>
      <c r="BB71" s="1">
        <v>25901.49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578.4</v>
      </c>
      <c r="BJ71" s="1">
        <v>587.29999999999995</v>
      </c>
      <c r="BK71" s="1">
        <v>5886.63</v>
      </c>
      <c r="BL71" s="1">
        <v>239.42</v>
      </c>
      <c r="BM71" s="1">
        <v>0</v>
      </c>
      <c r="BN71" s="1">
        <v>406.12</v>
      </c>
      <c r="BO71" s="1">
        <v>0</v>
      </c>
      <c r="BP71" s="1">
        <v>0</v>
      </c>
      <c r="BQ71" s="1">
        <v>342.36</v>
      </c>
      <c r="BR71" s="1">
        <v>59.84</v>
      </c>
      <c r="BS71" s="1">
        <v>50.91</v>
      </c>
      <c r="BT71" s="1">
        <v>83.82</v>
      </c>
      <c r="BU71" s="1">
        <v>2254.11</v>
      </c>
      <c r="BV71" s="1">
        <v>169.91</v>
      </c>
      <c r="BW71" s="1">
        <v>2692.13</v>
      </c>
      <c r="BX71" s="1">
        <v>0</v>
      </c>
      <c r="BY71" s="1">
        <v>0</v>
      </c>
      <c r="BZ71" s="1">
        <v>0</v>
      </c>
      <c r="CA71" s="1">
        <v>634.59</v>
      </c>
      <c r="CB71" s="1">
        <v>837.5</v>
      </c>
      <c r="CC71" s="1">
        <v>0</v>
      </c>
      <c r="CD71" s="1">
        <v>6764.94</v>
      </c>
      <c r="CE71" s="1">
        <v>2360.16</v>
      </c>
      <c r="CF71" s="1">
        <v>164.44</v>
      </c>
      <c r="CG71" s="1">
        <v>0</v>
      </c>
      <c r="CH71" s="1">
        <v>6493.03</v>
      </c>
      <c r="CI71" s="1">
        <v>2742.88</v>
      </c>
      <c r="CJ71" s="1">
        <v>188.19</v>
      </c>
      <c r="CK71" s="1">
        <v>369.99</v>
      </c>
      <c r="CL71" s="1">
        <v>36844.65</v>
      </c>
      <c r="CM71" s="1">
        <v>522.5</v>
      </c>
      <c r="CN71" s="1">
        <v>2458.04</v>
      </c>
      <c r="CO71" s="1">
        <v>1577.34</v>
      </c>
      <c r="CP71" s="1">
        <v>0</v>
      </c>
      <c r="CQ71" s="1">
        <v>5850</v>
      </c>
      <c r="CR71" s="1">
        <v>5581.91</v>
      </c>
      <c r="CS71" s="1">
        <v>0</v>
      </c>
      <c r="CT71" s="1">
        <v>6639.77</v>
      </c>
      <c r="CU71" s="1">
        <v>1512</v>
      </c>
      <c r="CV71" s="1">
        <v>0</v>
      </c>
      <c r="CW71" s="1">
        <v>85</v>
      </c>
      <c r="CX71" s="1">
        <v>181.82</v>
      </c>
      <c r="CY71" s="1">
        <v>2750</v>
      </c>
      <c r="CZ71" s="1">
        <v>17720</v>
      </c>
      <c r="DA71" s="1">
        <v>0</v>
      </c>
      <c r="DB71" s="1">
        <v>925</v>
      </c>
      <c r="DC71" s="1">
        <v>727.5</v>
      </c>
      <c r="DD71" s="1">
        <v>21687.79</v>
      </c>
      <c r="DE71" s="1">
        <v>4546.1099999999997</v>
      </c>
      <c r="DF71" s="1">
        <v>13023.44</v>
      </c>
      <c r="DG71" s="1">
        <v>5896.63</v>
      </c>
      <c r="DH71" s="1">
        <v>1884.78</v>
      </c>
      <c r="DI71" s="1">
        <v>3978.89</v>
      </c>
      <c r="DJ71" s="1">
        <v>6223.12</v>
      </c>
      <c r="DK71" s="1">
        <v>0</v>
      </c>
      <c r="DL71" s="1">
        <v>637.54</v>
      </c>
      <c r="DM71" s="1">
        <v>5023.68</v>
      </c>
      <c r="DN71" s="1">
        <v>5352.66</v>
      </c>
      <c r="DO71" s="1">
        <v>0</v>
      </c>
      <c r="DP71" s="1">
        <v>0</v>
      </c>
      <c r="DQ71" s="1">
        <v>0</v>
      </c>
      <c r="DR71" s="1">
        <v>4519.45</v>
      </c>
      <c r="DS71" s="1">
        <v>8166.1</v>
      </c>
      <c r="DT71" s="1">
        <v>0</v>
      </c>
      <c r="DU71" s="1">
        <v>620</v>
      </c>
      <c r="DV71" s="1">
        <v>0</v>
      </c>
      <c r="DW71" s="1">
        <v>1772.73</v>
      </c>
      <c r="DX71" s="1">
        <v>2590.91</v>
      </c>
      <c r="DY71" s="1">
        <v>0</v>
      </c>
      <c r="EB71" s="9">
        <v>43282</v>
      </c>
      <c r="EC71" s="5">
        <v>350292.61999999994</v>
      </c>
      <c r="ED71" s="5">
        <v>-35457.159999999996</v>
      </c>
      <c r="EE71" s="5">
        <f>SUM(Table26[[#This Row],[Income]:[Cost Of Sales]])</f>
        <v>314835.45999999996</v>
      </c>
      <c r="EF71" s="5">
        <v>-243488.46000000008</v>
      </c>
      <c r="EG71" s="5">
        <f>Table26[[#This Row],[Gross Profit]]+Table26[[#This Row],[Expenses]]</f>
        <v>71346.999999999884</v>
      </c>
      <c r="EH71" s="5">
        <v>0</v>
      </c>
      <c r="EI71" s="12">
        <f>SUM(Table26[[#This Row],[Operating Profit]:[Expenses - Tax]])</f>
        <v>71346.999999999884</v>
      </c>
      <c r="EJ71" s="18">
        <f>Table26[[#This Row],[Gross Profit]]/Table26[[#This Row],[Income]]</f>
        <v>0.89877845556666314</v>
      </c>
      <c r="EK71" s="18">
        <f>Table26[[#This Row],[Net Profit/(Loss)]]/Table26[[#This Row],[Income]]</f>
        <v>0.2036782847437662</v>
      </c>
      <c r="EL71" s="20">
        <f>Table26[[#This Row],[Income]]/EC72</f>
        <v>0.81916376607286134</v>
      </c>
      <c r="EN71" s="9">
        <v>43282</v>
      </c>
      <c r="EO71" s="4">
        <v>90403.93</v>
      </c>
      <c r="EP71" s="4">
        <v>232037.88999999998</v>
      </c>
      <c r="EQ71" s="4">
        <v>22409.279999999999</v>
      </c>
      <c r="ER71" s="4">
        <v>20.100000000000001</v>
      </c>
      <c r="ES71" s="4">
        <v>5421.42</v>
      </c>
      <c r="ET71" s="4">
        <v>-22667.03</v>
      </c>
      <c r="EU71" s="4">
        <v>-12790.13</v>
      </c>
      <c r="EV71" s="4">
        <v>-64395.010000000009</v>
      </c>
      <c r="EW71" s="4">
        <v>-51196.62</v>
      </c>
      <c r="EX71" s="4">
        <v>-41245.5</v>
      </c>
      <c r="EY71" s="4">
        <v>-86651.33</v>
      </c>
      <c r="EZ71" s="14">
        <v>0</v>
      </c>
      <c r="FA71" s="5">
        <f>SUM(Table37[[#This Row],[Sales]:[ITE]])</f>
        <v>71346.999999999956</v>
      </c>
    </row>
    <row r="72" spans="2:157" x14ac:dyDescent="0.25">
      <c r="B72" s="3">
        <v>43252</v>
      </c>
      <c r="C72" s="1">
        <v>59720.56</v>
      </c>
      <c r="D72" s="1">
        <v>42183.68</v>
      </c>
      <c r="E72" s="1">
        <v>5706.07</v>
      </c>
      <c r="F72" s="1">
        <v>196286.99</v>
      </c>
      <c r="G72" s="1">
        <v>0</v>
      </c>
      <c r="H72" s="1">
        <v>2161.39</v>
      </c>
      <c r="I72" s="1">
        <v>2951.17</v>
      </c>
      <c r="J72" s="1">
        <v>720.01</v>
      </c>
      <c r="K72" s="1">
        <v>3508.64</v>
      </c>
      <c r="L72" s="1">
        <v>15053.22</v>
      </c>
      <c r="M72" s="1">
        <v>0</v>
      </c>
      <c r="N72" s="1">
        <v>0</v>
      </c>
      <c r="O72" s="1">
        <v>19.38</v>
      </c>
      <c r="P72" s="1">
        <v>0</v>
      </c>
      <c r="Q72" s="1">
        <v>3445.59</v>
      </c>
      <c r="R72" s="1">
        <v>0</v>
      </c>
      <c r="S72" s="1">
        <v>2263.62</v>
      </c>
      <c r="T72" s="1">
        <v>0</v>
      </c>
      <c r="U72" s="1">
        <v>1492.36</v>
      </c>
      <c r="V72" s="1">
        <v>-2211</v>
      </c>
      <c r="W72" s="1">
        <v>0</v>
      </c>
      <c r="X72" s="1">
        <v>0</v>
      </c>
      <c r="Y72" s="1">
        <v>72.73</v>
      </c>
      <c r="Z72" s="1">
        <v>2332.8000000000002</v>
      </c>
      <c r="AA72" s="1">
        <v>91915</v>
      </c>
      <c r="AB72" s="1">
        <v>0</v>
      </c>
      <c r="AC72" s="1">
        <v>25972.36</v>
      </c>
      <c r="AD72" s="1">
        <v>92.85</v>
      </c>
      <c r="AE72" s="1">
        <v>0</v>
      </c>
      <c r="AF72" s="1">
        <v>23675.23</v>
      </c>
      <c r="AG72" s="1">
        <v>2546.16</v>
      </c>
      <c r="AH72" s="1">
        <v>0</v>
      </c>
      <c r="AI72" s="1">
        <v>1325</v>
      </c>
      <c r="AJ72" s="1">
        <v>1722.45</v>
      </c>
      <c r="AK72" s="1">
        <v>940.68</v>
      </c>
      <c r="AL72" s="1">
        <v>0</v>
      </c>
      <c r="AM72" s="1">
        <v>376.93</v>
      </c>
      <c r="AN72" s="1">
        <v>150.4</v>
      </c>
      <c r="AO72" s="1">
        <v>526.28</v>
      </c>
      <c r="AP72" s="1">
        <v>0</v>
      </c>
      <c r="AQ72" s="1">
        <v>0</v>
      </c>
      <c r="AR72" s="1">
        <v>1882.2</v>
      </c>
      <c r="AS72" s="1">
        <v>2915</v>
      </c>
      <c r="AT72" s="1">
        <v>405</v>
      </c>
      <c r="AU72" s="1">
        <v>0</v>
      </c>
      <c r="AV72" s="1">
        <v>0</v>
      </c>
      <c r="AW72" s="1">
        <v>0</v>
      </c>
      <c r="AX72" s="1">
        <v>1103.54</v>
      </c>
      <c r="AY72" s="1">
        <v>3002.48</v>
      </c>
      <c r="AZ72" s="1">
        <v>1781.66</v>
      </c>
      <c r="BA72" s="1">
        <v>0</v>
      </c>
      <c r="BB72" s="1">
        <v>27629.01</v>
      </c>
      <c r="BC72" s="1">
        <v>0</v>
      </c>
      <c r="BD72" s="1">
        <v>0</v>
      </c>
      <c r="BE72" s="1">
        <v>0</v>
      </c>
      <c r="BF72" s="1">
        <v>0</v>
      </c>
      <c r="BG72" s="1">
        <v>2109.09</v>
      </c>
      <c r="BH72" s="1">
        <v>0</v>
      </c>
      <c r="BI72" s="1">
        <v>1168.74</v>
      </c>
      <c r="BJ72" s="1">
        <v>1184.0899999999999</v>
      </c>
      <c r="BK72" s="1">
        <v>7410.05</v>
      </c>
      <c r="BL72" s="1">
        <v>251.57</v>
      </c>
      <c r="BM72" s="1">
        <v>0</v>
      </c>
      <c r="BN72" s="1">
        <v>336.37</v>
      </c>
      <c r="BO72" s="1">
        <v>0</v>
      </c>
      <c r="BP72" s="1">
        <v>0</v>
      </c>
      <c r="BQ72" s="1">
        <v>334.01</v>
      </c>
      <c r="BR72" s="1">
        <v>79.38</v>
      </c>
      <c r="BS72" s="1">
        <v>408.63</v>
      </c>
      <c r="BT72" s="1">
        <v>115.44</v>
      </c>
      <c r="BU72" s="1">
        <v>1790.03</v>
      </c>
      <c r="BV72" s="1">
        <v>2235</v>
      </c>
      <c r="BW72" s="1">
        <v>9072.2999999999993</v>
      </c>
      <c r="BX72" s="1">
        <v>0</v>
      </c>
      <c r="BY72" s="1">
        <v>0</v>
      </c>
      <c r="BZ72" s="1">
        <v>0</v>
      </c>
      <c r="CA72" s="1">
        <v>0</v>
      </c>
      <c r="CB72" s="1">
        <v>323.02</v>
      </c>
      <c r="CC72" s="1">
        <v>0</v>
      </c>
      <c r="CD72" s="1">
        <v>7170.35</v>
      </c>
      <c r="CE72" s="1">
        <v>1615.41</v>
      </c>
      <c r="CF72" s="1">
        <v>0</v>
      </c>
      <c r="CG72" s="1">
        <v>0</v>
      </c>
      <c r="CH72" s="1">
        <v>2511.3000000000002</v>
      </c>
      <c r="CI72" s="1">
        <v>2742.88</v>
      </c>
      <c r="CJ72" s="1">
        <v>73.02</v>
      </c>
      <c r="CK72" s="1">
        <v>131.04</v>
      </c>
      <c r="CL72" s="1">
        <v>31168.81</v>
      </c>
      <c r="CM72" s="1">
        <v>500</v>
      </c>
      <c r="CN72" s="1">
        <v>2450.5</v>
      </c>
      <c r="CO72" s="1">
        <v>1577.34</v>
      </c>
      <c r="CP72" s="1">
        <v>0</v>
      </c>
      <c r="CQ72" s="1">
        <v>5750</v>
      </c>
      <c r="CR72" s="1">
        <v>4078.52</v>
      </c>
      <c r="CS72" s="1">
        <v>600</v>
      </c>
      <c r="CT72" s="1">
        <v>7178.13</v>
      </c>
      <c r="CU72" s="1">
        <v>0</v>
      </c>
      <c r="CV72" s="1">
        <v>86.36</v>
      </c>
      <c r="CW72" s="1">
        <v>173.25</v>
      </c>
      <c r="CX72" s="1">
        <v>4090.91</v>
      </c>
      <c r="CY72" s="1">
        <v>4500</v>
      </c>
      <c r="CZ72" s="1">
        <v>19800</v>
      </c>
      <c r="DA72" s="1">
        <v>0</v>
      </c>
      <c r="DB72" s="1">
        <v>925</v>
      </c>
      <c r="DC72" s="1">
        <v>0</v>
      </c>
      <c r="DD72" s="1">
        <v>21387.41</v>
      </c>
      <c r="DE72" s="1">
        <v>4332</v>
      </c>
      <c r="DF72" s="1">
        <v>13023.44</v>
      </c>
      <c r="DG72" s="1">
        <v>9186.75</v>
      </c>
      <c r="DH72" s="1">
        <v>2186.4499999999998</v>
      </c>
      <c r="DI72" s="1">
        <v>3169.34</v>
      </c>
      <c r="DJ72" s="1">
        <v>8198.02</v>
      </c>
      <c r="DK72" s="1">
        <v>0</v>
      </c>
      <c r="DL72" s="1">
        <v>622</v>
      </c>
      <c r="DM72" s="1">
        <v>4600.8900000000003</v>
      </c>
      <c r="DN72" s="1">
        <v>5435.41</v>
      </c>
      <c r="DO72" s="1">
        <v>0</v>
      </c>
      <c r="DP72" s="1">
        <v>2939.18</v>
      </c>
      <c r="DQ72" s="1">
        <v>0</v>
      </c>
      <c r="DR72" s="1">
        <v>-2934.84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EB72" s="10">
        <v>43252</v>
      </c>
      <c r="EC72" s="5">
        <v>427622.20999999996</v>
      </c>
      <c r="ED72" s="5">
        <v>-52286.600000000006</v>
      </c>
      <c r="EE72" s="5">
        <f>SUM(Table26[[#This Row],[Income]:[Cost Of Sales]])</f>
        <v>375335.61</v>
      </c>
      <c r="EF72" s="5">
        <v>-239847.22000000003</v>
      </c>
      <c r="EG72" s="5">
        <f>Table26[[#This Row],[Gross Profit]]+Table26[[#This Row],[Expenses]]</f>
        <v>135488.38999999996</v>
      </c>
      <c r="EH72" s="5">
        <v>0</v>
      </c>
      <c r="EI72" s="12">
        <f>SUM(Table26[[#This Row],[Operating Profit]:[Expenses - Tax]])</f>
        <v>135488.38999999996</v>
      </c>
      <c r="EJ72" s="18">
        <f>Table26[[#This Row],[Gross Profit]]/Table26[[#This Row],[Income]]</f>
        <v>0.87772711805591208</v>
      </c>
      <c r="EK72" s="18">
        <f>Table26[[#This Row],[Net Profit/(Loss)]]/Table26[[#This Row],[Income]]</f>
        <v>0.31684133057541602</v>
      </c>
      <c r="EL72" s="20">
        <f>Table26[[#This Row],[Income]]/EC73</f>
        <v>1.2682129618749787</v>
      </c>
      <c r="EN72" s="10">
        <v>43252</v>
      </c>
      <c r="EO72" s="4">
        <v>107610.31</v>
      </c>
      <c r="EP72" s="4">
        <v>201399.55000000002</v>
      </c>
      <c r="EQ72" s="4">
        <v>19281.87</v>
      </c>
      <c r="ER72" s="4">
        <v>19.38</v>
      </c>
      <c r="ES72" s="4">
        <v>99311.1</v>
      </c>
      <c r="ET72" s="4">
        <v>-26065.21</v>
      </c>
      <c r="EU72" s="4">
        <v>-26221.39</v>
      </c>
      <c r="EV72" s="4">
        <v>-79364.110000000015</v>
      </c>
      <c r="EW72" s="4">
        <v>-41154.89</v>
      </c>
      <c r="EX72" s="4">
        <v>-47182.17</v>
      </c>
      <c r="EY72" s="4">
        <v>-72146.05</v>
      </c>
      <c r="EZ72" s="14">
        <v>0</v>
      </c>
      <c r="FA72" s="5">
        <f>SUM(Table37[[#This Row],[Sales]:[ITE]])</f>
        <v>135488.3899999999</v>
      </c>
    </row>
    <row r="73" spans="2:157" x14ac:dyDescent="0.25">
      <c r="B73" s="3">
        <v>43221</v>
      </c>
      <c r="C73" s="1">
        <v>61014.16</v>
      </c>
      <c r="D73" s="1">
        <v>37032.25</v>
      </c>
      <c r="E73" s="1">
        <v>8788.82</v>
      </c>
      <c r="F73" s="1">
        <v>173843.39</v>
      </c>
      <c r="G73" s="1">
        <v>1431.63</v>
      </c>
      <c r="H73" s="1">
        <v>2685.97</v>
      </c>
      <c r="I73" s="1">
        <v>15328.74</v>
      </c>
      <c r="J73" s="1">
        <v>1148.6400000000001</v>
      </c>
      <c r="K73" s="1">
        <v>4793.13</v>
      </c>
      <c r="L73" s="1">
        <v>14886.36</v>
      </c>
      <c r="M73" s="1">
        <v>0</v>
      </c>
      <c r="N73" s="1">
        <v>628</v>
      </c>
      <c r="O73" s="1">
        <v>18.25</v>
      </c>
      <c r="P73" s="1">
        <v>0</v>
      </c>
      <c r="Q73" s="1">
        <v>4701.72</v>
      </c>
      <c r="R73" s="1">
        <v>0</v>
      </c>
      <c r="S73" s="1">
        <v>2705.44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8178.36</v>
      </c>
      <c r="AA73" s="1">
        <v>0</v>
      </c>
      <c r="AB73" s="1">
        <v>0</v>
      </c>
      <c r="AC73" s="1">
        <v>26130.53</v>
      </c>
      <c r="AD73" s="1">
        <v>-277.93</v>
      </c>
      <c r="AE73" s="1">
        <v>0</v>
      </c>
      <c r="AF73" s="1">
        <v>22102.15</v>
      </c>
      <c r="AG73" s="1">
        <v>1253.68</v>
      </c>
      <c r="AH73" s="1">
        <v>0</v>
      </c>
      <c r="AI73" s="1">
        <v>1900</v>
      </c>
      <c r="AJ73" s="1">
        <v>3129.3</v>
      </c>
      <c r="AK73" s="1">
        <v>0</v>
      </c>
      <c r="AL73" s="1">
        <v>825</v>
      </c>
      <c r="AM73" s="1">
        <v>348.27</v>
      </c>
      <c r="AN73" s="1">
        <v>0</v>
      </c>
      <c r="AO73" s="1">
        <v>951.89</v>
      </c>
      <c r="AP73" s="1">
        <v>8600</v>
      </c>
      <c r="AQ73" s="1">
        <v>90.91</v>
      </c>
      <c r="AR73" s="1">
        <v>543.76</v>
      </c>
      <c r="AS73" s="1">
        <v>2915</v>
      </c>
      <c r="AT73" s="1">
        <v>165</v>
      </c>
      <c r="AU73" s="1">
        <v>0</v>
      </c>
      <c r="AV73" s="1">
        <v>338</v>
      </c>
      <c r="AW73" s="1">
        <v>268</v>
      </c>
      <c r="AX73" s="1">
        <v>934.13</v>
      </c>
      <c r="AY73" s="1">
        <v>735.62</v>
      </c>
      <c r="AZ73" s="1">
        <v>2065.7199999999998</v>
      </c>
      <c r="BA73" s="1">
        <v>0</v>
      </c>
      <c r="BB73" s="1">
        <v>24807.13</v>
      </c>
      <c r="BC73" s="1">
        <v>0</v>
      </c>
      <c r="BD73" s="1">
        <v>0</v>
      </c>
      <c r="BE73" s="1">
        <v>0</v>
      </c>
      <c r="BF73" s="1">
        <v>0</v>
      </c>
      <c r="BG73" s="1">
        <v>1109.0899999999999</v>
      </c>
      <c r="BH73" s="1">
        <v>0</v>
      </c>
      <c r="BI73" s="1">
        <v>1522.68</v>
      </c>
      <c r="BJ73" s="1">
        <v>566.03</v>
      </c>
      <c r="BK73" s="1">
        <v>3159.15</v>
      </c>
      <c r="BL73" s="1">
        <v>259.76</v>
      </c>
      <c r="BM73" s="1">
        <v>0</v>
      </c>
      <c r="BN73" s="1">
        <v>352.72</v>
      </c>
      <c r="BO73" s="1">
        <v>0</v>
      </c>
      <c r="BP73" s="1">
        <v>0</v>
      </c>
      <c r="BQ73" s="1">
        <v>258.05</v>
      </c>
      <c r="BR73" s="1">
        <v>0</v>
      </c>
      <c r="BS73" s="1">
        <v>490.9</v>
      </c>
      <c r="BT73" s="1">
        <v>92.72</v>
      </c>
      <c r="BU73" s="1">
        <v>1849.7</v>
      </c>
      <c r="BV73" s="1">
        <v>0</v>
      </c>
      <c r="BW73" s="1">
        <v>1401.79</v>
      </c>
      <c r="BX73" s="1">
        <v>0</v>
      </c>
      <c r="BY73" s="1">
        <v>0</v>
      </c>
      <c r="BZ73" s="1">
        <v>0</v>
      </c>
      <c r="CA73" s="1">
        <v>380</v>
      </c>
      <c r="CB73" s="1">
        <v>827.1</v>
      </c>
      <c r="CC73" s="1">
        <v>0</v>
      </c>
      <c r="CD73" s="1">
        <v>0</v>
      </c>
      <c r="CE73" s="1">
        <v>987.01</v>
      </c>
      <c r="CF73" s="1">
        <v>0</v>
      </c>
      <c r="CG73" s="1">
        <v>0</v>
      </c>
      <c r="CH73" s="1">
        <v>2059.5500000000002</v>
      </c>
      <c r="CI73" s="1">
        <v>2742.88</v>
      </c>
      <c r="CJ73" s="1">
        <v>0</v>
      </c>
      <c r="CK73" s="1">
        <v>163.80000000000001</v>
      </c>
      <c r="CL73" s="1">
        <v>26761.18</v>
      </c>
      <c r="CM73" s="1">
        <v>14542.1</v>
      </c>
      <c r="CN73" s="1">
        <v>2430.39</v>
      </c>
      <c r="CO73" s="1">
        <v>1577.34</v>
      </c>
      <c r="CP73" s="1">
        <v>0</v>
      </c>
      <c r="CQ73" s="1">
        <v>6364</v>
      </c>
      <c r="CR73" s="1">
        <v>4532.3</v>
      </c>
      <c r="CS73" s="1">
        <v>0</v>
      </c>
      <c r="CT73" s="1">
        <v>8935.41</v>
      </c>
      <c r="CU73" s="1">
        <v>800</v>
      </c>
      <c r="CV73" s="1">
        <v>165.23</v>
      </c>
      <c r="CW73" s="1">
        <v>0</v>
      </c>
      <c r="CX73" s="1">
        <v>0</v>
      </c>
      <c r="CY73" s="1">
        <v>5659.09</v>
      </c>
      <c r="CZ73" s="1">
        <v>18420</v>
      </c>
      <c r="DA73" s="1">
        <v>0</v>
      </c>
      <c r="DB73" s="1">
        <v>740</v>
      </c>
      <c r="DC73" s="1">
        <v>0</v>
      </c>
      <c r="DD73" s="1">
        <v>32322.45</v>
      </c>
      <c r="DE73" s="1">
        <v>5557.5</v>
      </c>
      <c r="DF73" s="1">
        <v>17039.939999999999</v>
      </c>
      <c r="DG73" s="1">
        <v>11108.25</v>
      </c>
      <c r="DH73" s="1">
        <v>1591.33</v>
      </c>
      <c r="DI73" s="1">
        <v>4885.6899999999996</v>
      </c>
      <c r="DJ73" s="1">
        <v>11333.62</v>
      </c>
      <c r="DK73" s="1">
        <v>0</v>
      </c>
      <c r="DL73" s="1">
        <v>777.5</v>
      </c>
      <c r="DM73" s="1">
        <v>5883.09</v>
      </c>
      <c r="DN73" s="1">
        <v>7548.61</v>
      </c>
      <c r="DO73" s="1">
        <v>0</v>
      </c>
      <c r="DP73" s="1">
        <v>2421.23</v>
      </c>
      <c r="DQ73" s="1">
        <v>0</v>
      </c>
      <c r="DR73" s="1">
        <v>2980.13</v>
      </c>
      <c r="DS73" s="1">
        <v>4646.6400000000003</v>
      </c>
      <c r="DT73" s="1">
        <v>0</v>
      </c>
      <c r="DU73" s="1">
        <v>0</v>
      </c>
      <c r="DV73" s="1">
        <v>214.2</v>
      </c>
      <c r="DW73" s="1">
        <v>0</v>
      </c>
      <c r="DX73" s="1">
        <v>0</v>
      </c>
      <c r="DY73" s="1">
        <v>0</v>
      </c>
      <c r="EB73" s="9">
        <v>43221</v>
      </c>
      <c r="EC73" s="5">
        <v>337184.85999999993</v>
      </c>
      <c r="ED73" s="5">
        <v>-49208.43</v>
      </c>
      <c r="EE73" s="5">
        <f>SUM(Table26[[#This Row],[Income]:[Cost Of Sales]])</f>
        <v>287976.42999999993</v>
      </c>
      <c r="EF73" s="5">
        <v>-266077.88</v>
      </c>
      <c r="EG73" s="5">
        <f>Table26[[#This Row],[Gross Profit]]+Table26[[#This Row],[Expenses]]</f>
        <v>21898.54999999993</v>
      </c>
      <c r="EH73" s="5">
        <v>0</v>
      </c>
      <c r="EI73" s="12">
        <f>SUM(Table26[[#This Row],[Operating Profit]:[Expenses - Tax]])</f>
        <v>21898.54999999993</v>
      </c>
      <c r="EJ73" s="18">
        <f>Table26[[#This Row],[Gross Profit]]/Table26[[#This Row],[Income]]</f>
        <v>0.85406097414931381</v>
      </c>
      <c r="EK73" s="18">
        <f>Table26[[#This Row],[Net Profit/(Loss)]]/Table26[[#This Row],[Income]]</f>
        <v>6.4945235085584613E-2</v>
      </c>
      <c r="EL73" s="20">
        <f>Table26[[#This Row],[Income]]/EC74</f>
        <v>1.0915102842883957</v>
      </c>
      <c r="EN73" s="9">
        <v>43221</v>
      </c>
      <c r="EO73" s="4">
        <v>106835.23000000001</v>
      </c>
      <c r="EP73" s="4">
        <v>193289.73</v>
      </c>
      <c r="EQ73" s="4">
        <v>21456.13</v>
      </c>
      <c r="ER73" s="4">
        <v>18.25</v>
      </c>
      <c r="ES73" s="4">
        <v>15585.52</v>
      </c>
      <c r="ET73" s="4">
        <v>-25852.6</v>
      </c>
      <c r="EU73" s="4">
        <v>-23355.83</v>
      </c>
      <c r="EV73" s="4">
        <v>-61874.43</v>
      </c>
      <c r="EW73" s="4">
        <v>-50277.24</v>
      </c>
      <c r="EX73" s="4">
        <v>-45616.03</v>
      </c>
      <c r="EY73" s="4">
        <v>-108310.18</v>
      </c>
      <c r="EZ73" s="14">
        <v>0</v>
      </c>
      <c r="FA73" s="5">
        <f>SUM(Table37[[#This Row],[Sales]:[ITE]])</f>
        <v>21898.550000000076</v>
      </c>
    </row>
    <row r="74" spans="2:157" x14ac:dyDescent="0.25">
      <c r="B74" s="3">
        <v>43191</v>
      </c>
      <c r="C74" s="1">
        <v>62624.56</v>
      </c>
      <c r="D74" s="1">
        <v>36127.379999999997</v>
      </c>
      <c r="E74" s="1">
        <v>5254.27</v>
      </c>
      <c r="F74" s="1">
        <v>170914.45</v>
      </c>
      <c r="G74" s="1">
        <v>1431.67</v>
      </c>
      <c r="H74" s="1">
        <v>1931.23</v>
      </c>
      <c r="I74" s="1">
        <v>1774.58</v>
      </c>
      <c r="J74" s="1">
        <v>1398.64</v>
      </c>
      <c r="K74" s="1">
        <v>4356.3599999999997</v>
      </c>
      <c r="L74" s="1">
        <v>16798.18</v>
      </c>
      <c r="M74" s="1">
        <v>0</v>
      </c>
      <c r="N74" s="1">
        <v>572</v>
      </c>
      <c r="O74" s="1">
        <v>28.23</v>
      </c>
      <c r="P74" s="1">
        <v>0</v>
      </c>
      <c r="Q74" s="1">
        <v>4210.05</v>
      </c>
      <c r="R74" s="1">
        <v>0</v>
      </c>
      <c r="S74" s="1">
        <v>1494.28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20968.84</v>
      </c>
      <c r="AD74" s="1">
        <v>-2919.6</v>
      </c>
      <c r="AE74" s="1">
        <v>0</v>
      </c>
      <c r="AF74" s="1">
        <v>20244.86</v>
      </c>
      <c r="AG74" s="1">
        <v>1428.55</v>
      </c>
      <c r="AH74" s="1">
        <v>0</v>
      </c>
      <c r="AI74" s="1">
        <v>1902.27</v>
      </c>
      <c r="AJ74" s="1">
        <v>3707.04</v>
      </c>
      <c r="AK74" s="1">
        <v>909.09</v>
      </c>
      <c r="AL74" s="1">
        <v>0</v>
      </c>
      <c r="AM74" s="1">
        <v>387.37</v>
      </c>
      <c r="AN74" s="1">
        <v>0</v>
      </c>
      <c r="AO74" s="1">
        <v>964.62</v>
      </c>
      <c r="AP74" s="1">
        <v>0</v>
      </c>
      <c r="AQ74" s="1">
        <v>0</v>
      </c>
      <c r="AR74" s="1">
        <v>1072.55</v>
      </c>
      <c r="AS74" s="1">
        <v>2915</v>
      </c>
      <c r="AT74" s="1">
        <v>365</v>
      </c>
      <c r="AU74" s="1">
        <v>0</v>
      </c>
      <c r="AV74" s="1">
        <v>0</v>
      </c>
      <c r="AW74" s="1">
        <v>232</v>
      </c>
      <c r="AX74" s="1">
        <v>965.14</v>
      </c>
      <c r="AY74" s="1">
        <v>1289.3</v>
      </c>
      <c r="AZ74" s="1">
        <v>1798.18</v>
      </c>
      <c r="BA74" s="1">
        <v>0</v>
      </c>
      <c r="BB74" s="1">
        <v>24090.51</v>
      </c>
      <c r="BC74" s="1">
        <v>0</v>
      </c>
      <c r="BD74" s="1">
        <v>0</v>
      </c>
      <c r="BE74" s="1">
        <v>0</v>
      </c>
      <c r="BF74" s="1">
        <v>0</v>
      </c>
      <c r="BG74" s="1">
        <v>1492.73</v>
      </c>
      <c r="BH74" s="1">
        <v>0</v>
      </c>
      <c r="BI74" s="1">
        <v>989.28</v>
      </c>
      <c r="BJ74" s="1">
        <v>3367.77</v>
      </c>
      <c r="BK74" s="1">
        <v>3168.24</v>
      </c>
      <c r="BL74" s="1">
        <v>279.61</v>
      </c>
      <c r="BM74" s="1">
        <v>0</v>
      </c>
      <c r="BN74" s="1">
        <v>907.07</v>
      </c>
      <c r="BO74" s="1">
        <v>0</v>
      </c>
      <c r="BP74" s="1">
        <v>0</v>
      </c>
      <c r="BQ74" s="1">
        <v>840.14</v>
      </c>
      <c r="BR74" s="1">
        <v>0</v>
      </c>
      <c r="BS74" s="1">
        <v>389.88</v>
      </c>
      <c r="BT74" s="1">
        <v>78.180000000000007</v>
      </c>
      <c r="BU74" s="1">
        <v>5573.5</v>
      </c>
      <c r="BV74" s="1">
        <v>52.05</v>
      </c>
      <c r="BW74" s="1">
        <v>2084.92</v>
      </c>
      <c r="BX74" s="1">
        <v>1113.3399999999999</v>
      </c>
      <c r="BY74" s="1">
        <v>0</v>
      </c>
      <c r="BZ74" s="1">
        <v>0</v>
      </c>
      <c r="CA74" s="1">
        <v>0</v>
      </c>
      <c r="CB74" s="1">
        <v>841.43</v>
      </c>
      <c r="CC74" s="1">
        <v>0</v>
      </c>
      <c r="CD74" s="1">
        <v>21990.959999999999</v>
      </c>
      <c r="CE74" s="1">
        <v>998.88</v>
      </c>
      <c r="CF74" s="1">
        <v>0</v>
      </c>
      <c r="CG74" s="1">
        <v>50</v>
      </c>
      <c r="CH74" s="1">
        <v>3955.92</v>
      </c>
      <c r="CI74" s="1">
        <v>2705.15</v>
      </c>
      <c r="CJ74" s="1">
        <v>0</v>
      </c>
      <c r="CK74" s="1">
        <v>131.02000000000001</v>
      </c>
      <c r="CL74" s="1">
        <v>25750.080000000002</v>
      </c>
      <c r="CM74" s="1">
        <v>522.5</v>
      </c>
      <c r="CN74" s="1">
        <v>2485.77</v>
      </c>
      <c r="CO74" s="1">
        <v>1577.34</v>
      </c>
      <c r="CP74" s="1">
        <v>0</v>
      </c>
      <c r="CQ74" s="1">
        <v>5700</v>
      </c>
      <c r="CR74" s="1">
        <v>5360.5</v>
      </c>
      <c r="CS74" s="1">
        <v>0</v>
      </c>
      <c r="CT74" s="1">
        <v>7747.71</v>
      </c>
      <c r="CU74" s="1">
        <v>0</v>
      </c>
      <c r="CV74" s="1">
        <v>720</v>
      </c>
      <c r="CW74" s="1">
        <v>0</v>
      </c>
      <c r="CX74" s="1">
        <v>5500</v>
      </c>
      <c r="CY74" s="1">
        <v>5000</v>
      </c>
      <c r="CZ74" s="1">
        <v>16720</v>
      </c>
      <c r="DA74" s="1">
        <v>0</v>
      </c>
      <c r="DB74" s="1">
        <v>740</v>
      </c>
      <c r="DC74" s="1">
        <v>0</v>
      </c>
      <c r="DD74" s="1">
        <v>22535.79</v>
      </c>
      <c r="DE74" s="1">
        <v>4542</v>
      </c>
      <c r="DF74" s="1">
        <v>13023.44</v>
      </c>
      <c r="DG74" s="1">
        <v>9558.2000000000007</v>
      </c>
      <c r="DH74" s="1">
        <v>2373.54</v>
      </c>
      <c r="DI74" s="1">
        <v>3861.49</v>
      </c>
      <c r="DJ74" s="1">
        <v>8494.02</v>
      </c>
      <c r="DK74" s="1">
        <v>0</v>
      </c>
      <c r="DL74" s="1">
        <v>725</v>
      </c>
      <c r="DM74" s="1">
        <v>5537.11</v>
      </c>
      <c r="DN74" s="1">
        <v>6103.72</v>
      </c>
      <c r="DO74" s="1">
        <v>177</v>
      </c>
      <c r="DP74" s="1">
        <v>867.83</v>
      </c>
      <c r="DQ74" s="1">
        <v>0</v>
      </c>
      <c r="DR74" s="1">
        <v>4594.54</v>
      </c>
      <c r="DS74" s="1">
        <v>9293.2800000000007</v>
      </c>
      <c r="DT74" s="1">
        <v>856</v>
      </c>
      <c r="DU74" s="1">
        <v>578.17999999999995</v>
      </c>
      <c r="DV74" s="1">
        <v>0</v>
      </c>
      <c r="DW74" s="1">
        <v>0</v>
      </c>
      <c r="DX74" s="1">
        <v>0</v>
      </c>
      <c r="DY74" s="1">
        <v>0</v>
      </c>
      <c r="EB74" s="10">
        <v>43191</v>
      </c>
      <c r="EC74" s="5">
        <v>308915.88</v>
      </c>
      <c r="ED74" s="5">
        <v>-39722.650000000009</v>
      </c>
      <c r="EE74" s="5">
        <f>SUM(Table26[[#This Row],[Income]:[Cost Of Sales]])</f>
        <v>269193.23</v>
      </c>
      <c r="EF74" s="5">
        <v>-262553.18</v>
      </c>
      <c r="EG74" s="5">
        <f>Table26[[#This Row],[Gross Profit]]+Table26[[#This Row],[Expenses]]</f>
        <v>6640.0499999999884</v>
      </c>
      <c r="EH74" s="5">
        <v>0</v>
      </c>
      <c r="EI74" s="12">
        <f>SUM(Table26[[#This Row],[Operating Profit]:[Expenses - Tax]])</f>
        <v>6640.0499999999884</v>
      </c>
      <c r="EJ74" s="18">
        <f>Table26[[#This Row],[Gross Profit]]/Table26[[#This Row],[Income]]</f>
        <v>0.87141272892801747</v>
      </c>
      <c r="EK74" s="18">
        <f>Table26[[#This Row],[Net Profit/(Loss)]]/Table26[[#This Row],[Income]]</f>
        <v>2.1494686514658905E-2</v>
      </c>
      <c r="EL74" s="20">
        <f>Table26[[#This Row],[Income]]/EC75</f>
        <v>0.84834741822484483</v>
      </c>
      <c r="EN74" s="10">
        <v>43191</v>
      </c>
      <c r="EO74" s="4">
        <v>104006.21</v>
      </c>
      <c r="EP74" s="4">
        <v>176051.93000000002</v>
      </c>
      <c r="EQ74" s="4">
        <v>23125.18</v>
      </c>
      <c r="ER74" s="4">
        <v>28.23</v>
      </c>
      <c r="ES74" s="4">
        <v>5704.33</v>
      </c>
      <c r="ET74" s="4">
        <v>-18049.240000000002</v>
      </c>
      <c r="EU74" s="4">
        <v>-21673.41</v>
      </c>
      <c r="EV74" s="4">
        <v>-84816.049999999988</v>
      </c>
      <c r="EW74" s="4">
        <v>-37127.779999999992</v>
      </c>
      <c r="EX74" s="4">
        <v>-47488.21</v>
      </c>
      <c r="EY74" s="4">
        <v>-93121.14</v>
      </c>
      <c r="EZ74" s="14">
        <v>0</v>
      </c>
      <c r="FA74" s="5">
        <f>SUM(Table37[[#This Row],[Sales]:[ITE]])</f>
        <v>6640.0500000000611</v>
      </c>
    </row>
    <row r="75" spans="2:157" x14ac:dyDescent="0.25">
      <c r="B75" s="3">
        <v>43160</v>
      </c>
      <c r="C75" s="1">
        <v>69760.33</v>
      </c>
      <c r="D75" s="1">
        <v>45233.46</v>
      </c>
      <c r="E75" s="1">
        <v>5051.6099999999997</v>
      </c>
      <c r="F75" s="1">
        <v>204428.47</v>
      </c>
      <c r="G75" s="1">
        <v>1431.67</v>
      </c>
      <c r="H75" s="1">
        <v>2789.98</v>
      </c>
      <c r="I75" s="1">
        <v>1321.81</v>
      </c>
      <c r="J75" s="1">
        <v>2751.64</v>
      </c>
      <c r="K75" s="1">
        <v>4994.28</v>
      </c>
      <c r="L75" s="1">
        <v>16977.27</v>
      </c>
      <c r="M75" s="1">
        <v>0</v>
      </c>
      <c r="N75" s="1">
        <v>572</v>
      </c>
      <c r="O75" s="1">
        <v>15.67</v>
      </c>
      <c r="P75" s="1">
        <v>0</v>
      </c>
      <c r="Q75" s="1">
        <v>3335.18</v>
      </c>
      <c r="R75" s="1">
        <v>0</v>
      </c>
      <c r="S75" s="1">
        <v>2141.88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3333.16</v>
      </c>
      <c r="Z75" s="1">
        <v>0</v>
      </c>
      <c r="AA75" s="1">
        <v>0</v>
      </c>
      <c r="AB75" s="1">
        <v>0</v>
      </c>
      <c r="AC75" s="1">
        <v>33190.97</v>
      </c>
      <c r="AD75" s="1">
        <v>4038.92</v>
      </c>
      <c r="AE75" s="1">
        <v>0</v>
      </c>
      <c r="AF75" s="1">
        <v>24034.79</v>
      </c>
      <c r="AG75" s="1">
        <v>1970.85</v>
      </c>
      <c r="AH75" s="1">
        <v>0</v>
      </c>
      <c r="AI75" s="1">
        <v>2700</v>
      </c>
      <c r="AJ75" s="1">
        <v>4762.32</v>
      </c>
      <c r="AK75" s="1">
        <v>1610.5</v>
      </c>
      <c r="AL75" s="1">
        <v>1000</v>
      </c>
      <c r="AM75" s="1">
        <v>315.73</v>
      </c>
      <c r="AN75" s="1">
        <v>0</v>
      </c>
      <c r="AO75" s="1">
        <v>633.15</v>
      </c>
      <c r="AP75" s="1">
        <v>500</v>
      </c>
      <c r="AQ75" s="1">
        <v>57.36</v>
      </c>
      <c r="AR75" s="1">
        <v>796.27</v>
      </c>
      <c r="AS75" s="1">
        <v>2915</v>
      </c>
      <c r="AT75" s="1">
        <v>165</v>
      </c>
      <c r="AU75" s="1">
        <v>0</v>
      </c>
      <c r="AV75" s="1">
        <v>0</v>
      </c>
      <c r="AW75" s="1">
        <v>294</v>
      </c>
      <c r="AX75" s="1">
        <v>1011.9</v>
      </c>
      <c r="AY75" s="1">
        <v>479.76</v>
      </c>
      <c r="AZ75" s="1">
        <v>2163.0500000000002</v>
      </c>
      <c r="BA75" s="1">
        <v>0</v>
      </c>
      <c r="BB75" s="1">
        <v>25276.080000000002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940.72</v>
      </c>
      <c r="BJ75" s="1">
        <v>622.83000000000004</v>
      </c>
      <c r="BK75" s="1">
        <v>3273.84</v>
      </c>
      <c r="BL75" s="1">
        <v>287.69</v>
      </c>
      <c r="BM75" s="1">
        <v>0</v>
      </c>
      <c r="BN75" s="1">
        <v>365.8</v>
      </c>
      <c r="BO75" s="1">
        <v>0</v>
      </c>
      <c r="BP75" s="1">
        <v>2060.33</v>
      </c>
      <c r="BQ75" s="1">
        <v>58.63</v>
      </c>
      <c r="BR75" s="1">
        <v>119.68</v>
      </c>
      <c r="BS75" s="1">
        <v>191.81</v>
      </c>
      <c r="BT75" s="1">
        <v>112.36</v>
      </c>
      <c r="BU75" s="1">
        <v>1849.7</v>
      </c>
      <c r="BV75" s="1">
        <v>328.81</v>
      </c>
      <c r="BW75" s="1">
        <v>5107.22</v>
      </c>
      <c r="BX75" s="1">
        <v>299.86</v>
      </c>
      <c r="BY75" s="1">
        <v>0</v>
      </c>
      <c r="BZ75" s="1">
        <v>0</v>
      </c>
      <c r="CA75" s="1">
        <v>0</v>
      </c>
      <c r="CB75" s="1">
        <v>1108.27</v>
      </c>
      <c r="CC75" s="1">
        <v>0</v>
      </c>
      <c r="CD75" s="1">
        <v>9892.75</v>
      </c>
      <c r="CE75" s="1">
        <v>2448.09</v>
      </c>
      <c r="CF75" s="1">
        <v>0</v>
      </c>
      <c r="CG75" s="1">
        <v>0</v>
      </c>
      <c r="CH75" s="1">
        <v>8956.41</v>
      </c>
      <c r="CI75" s="1">
        <v>2698.64</v>
      </c>
      <c r="CJ75" s="1">
        <v>0</v>
      </c>
      <c r="CK75" s="1">
        <v>131.04</v>
      </c>
      <c r="CL75" s="1">
        <v>35511.629999999997</v>
      </c>
      <c r="CM75" s="1">
        <v>418</v>
      </c>
      <c r="CN75" s="1">
        <v>3248.15</v>
      </c>
      <c r="CO75" s="1">
        <v>1577.34</v>
      </c>
      <c r="CP75" s="1">
        <v>0</v>
      </c>
      <c r="CQ75" s="1">
        <v>5500</v>
      </c>
      <c r="CR75" s="1">
        <v>2906.25</v>
      </c>
      <c r="CS75" s="1">
        <v>0</v>
      </c>
      <c r="CT75" s="1">
        <v>9839.06</v>
      </c>
      <c r="CU75" s="1">
        <v>656</v>
      </c>
      <c r="CV75" s="1">
        <v>2381.8200000000002</v>
      </c>
      <c r="CW75" s="1">
        <v>0</v>
      </c>
      <c r="CX75" s="1">
        <v>0</v>
      </c>
      <c r="CY75" s="1">
        <v>0</v>
      </c>
      <c r="CZ75" s="1">
        <v>19320</v>
      </c>
      <c r="DA75" s="1">
        <v>0</v>
      </c>
      <c r="DB75" s="1">
        <v>1665</v>
      </c>
      <c r="DC75" s="1">
        <v>0</v>
      </c>
      <c r="DD75" s="1">
        <v>25515.55</v>
      </c>
      <c r="DE75" s="1">
        <v>5415</v>
      </c>
      <c r="DF75" s="1">
        <v>16279.3</v>
      </c>
      <c r="DG75" s="1">
        <v>11559.41</v>
      </c>
      <c r="DH75" s="1">
        <v>3005.75</v>
      </c>
      <c r="DI75" s="1">
        <v>4855.16</v>
      </c>
      <c r="DJ75" s="1">
        <v>20879.34</v>
      </c>
      <c r="DK75" s="1">
        <v>0</v>
      </c>
      <c r="DL75" s="1">
        <v>777.5</v>
      </c>
      <c r="DM75" s="1">
        <v>5967.7</v>
      </c>
      <c r="DN75" s="1">
        <v>8297.2199999999993</v>
      </c>
      <c r="DO75" s="1">
        <v>0</v>
      </c>
      <c r="DP75" s="1">
        <v>1120.26</v>
      </c>
      <c r="DQ75" s="1">
        <v>0</v>
      </c>
      <c r="DR75" s="1">
        <v>-3074.18</v>
      </c>
      <c r="DS75" s="1">
        <v>0</v>
      </c>
      <c r="DT75" s="1">
        <v>0</v>
      </c>
      <c r="DU75" s="1">
        <v>0</v>
      </c>
      <c r="DV75" s="1">
        <v>0</v>
      </c>
      <c r="DW75" s="1">
        <v>89.09</v>
      </c>
      <c r="DX75" s="1">
        <v>336.37</v>
      </c>
      <c r="DY75" s="1">
        <v>0</v>
      </c>
      <c r="EB75" s="9">
        <v>43160</v>
      </c>
      <c r="EC75" s="5">
        <v>364138.41</v>
      </c>
      <c r="ED75" s="5">
        <v>-63235.53</v>
      </c>
      <c r="EE75" s="5">
        <f>SUM(Table26[[#This Row],[Income]:[Cost Of Sales]])</f>
        <v>300902.88</v>
      </c>
      <c r="EF75" s="5">
        <v>-269581.31999999995</v>
      </c>
      <c r="EG75" s="5">
        <f>Table26[[#This Row],[Gross Profit]]+Table26[[#This Row],[Expenses]]</f>
        <v>31321.560000000056</v>
      </c>
      <c r="EH75" s="5">
        <v>0</v>
      </c>
      <c r="EI75" s="12">
        <f>SUM(Table26[[#This Row],[Operating Profit]:[Expenses - Tax]])</f>
        <v>31321.560000000056</v>
      </c>
      <c r="EJ75" s="18">
        <f>Table26[[#This Row],[Gross Profit]]/Table26[[#This Row],[Income]]</f>
        <v>0.82634204944213385</v>
      </c>
      <c r="EK75" s="18">
        <f>Table26[[#This Row],[Net Profit/(Loss)]]/Table26[[#This Row],[Income]]</f>
        <v>8.6015534587521425E-2</v>
      </c>
      <c r="EL75" s="20">
        <f>Table26[[#This Row],[Income]]/EC76</f>
        <v>1.0618633920515967</v>
      </c>
      <c r="EN75" s="9">
        <v>43160</v>
      </c>
      <c r="EO75" s="4">
        <v>120045.40000000001</v>
      </c>
      <c r="EP75" s="4">
        <v>209971.93000000002</v>
      </c>
      <c r="EQ75" s="4">
        <v>25295.190000000002</v>
      </c>
      <c r="ER75" s="4">
        <v>15.67</v>
      </c>
      <c r="ES75" s="4">
        <v>8810.2199999999993</v>
      </c>
      <c r="ET75" s="4">
        <v>-37229.89</v>
      </c>
      <c r="EU75" s="4">
        <v>-26005.64</v>
      </c>
      <c r="EV75" s="4">
        <v>-73748.50999999998</v>
      </c>
      <c r="EW75" s="4">
        <v>-52541.21</v>
      </c>
      <c r="EX75" s="4">
        <v>-42268.13</v>
      </c>
      <c r="EY75" s="4">
        <v>-101023.46999999999</v>
      </c>
      <c r="EZ75" s="14">
        <v>0</v>
      </c>
      <c r="FA75" s="5">
        <f>SUM(Table37[[#This Row],[Sales]:[ITE]])</f>
        <v>31321.559999999983</v>
      </c>
    </row>
    <row r="76" spans="2:157" x14ac:dyDescent="0.25">
      <c r="B76" s="3">
        <v>43132</v>
      </c>
      <c r="C76" s="1">
        <v>66155.38</v>
      </c>
      <c r="D76" s="1">
        <v>40551.56</v>
      </c>
      <c r="E76" s="1">
        <v>4200.5600000000004</v>
      </c>
      <c r="F76" s="1">
        <v>195740.21</v>
      </c>
      <c r="G76" s="1">
        <v>1431.67</v>
      </c>
      <c r="H76" s="1">
        <v>2635.26</v>
      </c>
      <c r="I76" s="1">
        <v>1274.3699999999999</v>
      </c>
      <c r="J76" s="1">
        <v>4228.63</v>
      </c>
      <c r="K76" s="1">
        <v>5185.9799999999996</v>
      </c>
      <c r="L76" s="1">
        <v>16674.47</v>
      </c>
      <c r="M76" s="1">
        <v>0</v>
      </c>
      <c r="N76" s="1">
        <v>120</v>
      </c>
      <c r="O76" s="1">
        <v>33.97</v>
      </c>
      <c r="P76" s="1">
        <v>0</v>
      </c>
      <c r="Q76" s="1">
        <v>3028.63</v>
      </c>
      <c r="R76" s="1">
        <v>0</v>
      </c>
      <c r="S76" s="1">
        <v>1550.01</v>
      </c>
      <c r="T76" s="1">
        <v>0</v>
      </c>
      <c r="U76" s="1">
        <v>54.18</v>
      </c>
      <c r="V76" s="1">
        <v>0</v>
      </c>
      <c r="W76" s="1">
        <v>0</v>
      </c>
      <c r="X76" s="1">
        <v>0</v>
      </c>
      <c r="Y76" s="1">
        <v>59.09</v>
      </c>
      <c r="Z76" s="1">
        <v>0</v>
      </c>
      <c r="AA76" s="1">
        <v>0</v>
      </c>
      <c r="AB76" s="1">
        <v>0</v>
      </c>
      <c r="AC76" s="1">
        <v>25220.67</v>
      </c>
      <c r="AD76" s="1">
        <v>1610.93</v>
      </c>
      <c r="AE76" s="1">
        <v>0</v>
      </c>
      <c r="AF76" s="1">
        <v>19997.919999999998</v>
      </c>
      <c r="AG76" s="1">
        <v>1036.49</v>
      </c>
      <c r="AH76" s="1">
        <v>-618.42999999999995</v>
      </c>
      <c r="AI76" s="1">
        <v>2000</v>
      </c>
      <c r="AJ76" s="1">
        <v>2607.17</v>
      </c>
      <c r="AK76" s="1">
        <v>630.91</v>
      </c>
      <c r="AL76" s="1">
        <v>2500</v>
      </c>
      <c r="AM76" s="1">
        <v>314.45999999999998</v>
      </c>
      <c r="AN76" s="1">
        <v>0</v>
      </c>
      <c r="AO76" s="1">
        <v>725.16</v>
      </c>
      <c r="AP76" s="1">
        <v>0</v>
      </c>
      <c r="AQ76" s="1">
        <v>0</v>
      </c>
      <c r="AR76" s="1">
        <v>999.11</v>
      </c>
      <c r="AS76" s="1">
        <v>2365.8000000000002</v>
      </c>
      <c r="AT76" s="1">
        <v>0</v>
      </c>
      <c r="AU76" s="1">
        <v>0</v>
      </c>
      <c r="AV76" s="1">
        <v>0</v>
      </c>
      <c r="AW76" s="1">
        <v>0</v>
      </c>
      <c r="AX76" s="1">
        <v>998.67</v>
      </c>
      <c r="AY76" s="1">
        <v>79.8</v>
      </c>
      <c r="AZ76" s="1">
        <v>1392.43</v>
      </c>
      <c r="BA76" s="1">
        <v>0</v>
      </c>
      <c r="BB76" s="1">
        <v>23306.43</v>
      </c>
      <c r="BC76" s="1">
        <v>0</v>
      </c>
      <c r="BD76" s="1">
        <v>0</v>
      </c>
      <c r="BE76" s="1">
        <v>0</v>
      </c>
      <c r="BF76" s="1">
        <v>500</v>
      </c>
      <c r="BG76" s="1">
        <v>0</v>
      </c>
      <c r="BH76" s="1">
        <v>0</v>
      </c>
      <c r="BI76" s="1">
        <v>794.73</v>
      </c>
      <c r="BJ76" s="1">
        <v>954.25</v>
      </c>
      <c r="BK76" s="1">
        <v>2957.02</v>
      </c>
      <c r="BL76" s="1">
        <v>649.61</v>
      </c>
      <c r="BM76" s="1">
        <v>310</v>
      </c>
      <c r="BN76" s="1">
        <v>385.88</v>
      </c>
      <c r="BO76" s="1">
        <v>0</v>
      </c>
      <c r="BP76" s="1">
        <v>280</v>
      </c>
      <c r="BQ76" s="1">
        <v>2580.6999999999998</v>
      </c>
      <c r="BR76" s="1">
        <v>59.84</v>
      </c>
      <c r="BS76" s="1">
        <v>115.91</v>
      </c>
      <c r="BT76" s="1">
        <v>73.73</v>
      </c>
      <c r="BU76" s="1">
        <v>1670.69</v>
      </c>
      <c r="BV76" s="1">
        <v>650</v>
      </c>
      <c r="BW76" s="1">
        <v>1844.07</v>
      </c>
      <c r="BX76" s="1">
        <v>787.13</v>
      </c>
      <c r="BY76" s="1">
        <v>0</v>
      </c>
      <c r="BZ76" s="1">
        <v>0</v>
      </c>
      <c r="CA76" s="1">
        <v>28.29</v>
      </c>
      <c r="CB76" s="1">
        <v>558.09</v>
      </c>
      <c r="CC76" s="1">
        <v>0</v>
      </c>
      <c r="CD76" s="1">
        <v>0</v>
      </c>
      <c r="CE76" s="1">
        <v>1231.27</v>
      </c>
      <c r="CF76" s="1">
        <v>0</v>
      </c>
      <c r="CG76" s="1">
        <v>0</v>
      </c>
      <c r="CH76" s="1">
        <v>2485.62</v>
      </c>
      <c r="CI76" s="1">
        <v>2698.64</v>
      </c>
      <c r="CJ76" s="1">
        <v>0</v>
      </c>
      <c r="CK76" s="1">
        <v>297.44</v>
      </c>
      <c r="CL76" s="1">
        <v>30918.22</v>
      </c>
      <c r="CM76" s="1">
        <v>449.7</v>
      </c>
      <c r="CN76" s="1">
        <v>0</v>
      </c>
      <c r="CO76" s="1">
        <v>1577.34</v>
      </c>
      <c r="CP76" s="1">
        <v>0</v>
      </c>
      <c r="CQ76" s="1">
        <v>5550</v>
      </c>
      <c r="CR76" s="1">
        <v>4450.91</v>
      </c>
      <c r="CS76" s="1">
        <v>0</v>
      </c>
      <c r="CT76" s="1">
        <v>5755.63</v>
      </c>
      <c r="CU76" s="1">
        <v>688</v>
      </c>
      <c r="CV76" s="1">
        <v>5621.39</v>
      </c>
      <c r="CW76" s="1">
        <v>0</v>
      </c>
      <c r="CX76" s="1">
        <v>0</v>
      </c>
      <c r="CY76" s="1">
        <v>6659.09</v>
      </c>
      <c r="CZ76" s="1">
        <v>16520</v>
      </c>
      <c r="DA76" s="1">
        <v>0</v>
      </c>
      <c r="DB76" s="1">
        <v>185</v>
      </c>
      <c r="DC76" s="1">
        <v>0</v>
      </c>
      <c r="DD76" s="1">
        <v>20809.95</v>
      </c>
      <c r="DE76" s="1">
        <v>4471.68</v>
      </c>
      <c r="DF76" s="1">
        <v>13310.99</v>
      </c>
      <c r="DG76" s="1">
        <v>8432.7900000000009</v>
      </c>
      <c r="DH76" s="1">
        <v>1951.86</v>
      </c>
      <c r="DI76" s="1">
        <v>3459.04</v>
      </c>
      <c r="DJ76" s="1">
        <v>14727.79</v>
      </c>
      <c r="DK76" s="1">
        <v>0</v>
      </c>
      <c r="DL76" s="1">
        <v>622</v>
      </c>
      <c r="DM76" s="1">
        <v>3673.14</v>
      </c>
      <c r="DN76" s="1">
        <v>6340.03</v>
      </c>
      <c r="DO76" s="1">
        <v>0</v>
      </c>
      <c r="DP76" s="1">
        <v>1166.04</v>
      </c>
      <c r="DQ76" s="1">
        <v>0</v>
      </c>
      <c r="DR76" s="1">
        <v>230.91</v>
      </c>
      <c r="DS76" s="1">
        <v>3827.9</v>
      </c>
      <c r="DT76" s="1">
        <v>162.27000000000001</v>
      </c>
      <c r="DU76" s="1">
        <v>0</v>
      </c>
      <c r="DV76" s="1">
        <v>0</v>
      </c>
      <c r="DW76" s="1">
        <v>0</v>
      </c>
      <c r="DX76" s="1">
        <v>240</v>
      </c>
      <c r="DY76" s="1">
        <v>0</v>
      </c>
      <c r="EB76" s="10">
        <v>43132</v>
      </c>
      <c r="EC76" s="5">
        <v>342923.97</v>
      </c>
      <c r="ED76" s="5">
        <v>-47247.579999999994</v>
      </c>
      <c r="EE76" s="5">
        <f>SUM(Table26[[#This Row],[Income]:[Cost Of Sales]])</f>
        <v>295676.38999999996</v>
      </c>
      <c r="EF76" s="5">
        <v>-221634.52000000002</v>
      </c>
      <c r="EG76" s="5">
        <f>Table26[[#This Row],[Gross Profit]]+Table26[[#This Row],[Expenses]]</f>
        <v>74041.869999999937</v>
      </c>
      <c r="EH76" s="5">
        <v>0</v>
      </c>
      <c r="EI76" s="12">
        <f>SUM(Table26[[#This Row],[Operating Profit]:[Expenses - Tax]])</f>
        <v>74041.869999999937</v>
      </c>
      <c r="EJ76" s="18">
        <f>Table26[[#This Row],[Gross Profit]]/Table26[[#This Row],[Income]]</f>
        <v>0.86222141310215206</v>
      </c>
      <c r="EK76" s="18">
        <f>Table26[[#This Row],[Net Profit/(Loss)]]/Table26[[#This Row],[Income]]</f>
        <v>0.21591336995194574</v>
      </c>
      <c r="EL76" s="20">
        <f>Table26[[#This Row],[Income]]/EC77</f>
        <v>1.1211526212638461</v>
      </c>
      <c r="EN76" s="10">
        <v>43132</v>
      </c>
      <c r="EO76" s="4">
        <v>110907.5</v>
      </c>
      <c r="EP76" s="4">
        <v>201081.51</v>
      </c>
      <c r="EQ76" s="4">
        <v>26209.08</v>
      </c>
      <c r="ER76" s="4">
        <v>33.97</v>
      </c>
      <c r="ES76" s="4">
        <v>4691.9100000000008</v>
      </c>
      <c r="ET76" s="4">
        <v>-26831.599999999999</v>
      </c>
      <c r="EU76" s="4">
        <v>-20415.98</v>
      </c>
      <c r="EV76" s="4">
        <v>-54351.149999999994</v>
      </c>
      <c r="EW76" s="4">
        <v>-38426.959999999992</v>
      </c>
      <c r="EX76" s="4">
        <v>-45430.020000000004</v>
      </c>
      <c r="EY76" s="4">
        <v>-83426.39</v>
      </c>
      <c r="EZ76" s="14">
        <v>0</v>
      </c>
      <c r="FA76" s="5">
        <f>SUM(Table37[[#This Row],[Sales]:[ITE]])</f>
        <v>74041.87000000001</v>
      </c>
    </row>
    <row r="77" spans="2:157" x14ac:dyDescent="0.25">
      <c r="B77" s="3">
        <v>43101</v>
      </c>
      <c r="C77" s="1">
        <v>55563.45</v>
      </c>
      <c r="D77" s="1">
        <v>35503.42</v>
      </c>
      <c r="E77" s="1">
        <v>3285.82</v>
      </c>
      <c r="F77" s="1">
        <v>161339.57</v>
      </c>
      <c r="G77" s="1">
        <v>1431.67</v>
      </c>
      <c r="H77" s="1">
        <v>2276.7399999999998</v>
      </c>
      <c r="I77" s="1">
        <v>1184.8</v>
      </c>
      <c r="J77" s="1">
        <v>18488.16</v>
      </c>
      <c r="K77" s="1">
        <v>5160.8100000000004</v>
      </c>
      <c r="L77" s="1">
        <v>15039.19</v>
      </c>
      <c r="M77" s="1">
        <v>0</v>
      </c>
      <c r="N77" s="1">
        <v>0</v>
      </c>
      <c r="O77" s="1">
        <v>16.89</v>
      </c>
      <c r="P77" s="1">
        <v>0</v>
      </c>
      <c r="Q77" s="1">
        <v>6179.16</v>
      </c>
      <c r="R77" s="1">
        <v>0</v>
      </c>
      <c r="S77" s="1">
        <v>423.15</v>
      </c>
      <c r="T77" s="1">
        <v>0</v>
      </c>
      <c r="U77" s="1">
        <v>0</v>
      </c>
      <c r="V77" s="1">
        <v>-66.400000000000006</v>
      </c>
      <c r="W77" s="1">
        <v>0</v>
      </c>
      <c r="X77" s="1">
        <v>0</v>
      </c>
      <c r="Y77" s="1">
        <v>40.909999999999997</v>
      </c>
      <c r="Z77" s="1">
        <v>0</v>
      </c>
      <c r="AA77" s="1">
        <v>0</v>
      </c>
      <c r="AB77" s="1">
        <v>0</v>
      </c>
      <c r="AC77" s="1">
        <v>22938.94</v>
      </c>
      <c r="AD77" s="1">
        <v>3736.29</v>
      </c>
      <c r="AE77" s="1">
        <v>0</v>
      </c>
      <c r="AF77" s="1">
        <v>20849.330000000002</v>
      </c>
      <c r="AG77" s="1">
        <v>620.91999999999996</v>
      </c>
      <c r="AH77" s="1">
        <v>805.09</v>
      </c>
      <c r="AI77" s="1">
        <v>0</v>
      </c>
      <c r="AJ77" s="1">
        <v>2834.1</v>
      </c>
      <c r="AK77" s="1">
        <v>0</v>
      </c>
      <c r="AL77" s="1">
        <v>0</v>
      </c>
      <c r="AM77" s="1">
        <v>363.11</v>
      </c>
      <c r="AN77" s="1">
        <v>88.84</v>
      </c>
      <c r="AO77" s="1">
        <v>16.82</v>
      </c>
      <c r="AP77" s="1">
        <v>0</v>
      </c>
      <c r="AQ77" s="1">
        <v>0</v>
      </c>
      <c r="AR77" s="1">
        <v>253.19</v>
      </c>
      <c r="AS77" s="1">
        <v>2365.8000000000002</v>
      </c>
      <c r="AT77" s="1">
        <v>0</v>
      </c>
      <c r="AU77" s="1">
        <v>0</v>
      </c>
      <c r="AV77" s="1">
        <v>348.26</v>
      </c>
      <c r="AW77" s="1">
        <v>0</v>
      </c>
      <c r="AX77" s="1">
        <v>1716.89</v>
      </c>
      <c r="AY77" s="1">
        <v>437.44</v>
      </c>
      <c r="AZ77" s="1">
        <v>1945.52</v>
      </c>
      <c r="BA77" s="1">
        <v>0</v>
      </c>
      <c r="BB77" s="1">
        <v>31462.95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860.4</v>
      </c>
      <c r="BJ77" s="1">
        <v>566.03</v>
      </c>
      <c r="BK77" s="1">
        <v>3273.84</v>
      </c>
      <c r="BL77" s="1">
        <v>1748.58</v>
      </c>
      <c r="BM77" s="1">
        <v>0</v>
      </c>
      <c r="BN77" s="1">
        <v>692.12</v>
      </c>
      <c r="BO77" s="1">
        <v>0</v>
      </c>
      <c r="BP77" s="1">
        <v>0</v>
      </c>
      <c r="BQ77" s="1">
        <v>817.57</v>
      </c>
      <c r="BR77" s="1">
        <v>59.84</v>
      </c>
      <c r="BS77" s="1">
        <v>298.01</v>
      </c>
      <c r="BT77" s="1">
        <v>81.64</v>
      </c>
      <c r="BU77" s="1">
        <v>1849.7</v>
      </c>
      <c r="BV77" s="1">
        <v>191.77</v>
      </c>
      <c r="BW77" s="1">
        <v>4696.13</v>
      </c>
      <c r="BX77" s="1">
        <v>289.58</v>
      </c>
      <c r="BY77" s="1">
        <v>0</v>
      </c>
      <c r="BZ77" s="1">
        <v>365</v>
      </c>
      <c r="CA77" s="1">
        <v>0</v>
      </c>
      <c r="CB77" s="1">
        <v>828.33</v>
      </c>
      <c r="CC77" s="1">
        <v>0</v>
      </c>
      <c r="CD77" s="1">
        <v>14689.84</v>
      </c>
      <c r="CE77" s="1">
        <v>2106.66</v>
      </c>
      <c r="CF77" s="1">
        <v>0</v>
      </c>
      <c r="CG77" s="1">
        <v>0</v>
      </c>
      <c r="CH77" s="1">
        <v>1693.91</v>
      </c>
      <c r="CI77" s="1">
        <v>2700.8</v>
      </c>
      <c r="CJ77" s="1">
        <v>0</v>
      </c>
      <c r="CK77" s="1">
        <v>98.28</v>
      </c>
      <c r="CL77" s="1">
        <v>23193.69</v>
      </c>
      <c r="CM77" s="1">
        <v>449.7</v>
      </c>
      <c r="CN77" s="1">
        <v>2224.3000000000002</v>
      </c>
      <c r="CO77" s="1">
        <v>1577.34</v>
      </c>
      <c r="CP77" s="1">
        <v>0</v>
      </c>
      <c r="CQ77" s="1">
        <v>3850</v>
      </c>
      <c r="CR77" s="1">
        <v>6289.91</v>
      </c>
      <c r="CS77" s="1">
        <v>0</v>
      </c>
      <c r="CT77" s="1">
        <v>5067.7299999999996</v>
      </c>
      <c r="CU77" s="1">
        <v>1085</v>
      </c>
      <c r="CV77" s="1">
        <v>460</v>
      </c>
      <c r="CW77" s="1">
        <v>0</v>
      </c>
      <c r="CX77" s="1">
        <v>0</v>
      </c>
      <c r="CY77" s="1">
        <v>0</v>
      </c>
      <c r="CZ77" s="1">
        <v>17220</v>
      </c>
      <c r="DA77" s="1">
        <v>0</v>
      </c>
      <c r="DB77" s="1">
        <v>185</v>
      </c>
      <c r="DC77" s="1">
        <v>-10676.28</v>
      </c>
      <c r="DD77" s="1">
        <v>21573.58</v>
      </c>
      <c r="DE77" s="1">
        <v>4836.0600000000004</v>
      </c>
      <c r="DF77" s="1">
        <v>12831.14</v>
      </c>
      <c r="DG77" s="1">
        <v>9885.06</v>
      </c>
      <c r="DH77" s="1">
        <v>2786.56</v>
      </c>
      <c r="DI77" s="1">
        <v>3267.77</v>
      </c>
      <c r="DJ77" s="1">
        <v>15369.09</v>
      </c>
      <c r="DK77" s="1">
        <v>0</v>
      </c>
      <c r="DL77" s="1">
        <v>622</v>
      </c>
      <c r="DM77" s="1">
        <v>2875.09</v>
      </c>
      <c r="DN77" s="1">
        <v>5601.01</v>
      </c>
      <c r="DO77" s="1">
        <v>192.3</v>
      </c>
      <c r="DP77" s="1">
        <v>951.84</v>
      </c>
      <c r="DQ77" s="1">
        <v>0</v>
      </c>
      <c r="DR77" s="1">
        <v>2872.6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EB77" s="9">
        <v>43101</v>
      </c>
      <c r="EC77" s="5">
        <v>305867.33999999997</v>
      </c>
      <c r="ED77" s="5">
        <v>-48950.569999999992</v>
      </c>
      <c r="EE77" s="5">
        <f>SUM(Table26[[#This Row],[Income]:[Cost Of Sales]])</f>
        <v>256916.76999999996</v>
      </c>
      <c r="EF77" s="5">
        <v>-214331.43999999997</v>
      </c>
      <c r="EG77" s="5">
        <f>Table26[[#This Row],[Gross Profit]]+Table26[[#This Row],[Expenses]]</f>
        <v>42585.329999999987</v>
      </c>
      <c r="EH77" s="5">
        <v>0</v>
      </c>
      <c r="EI77" s="12">
        <f>SUM(Table26[[#This Row],[Operating Profit]:[Expenses - Tax]])</f>
        <v>42585.329999999987</v>
      </c>
      <c r="EJ77" s="18">
        <f>Table26[[#This Row],[Gross Profit]]/Table26[[#This Row],[Income]]</f>
        <v>0.83996143556876646</v>
      </c>
      <c r="EK77" s="18">
        <f>Table26[[#This Row],[Net Profit/(Loss)]]/Table26[[#This Row],[Income]]</f>
        <v>0.13922810457631726</v>
      </c>
      <c r="EL77" s="20">
        <f>Table26[[#This Row],[Income]]/EC78</f>
        <v>0.75454213051869357</v>
      </c>
      <c r="EN77" s="9">
        <v>43101</v>
      </c>
      <c r="EO77" s="4">
        <v>94352.69</v>
      </c>
      <c r="EP77" s="4">
        <v>166232.78</v>
      </c>
      <c r="EQ77" s="4">
        <v>38688.160000000003</v>
      </c>
      <c r="ER77" s="4">
        <v>16.89</v>
      </c>
      <c r="ES77" s="4">
        <v>6576.82</v>
      </c>
      <c r="ET77" s="4">
        <v>-26675.23</v>
      </c>
      <c r="EU77" s="4">
        <v>-22275.34</v>
      </c>
      <c r="EV77" s="4">
        <v>-75247.960000000006</v>
      </c>
      <c r="EW77" s="4">
        <v>-31938.02</v>
      </c>
      <c r="EX77" s="4">
        <v>-34157.64</v>
      </c>
      <c r="EY77" s="4">
        <v>-72987.819999999992</v>
      </c>
      <c r="EZ77" s="14">
        <v>0</v>
      </c>
      <c r="FA77" s="5">
        <f>SUM(Table37[[#This Row],[Sales]:[ITE]])</f>
        <v>42585.330000000075</v>
      </c>
    </row>
    <row r="78" spans="2:157" x14ac:dyDescent="0.25">
      <c r="B78" s="3">
        <v>43070</v>
      </c>
      <c r="C78" s="1">
        <v>106114.22</v>
      </c>
      <c r="D78" s="1">
        <v>58569.09</v>
      </c>
      <c r="E78" s="1">
        <v>4796.83</v>
      </c>
      <c r="F78" s="1">
        <v>186223.92</v>
      </c>
      <c r="G78" s="1">
        <v>5726.68</v>
      </c>
      <c r="H78" s="1">
        <v>4108.47</v>
      </c>
      <c r="I78" s="1">
        <v>1053.6600000000001</v>
      </c>
      <c r="J78" s="1">
        <v>-931.35</v>
      </c>
      <c r="K78" s="1">
        <v>3266.36</v>
      </c>
      <c r="L78" s="1">
        <v>28182</v>
      </c>
      <c r="M78" s="1">
        <v>-27.28</v>
      </c>
      <c r="N78" s="1">
        <v>2881.54</v>
      </c>
      <c r="O78" s="1">
        <v>12.27</v>
      </c>
      <c r="P78" s="1">
        <v>0</v>
      </c>
      <c r="Q78" s="1">
        <v>3884.46</v>
      </c>
      <c r="R78" s="1">
        <v>0</v>
      </c>
      <c r="S78" s="1">
        <v>1436.36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70.91</v>
      </c>
      <c r="Z78" s="1">
        <v>0</v>
      </c>
      <c r="AA78" s="1">
        <v>0</v>
      </c>
      <c r="AB78" s="1">
        <v>0</v>
      </c>
      <c r="AC78" s="1">
        <v>38345.71</v>
      </c>
      <c r="AD78" s="1">
        <v>10012.01</v>
      </c>
      <c r="AE78" s="1">
        <v>0</v>
      </c>
      <c r="AF78" s="1">
        <v>26036.25</v>
      </c>
      <c r="AG78" s="1">
        <v>1979.6</v>
      </c>
      <c r="AH78" s="1">
        <v>136.02000000000001</v>
      </c>
      <c r="AI78" s="1">
        <v>7000</v>
      </c>
      <c r="AJ78" s="1">
        <v>3572.34</v>
      </c>
      <c r="AK78" s="1">
        <v>2067.6799999999998</v>
      </c>
      <c r="AL78" s="1">
        <v>7000</v>
      </c>
      <c r="AM78" s="1">
        <v>361.53</v>
      </c>
      <c r="AN78" s="1">
        <v>87.59</v>
      </c>
      <c r="AO78" s="1">
        <v>10365.4</v>
      </c>
      <c r="AP78" s="1">
        <v>0</v>
      </c>
      <c r="AQ78" s="1">
        <v>570.04999999999995</v>
      </c>
      <c r="AR78" s="1">
        <v>1232.76</v>
      </c>
      <c r="AS78" s="1">
        <v>0</v>
      </c>
      <c r="AT78" s="1">
        <v>165</v>
      </c>
      <c r="AU78" s="1">
        <v>0</v>
      </c>
      <c r="AV78" s="1">
        <v>0</v>
      </c>
      <c r="AW78" s="1">
        <v>67</v>
      </c>
      <c r="AX78" s="1">
        <v>868.9</v>
      </c>
      <c r="AY78" s="1">
        <v>764.16</v>
      </c>
      <c r="AZ78" s="1">
        <v>2828.06</v>
      </c>
      <c r="BA78" s="1">
        <v>0</v>
      </c>
      <c r="BB78" s="1">
        <v>43130.14</v>
      </c>
      <c r="BC78" s="1">
        <v>0</v>
      </c>
      <c r="BD78" s="1">
        <v>0</v>
      </c>
      <c r="BE78" s="1">
        <v>0</v>
      </c>
      <c r="BF78" s="1">
        <v>670.5</v>
      </c>
      <c r="BG78" s="1">
        <v>0</v>
      </c>
      <c r="BH78" s="1">
        <v>0</v>
      </c>
      <c r="BI78" s="1">
        <v>-1401.53</v>
      </c>
      <c r="BJ78" s="1">
        <v>604.94000000000005</v>
      </c>
      <c r="BK78" s="1">
        <v>3321.56</v>
      </c>
      <c r="BL78" s="1">
        <v>-216.61</v>
      </c>
      <c r="BM78" s="1">
        <v>0</v>
      </c>
      <c r="BN78" s="1">
        <v>726.7</v>
      </c>
      <c r="BO78" s="1">
        <v>0</v>
      </c>
      <c r="BP78" s="1">
        <v>0</v>
      </c>
      <c r="BQ78" s="1">
        <v>249.49</v>
      </c>
      <c r="BR78" s="1">
        <v>0</v>
      </c>
      <c r="BS78" s="1">
        <v>184.17</v>
      </c>
      <c r="BT78" s="1">
        <v>88.46</v>
      </c>
      <c r="BU78" s="1">
        <v>6580.79</v>
      </c>
      <c r="BV78" s="1">
        <v>345.82</v>
      </c>
      <c r="BW78" s="1">
        <v>1436.07</v>
      </c>
      <c r="BX78" s="1">
        <v>213.79</v>
      </c>
      <c r="BY78" s="1">
        <v>0</v>
      </c>
      <c r="BZ78" s="1">
        <v>0</v>
      </c>
      <c r="CA78" s="1">
        <v>-9193.18</v>
      </c>
      <c r="CB78" s="1">
        <v>830.93</v>
      </c>
      <c r="CC78" s="1">
        <v>0</v>
      </c>
      <c r="CD78" s="1">
        <v>11627.42</v>
      </c>
      <c r="CE78" s="1">
        <v>1531.79</v>
      </c>
      <c r="CF78" s="1">
        <v>0</v>
      </c>
      <c r="CG78" s="1">
        <v>0</v>
      </c>
      <c r="CH78" s="1">
        <v>2639.21</v>
      </c>
      <c r="CI78" s="1">
        <v>2712.31</v>
      </c>
      <c r="CJ78" s="1">
        <v>184.08</v>
      </c>
      <c r="CK78" s="1">
        <v>268.3</v>
      </c>
      <c r="CL78" s="1">
        <v>32295.75</v>
      </c>
      <c r="CM78" s="1">
        <v>438.5</v>
      </c>
      <c r="CN78" s="1">
        <v>2183</v>
      </c>
      <c r="CO78" s="1">
        <v>3139.62</v>
      </c>
      <c r="CP78" s="1">
        <v>2150.73</v>
      </c>
      <c r="CQ78" s="1">
        <v>5830</v>
      </c>
      <c r="CR78" s="1">
        <v>3532</v>
      </c>
      <c r="CS78" s="1">
        <v>882.5</v>
      </c>
      <c r="CT78" s="1">
        <v>8980.51</v>
      </c>
      <c r="CU78" s="1">
        <v>672</v>
      </c>
      <c r="CV78" s="1">
        <v>884.55</v>
      </c>
      <c r="CW78" s="1">
        <v>0</v>
      </c>
      <c r="CX78" s="1">
        <v>22863.64</v>
      </c>
      <c r="CY78" s="1">
        <v>4795.45</v>
      </c>
      <c r="CZ78" s="1">
        <v>23918.12</v>
      </c>
      <c r="DA78" s="1">
        <v>760</v>
      </c>
      <c r="DB78" s="1">
        <v>0</v>
      </c>
      <c r="DC78" s="1">
        <v>9924.42</v>
      </c>
      <c r="DD78" s="1">
        <v>21317.49</v>
      </c>
      <c r="DE78" s="1">
        <v>4448.6000000000004</v>
      </c>
      <c r="DF78" s="1">
        <v>12254.24</v>
      </c>
      <c r="DG78" s="1">
        <v>10203.700000000001</v>
      </c>
      <c r="DH78" s="1">
        <v>2946.03</v>
      </c>
      <c r="DI78" s="1">
        <v>3847.58</v>
      </c>
      <c r="DJ78" s="1">
        <v>15797.57</v>
      </c>
      <c r="DK78" s="1">
        <v>0</v>
      </c>
      <c r="DL78" s="1">
        <v>622</v>
      </c>
      <c r="DM78" s="1">
        <v>4146.6099999999997</v>
      </c>
      <c r="DN78" s="1">
        <v>7801.83</v>
      </c>
      <c r="DO78" s="1">
        <v>0</v>
      </c>
      <c r="DP78" s="1">
        <v>2385.39</v>
      </c>
      <c r="DQ78" s="1">
        <v>0</v>
      </c>
      <c r="DR78" s="1">
        <v>883.2</v>
      </c>
      <c r="DS78" s="1">
        <v>0</v>
      </c>
      <c r="DT78" s="1">
        <v>199.51</v>
      </c>
      <c r="DU78" s="1">
        <v>196.37</v>
      </c>
      <c r="DV78" s="1">
        <v>0</v>
      </c>
      <c r="DW78" s="1">
        <v>9861.7000000000007</v>
      </c>
      <c r="DX78" s="1">
        <v>4695.84</v>
      </c>
      <c r="DY78" s="1">
        <v>0</v>
      </c>
      <c r="EB78" s="10">
        <v>43070</v>
      </c>
      <c r="EC78" s="5">
        <v>405368.1399999999</v>
      </c>
      <c r="ED78" s="5">
        <v>-76509.590000000011</v>
      </c>
      <c r="EE78" s="5">
        <f>SUM(Table26[[#This Row],[Income]:[Cost Of Sales]])</f>
        <v>328858.54999999987</v>
      </c>
      <c r="EF78" s="5">
        <v>-328344.07000000012</v>
      </c>
      <c r="EG78" s="5">
        <f>Table26[[#This Row],[Gross Profit]]+Table26[[#This Row],[Expenses]]</f>
        <v>514.47999999974854</v>
      </c>
      <c r="EH78" s="5">
        <v>0</v>
      </c>
      <c r="EI78" s="12">
        <f>SUM(Table26[[#This Row],[Operating Profit]:[Expenses - Tax]])</f>
        <v>514.47999999974854</v>
      </c>
      <c r="EJ78" s="18">
        <f>Table26[[#This Row],[Gross Profit]]/Table26[[#This Row],[Income]]</f>
        <v>0.81125899534186374</v>
      </c>
      <c r="EK78" s="18">
        <f>Table26[[#This Row],[Net Profit/(Loss)]]/Table26[[#This Row],[Income]]</f>
        <v>1.2691673302192637E-3</v>
      </c>
      <c r="EL78" s="20">
        <f>Table26[[#This Row],[Income]]/EC79</f>
        <v>0.88370837537763558</v>
      </c>
      <c r="EN78" s="10">
        <v>43070</v>
      </c>
      <c r="EO78" s="4">
        <v>169480.13999999998</v>
      </c>
      <c r="EP78" s="4">
        <v>197112.73</v>
      </c>
      <c r="EQ78" s="4">
        <v>33371.270000000004</v>
      </c>
      <c r="ER78" s="4">
        <v>12.27</v>
      </c>
      <c r="ES78" s="4">
        <v>5391.73</v>
      </c>
      <c r="ET78" s="4">
        <v>-48357.72</v>
      </c>
      <c r="EU78" s="4">
        <v>-28151.87</v>
      </c>
      <c r="EV78" s="4">
        <v>-97681.72</v>
      </c>
      <c r="EW78" s="4">
        <v>-46011.500000000007</v>
      </c>
      <c r="EX78" s="4">
        <v>-73118.76999999999</v>
      </c>
      <c r="EY78" s="4">
        <v>-111532.07999999999</v>
      </c>
      <c r="EZ78" s="14">
        <v>0</v>
      </c>
      <c r="FA78" s="5">
        <f>SUM(Table37[[#This Row],[Sales]:[ITE]])</f>
        <v>514.48000000006869</v>
      </c>
    </row>
    <row r="79" spans="2:157" x14ac:dyDescent="0.25">
      <c r="B79" s="3">
        <v>43040</v>
      </c>
      <c r="C79" s="1">
        <v>87725.47</v>
      </c>
      <c r="D79" s="1">
        <v>79849.179999999993</v>
      </c>
      <c r="E79" s="1">
        <v>7275.37</v>
      </c>
      <c r="F79" s="1">
        <v>216306.3</v>
      </c>
      <c r="G79" s="1">
        <v>1431.67</v>
      </c>
      <c r="H79" s="1">
        <v>2605.9</v>
      </c>
      <c r="I79" s="1">
        <v>1710.14</v>
      </c>
      <c r="J79" s="1">
        <v>1995.17</v>
      </c>
      <c r="K79" s="1">
        <v>8798.6299999999992</v>
      </c>
      <c r="L79" s="1">
        <v>19949.09</v>
      </c>
      <c r="M79" s="1">
        <v>0</v>
      </c>
      <c r="N79" s="1">
        <v>0</v>
      </c>
      <c r="O79" s="1">
        <v>11.72</v>
      </c>
      <c r="P79" s="1">
        <v>0</v>
      </c>
      <c r="Q79" s="1">
        <v>3914.63</v>
      </c>
      <c r="R79" s="1">
        <v>0</v>
      </c>
      <c r="S79" s="1">
        <v>4318.5200000000004</v>
      </c>
      <c r="T79" s="1">
        <v>0</v>
      </c>
      <c r="U79" s="1">
        <v>0</v>
      </c>
      <c r="V79" s="1">
        <v>12561.99</v>
      </c>
      <c r="W79" s="1">
        <v>204.25</v>
      </c>
      <c r="X79" s="1">
        <v>0</v>
      </c>
      <c r="Y79" s="1">
        <v>10054.540000000001</v>
      </c>
      <c r="Z79" s="1">
        <v>0</v>
      </c>
      <c r="AA79" s="1">
        <v>0</v>
      </c>
      <c r="AB79" s="1">
        <v>0</v>
      </c>
      <c r="AC79" s="1">
        <v>44941.05</v>
      </c>
      <c r="AD79" s="1">
        <v>-4434.1099999999997</v>
      </c>
      <c r="AE79" s="1">
        <v>0</v>
      </c>
      <c r="AF79" s="1">
        <v>32467.37</v>
      </c>
      <c r="AG79" s="1">
        <v>1519.62</v>
      </c>
      <c r="AH79" s="1">
        <v>2815.18</v>
      </c>
      <c r="AI79" s="1">
        <v>2500</v>
      </c>
      <c r="AJ79" s="1">
        <v>3116.5</v>
      </c>
      <c r="AK79" s="1">
        <v>680</v>
      </c>
      <c r="AL79" s="1">
        <v>0</v>
      </c>
      <c r="AM79" s="1">
        <v>450.08</v>
      </c>
      <c r="AN79" s="1">
        <v>87.59</v>
      </c>
      <c r="AO79" s="1">
        <v>0</v>
      </c>
      <c r="AP79" s="1">
        <v>0</v>
      </c>
      <c r="AQ79" s="1">
        <v>0</v>
      </c>
      <c r="AR79" s="1">
        <v>871.31</v>
      </c>
      <c r="AS79" s="1">
        <v>0</v>
      </c>
      <c r="AT79" s="1">
        <v>0</v>
      </c>
      <c r="AU79" s="1">
        <v>0</v>
      </c>
      <c r="AV79" s="1">
        <v>0</v>
      </c>
      <c r="AW79" s="1">
        <v>778.5</v>
      </c>
      <c r="AX79" s="1">
        <v>998.9</v>
      </c>
      <c r="AY79" s="1">
        <v>347.77</v>
      </c>
      <c r="AZ79" s="1">
        <v>3094.87</v>
      </c>
      <c r="BA79" s="1">
        <v>0</v>
      </c>
      <c r="BB79" s="1">
        <v>22431.27</v>
      </c>
      <c r="BC79" s="1">
        <v>0</v>
      </c>
      <c r="BD79" s="1">
        <v>0</v>
      </c>
      <c r="BE79" s="1">
        <v>0</v>
      </c>
      <c r="BF79" s="1">
        <v>80.5</v>
      </c>
      <c r="BG79" s="1">
        <v>0</v>
      </c>
      <c r="BH79" s="1">
        <v>0</v>
      </c>
      <c r="BI79" s="1">
        <v>810.66</v>
      </c>
      <c r="BJ79" s="1">
        <v>661.37</v>
      </c>
      <c r="BK79" s="1">
        <v>4334.33</v>
      </c>
      <c r="BL79" s="1">
        <v>621.27</v>
      </c>
      <c r="BM79" s="1">
        <v>0</v>
      </c>
      <c r="BN79" s="1">
        <v>384.95</v>
      </c>
      <c r="BO79" s="1">
        <v>0</v>
      </c>
      <c r="BP79" s="1">
        <v>0</v>
      </c>
      <c r="BQ79" s="1">
        <v>534.69000000000005</v>
      </c>
      <c r="BR79" s="1">
        <v>0</v>
      </c>
      <c r="BS79" s="1">
        <v>651.32000000000005</v>
      </c>
      <c r="BT79" s="1">
        <v>97.54</v>
      </c>
      <c r="BU79" s="1">
        <v>1790.03</v>
      </c>
      <c r="BV79" s="1">
        <v>205.21</v>
      </c>
      <c r="BW79" s="1">
        <v>490.03</v>
      </c>
      <c r="BX79" s="1">
        <v>322.26</v>
      </c>
      <c r="BY79" s="1">
        <v>1010</v>
      </c>
      <c r="BZ79" s="1">
        <v>165</v>
      </c>
      <c r="CA79" s="1">
        <v>659.54</v>
      </c>
      <c r="CB79" s="1">
        <v>837.78</v>
      </c>
      <c r="CC79" s="1">
        <v>0</v>
      </c>
      <c r="CD79" s="1">
        <v>9773.7800000000007</v>
      </c>
      <c r="CE79" s="1">
        <v>2407.46</v>
      </c>
      <c r="CF79" s="1">
        <v>0</v>
      </c>
      <c r="CG79" s="1">
        <v>0</v>
      </c>
      <c r="CH79" s="1">
        <v>2850.75</v>
      </c>
      <c r="CI79" s="1">
        <v>2742.88</v>
      </c>
      <c r="CJ79" s="1">
        <v>1902.16</v>
      </c>
      <c r="CK79" s="1">
        <v>98.28</v>
      </c>
      <c r="CL79" s="1">
        <v>34480.720000000001</v>
      </c>
      <c r="CM79" s="1">
        <v>500</v>
      </c>
      <c r="CN79" s="1">
        <v>4696.53</v>
      </c>
      <c r="CO79" s="1">
        <v>1577.34</v>
      </c>
      <c r="CP79" s="1">
        <v>2150.73</v>
      </c>
      <c r="CQ79" s="1">
        <v>4750</v>
      </c>
      <c r="CR79" s="1">
        <v>7996.73</v>
      </c>
      <c r="CS79" s="1">
        <v>0</v>
      </c>
      <c r="CT79" s="1">
        <v>8840</v>
      </c>
      <c r="CU79" s="1">
        <v>728</v>
      </c>
      <c r="CV79" s="1">
        <v>1531.82</v>
      </c>
      <c r="CW79" s="1">
        <v>0</v>
      </c>
      <c r="CX79" s="1">
        <v>0</v>
      </c>
      <c r="CY79" s="1">
        <v>4000</v>
      </c>
      <c r="CZ79" s="1">
        <v>18124.07</v>
      </c>
      <c r="DA79" s="1">
        <v>0</v>
      </c>
      <c r="DB79" s="1">
        <v>0</v>
      </c>
      <c r="DC79" s="1">
        <v>0</v>
      </c>
      <c r="DD79" s="1">
        <v>29363.64</v>
      </c>
      <c r="DE79" s="1">
        <v>5566.76</v>
      </c>
      <c r="DF79" s="1">
        <v>15649.11</v>
      </c>
      <c r="DG79" s="1">
        <v>12996.92</v>
      </c>
      <c r="DH79" s="1">
        <v>4749.05</v>
      </c>
      <c r="DI79" s="1">
        <v>5232.8100000000004</v>
      </c>
      <c r="DJ79" s="1">
        <v>20710.259999999998</v>
      </c>
      <c r="DK79" s="1">
        <v>0</v>
      </c>
      <c r="DL79" s="1">
        <v>792.95</v>
      </c>
      <c r="DM79" s="1">
        <v>6254.79</v>
      </c>
      <c r="DN79" s="1">
        <v>9510.36</v>
      </c>
      <c r="DO79" s="1">
        <v>0</v>
      </c>
      <c r="DP79" s="1">
        <v>2760</v>
      </c>
      <c r="DQ79" s="1">
        <v>0</v>
      </c>
      <c r="DR79" s="1">
        <v>3266.74</v>
      </c>
      <c r="DS79" s="1">
        <v>0</v>
      </c>
      <c r="DT79" s="1">
        <v>802.5</v>
      </c>
      <c r="DU79" s="1">
        <v>237.27</v>
      </c>
      <c r="DV79" s="1">
        <v>0</v>
      </c>
      <c r="DW79" s="1">
        <v>0</v>
      </c>
      <c r="DX79" s="1">
        <v>0</v>
      </c>
      <c r="DY79" s="1">
        <v>0</v>
      </c>
      <c r="EB79" s="9">
        <v>43040</v>
      </c>
      <c r="EC79" s="5">
        <v>458712.56999999995</v>
      </c>
      <c r="ED79" s="5">
        <v>-77309.109999999986</v>
      </c>
      <c r="EE79" s="5">
        <f>SUM(Table26[[#This Row],[Income]:[Cost Of Sales]])</f>
        <v>381403.45999999996</v>
      </c>
      <c r="EF79" s="5">
        <v>-276057.68000000005</v>
      </c>
      <c r="EG79" s="5">
        <f>Table26[[#This Row],[Gross Profit]]+Table26[[#This Row],[Expenses]]</f>
        <v>105345.77999999991</v>
      </c>
      <c r="EH79" s="5">
        <v>0</v>
      </c>
      <c r="EI79" s="12">
        <f>SUM(Table26[[#This Row],[Operating Profit]:[Expenses - Tax]])</f>
        <v>105345.77999999991</v>
      </c>
      <c r="EJ79" s="18">
        <f>Table26[[#This Row],[Gross Profit]]/Table26[[#This Row],[Income]]</f>
        <v>0.83146502830737778</v>
      </c>
      <c r="EK79" s="18">
        <f>Table26[[#This Row],[Net Profit/(Loss)]]/Table26[[#This Row],[Income]]</f>
        <v>0.22965531552797849</v>
      </c>
      <c r="EL79" s="20">
        <f>Table26[[#This Row],[Income]]/EC80</f>
        <v>1.2407748000269085</v>
      </c>
      <c r="EN79" s="9">
        <v>43040</v>
      </c>
      <c r="EO79" s="4">
        <v>174850.02</v>
      </c>
      <c r="EP79" s="4">
        <v>222054.01</v>
      </c>
      <c r="EQ79" s="4">
        <v>30742.89</v>
      </c>
      <c r="ER79" s="4">
        <v>11.72</v>
      </c>
      <c r="ES79" s="4">
        <v>31053.93</v>
      </c>
      <c r="ET79" s="4">
        <v>-40506.94</v>
      </c>
      <c r="EU79" s="4">
        <v>-36802.17</v>
      </c>
      <c r="EV79" s="4">
        <v>-61194.51</v>
      </c>
      <c r="EW79" s="4">
        <v>-50999.39</v>
      </c>
      <c r="EX79" s="4">
        <v>-45970.619999999995</v>
      </c>
      <c r="EY79" s="4">
        <v>-117893.15999999999</v>
      </c>
      <c r="EZ79" s="14">
        <v>0</v>
      </c>
      <c r="FA79" s="5">
        <f>SUM(Table37[[#This Row],[Sales]:[ITE]])</f>
        <v>105345.78000000001</v>
      </c>
    </row>
    <row r="80" spans="2:157" x14ac:dyDescent="0.25">
      <c r="B80" s="3">
        <v>43009</v>
      </c>
      <c r="C80" s="1">
        <v>77865.73</v>
      </c>
      <c r="D80" s="1">
        <v>52983.12</v>
      </c>
      <c r="E80" s="1">
        <v>7901.9</v>
      </c>
      <c r="F80" s="1">
        <v>185347.65</v>
      </c>
      <c r="G80" s="1">
        <v>1431.67</v>
      </c>
      <c r="H80" s="1">
        <v>7022.4</v>
      </c>
      <c r="I80" s="1">
        <v>2854.31</v>
      </c>
      <c r="J80" s="1">
        <v>84.55</v>
      </c>
      <c r="K80" s="1">
        <v>7238.19</v>
      </c>
      <c r="L80" s="1">
        <v>18047.54</v>
      </c>
      <c r="M80" s="1">
        <v>0</v>
      </c>
      <c r="N80" s="1">
        <v>814.54</v>
      </c>
      <c r="O80" s="1">
        <v>14.16</v>
      </c>
      <c r="P80" s="1">
        <v>0</v>
      </c>
      <c r="Q80" s="1">
        <v>5888.19</v>
      </c>
      <c r="R80" s="1">
        <v>0</v>
      </c>
      <c r="S80" s="1">
        <v>1586.36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618.17999999999995</v>
      </c>
      <c r="Z80" s="1">
        <v>0</v>
      </c>
      <c r="AA80" s="1">
        <v>0</v>
      </c>
      <c r="AB80" s="1">
        <v>0</v>
      </c>
      <c r="AC80" s="1">
        <v>32158.63</v>
      </c>
      <c r="AD80" s="1">
        <v>12441.35</v>
      </c>
      <c r="AE80" s="1">
        <v>0</v>
      </c>
      <c r="AF80" s="1">
        <v>23713.88</v>
      </c>
      <c r="AG80" s="1">
        <v>2349.5700000000002</v>
      </c>
      <c r="AH80" s="1">
        <v>0</v>
      </c>
      <c r="AI80" s="1">
        <v>2000</v>
      </c>
      <c r="AJ80" s="1">
        <v>8911.58</v>
      </c>
      <c r="AK80" s="1">
        <v>0</v>
      </c>
      <c r="AL80" s="1">
        <v>0</v>
      </c>
      <c r="AM80" s="1">
        <v>323.95999999999998</v>
      </c>
      <c r="AN80" s="1">
        <v>87.59</v>
      </c>
      <c r="AO80" s="1">
        <v>0</v>
      </c>
      <c r="AP80" s="1">
        <v>0</v>
      </c>
      <c r="AQ80" s="1">
        <v>0</v>
      </c>
      <c r="AR80" s="1">
        <v>612.94000000000005</v>
      </c>
      <c r="AS80" s="1">
        <v>0</v>
      </c>
      <c r="AT80" s="1">
        <v>440</v>
      </c>
      <c r="AU80" s="1">
        <v>0</v>
      </c>
      <c r="AV80" s="1">
        <v>0</v>
      </c>
      <c r="AW80" s="1">
        <v>224</v>
      </c>
      <c r="AX80" s="1">
        <v>1349.69</v>
      </c>
      <c r="AY80" s="1">
        <v>396.62</v>
      </c>
      <c r="AZ80" s="1">
        <v>1730.74</v>
      </c>
      <c r="BA80" s="1">
        <v>0</v>
      </c>
      <c r="BB80" s="1">
        <v>21125.25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1617.37</v>
      </c>
      <c r="BJ80" s="1">
        <v>566.03</v>
      </c>
      <c r="BK80" s="1">
        <v>2698.47</v>
      </c>
      <c r="BL80" s="1">
        <v>632.97</v>
      </c>
      <c r="BM80" s="1">
        <v>0</v>
      </c>
      <c r="BN80" s="1">
        <v>377.88</v>
      </c>
      <c r="BO80" s="1">
        <v>0</v>
      </c>
      <c r="BP80" s="1">
        <v>0</v>
      </c>
      <c r="BQ80" s="1">
        <v>850.82</v>
      </c>
      <c r="BR80" s="1">
        <v>0</v>
      </c>
      <c r="BS80" s="1">
        <v>233.82</v>
      </c>
      <c r="BT80" s="1">
        <v>90.72</v>
      </c>
      <c r="BU80" s="1">
        <v>1849.69</v>
      </c>
      <c r="BV80" s="1">
        <v>326.51</v>
      </c>
      <c r="BW80" s="1">
        <v>2072.77</v>
      </c>
      <c r="BX80" s="1">
        <v>746.19</v>
      </c>
      <c r="BY80" s="1">
        <v>0</v>
      </c>
      <c r="BZ80" s="1">
        <v>918.1</v>
      </c>
      <c r="CA80" s="1">
        <v>0</v>
      </c>
      <c r="CB80" s="1">
        <v>838.89</v>
      </c>
      <c r="CC80" s="1">
        <v>0</v>
      </c>
      <c r="CD80" s="1">
        <v>10308.700000000001</v>
      </c>
      <c r="CE80" s="1">
        <v>1303.43</v>
      </c>
      <c r="CF80" s="1">
        <v>0</v>
      </c>
      <c r="CG80" s="1">
        <v>0</v>
      </c>
      <c r="CH80" s="1">
        <v>2299.94</v>
      </c>
      <c r="CI80" s="1">
        <v>2742.88</v>
      </c>
      <c r="CJ80" s="1">
        <v>0</v>
      </c>
      <c r="CK80" s="1">
        <v>163.80000000000001</v>
      </c>
      <c r="CL80" s="1">
        <v>28423.66</v>
      </c>
      <c r="CM80" s="1">
        <v>625</v>
      </c>
      <c r="CN80" s="1">
        <v>2442</v>
      </c>
      <c r="CO80" s="1">
        <v>1577.34</v>
      </c>
      <c r="CP80" s="1">
        <v>2150.73</v>
      </c>
      <c r="CQ80" s="1">
        <v>6200</v>
      </c>
      <c r="CR80" s="1">
        <v>8081.77</v>
      </c>
      <c r="CS80" s="1">
        <v>0</v>
      </c>
      <c r="CT80" s="1">
        <v>4260</v>
      </c>
      <c r="CU80" s="1">
        <v>688</v>
      </c>
      <c r="CV80" s="1">
        <v>3970.79</v>
      </c>
      <c r="CW80" s="1">
        <v>15</v>
      </c>
      <c r="CX80" s="1">
        <v>0</v>
      </c>
      <c r="CY80" s="1">
        <v>5500</v>
      </c>
      <c r="CZ80" s="1">
        <v>18530.8</v>
      </c>
      <c r="DA80" s="1">
        <v>0</v>
      </c>
      <c r="DB80" s="1">
        <v>0</v>
      </c>
      <c r="DC80" s="1">
        <v>0</v>
      </c>
      <c r="DD80" s="1">
        <v>23112.84</v>
      </c>
      <c r="DE80" s="1">
        <v>4337</v>
      </c>
      <c r="DF80" s="1">
        <v>12254.24</v>
      </c>
      <c r="DG80" s="1">
        <v>9784.42</v>
      </c>
      <c r="DH80" s="1">
        <v>3622.86</v>
      </c>
      <c r="DI80" s="1">
        <v>3533.06</v>
      </c>
      <c r="DJ80" s="1">
        <v>17394.669999999998</v>
      </c>
      <c r="DK80" s="1">
        <v>0</v>
      </c>
      <c r="DL80" s="1">
        <v>644.5</v>
      </c>
      <c r="DM80" s="1">
        <v>3736.85</v>
      </c>
      <c r="DN80" s="1">
        <v>7358.68</v>
      </c>
      <c r="DO80" s="1">
        <v>0</v>
      </c>
      <c r="DP80" s="1">
        <v>1390.62</v>
      </c>
      <c r="DQ80" s="1">
        <v>0</v>
      </c>
      <c r="DR80" s="1">
        <v>18225.87</v>
      </c>
      <c r="DS80" s="1">
        <v>8307.9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EB80" s="10">
        <v>43009</v>
      </c>
      <c r="EC80" s="5">
        <v>369698.48999999993</v>
      </c>
      <c r="ED80" s="5">
        <v>-70663.430000000008</v>
      </c>
      <c r="EE80" s="5">
        <f>SUM(Table26[[#This Row],[Income]:[Cost Of Sales]])</f>
        <v>299035.05999999994</v>
      </c>
      <c r="EF80" s="5">
        <v>-264009.94999999995</v>
      </c>
      <c r="EG80" s="5">
        <f>Table26[[#This Row],[Gross Profit]]+Table26[[#This Row],[Expenses]]</f>
        <v>35025.109999999986</v>
      </c>
      <c r="EH80" s="5">
        <v>0</v>
      </c>
      <c r="EI80" s="12">
        <f>SUM(Table26[[#This Row],[Operating Profit]:[Expenses - Tax]])</f>
        <v>35025.109999999986</v>
      </c>
      <c r="EJ80" s="18">
        <f>Table26[[#This Row],[Gross Profit]]/Table26[[#This Row],[Income]]</f>
        <v>0.80886199995028385</v>
      </c>
      <c r="EK80" s="18">
        <f>Table26[[#This Row],[Net Profit/(Loss)]]/Table26[[#This Row],[Income]]</f>
        <v>9.473966204189796E-2</v>
      </c>
      <c r="EL80" s="20">
        <f>Table26[[#This Row],[Income]]/EC81</f>
        <v>0.96748230791609702</v>
      </c>
      <c r="EN80" s="10">
        <v>43009</v>
      </c>
      <c r="EO80" s="4">
        <v>138750.75</v>
      </c>
      <c r="EP80" s="4">
        <v>196656.03</v>
      </c>
      <c r="EQ80" s="4">
        <v>26184.82</v>
      </c>
      <c r="ER80" s="4">
        <v>14.16</v>
      </c>
      <c r="ES80" s="4">
        <v>8092.73</v>
      </c>
      <c r="ET80" s="4">
        <v>-44599.98</v>
      </c>
      <c r="EU80" s="4">
        <v>-26063.45</v>
      </c>
      <c r="EV80" s="4">
        <v>-62634.73</v>
      </c>
      <c r="EW80" s="4">
        <v>-40425.35</v>
      </c>
      <c r="EX80" s="4">
        <v>-47246.36</v>
      </c>
      <c r="EY80" s="4">
        <v>-113703.50999999998</v>
      </c>
      <c r="EZ80" s="14">
        <v>0</v>
      </c>
      <c r="FA80" s="5">
        <f>SUM(Table37[[#This Row],[Sales]:[ITE]])</f>
        <v>35025.110000000015</v>
      </c>
    </row>
    <row r="81" spans="2:157" x14ac:dyDescent="0.25">
      <c r="B81" s="3">
        <v>42979</v>
      </c>
      <c r="C81" s="1">
        <v>81876.84</v>
      </c>
      <c r="D81" s="1">
        <v>53216.11</v>
      </c>
      <c r="E81" s="1">
        <v>6498.11</v>
      </c>
      <c r="F81" s="1">
        <v>201647.59</v>
      </c>
      <c r="G81" s="1">
        <v>1431.67</v>
      </c>
      <c r="H81" s="1">
        <v>2703.69</v>
      </c>
      <c r="I81" s="1">
        <v>2003.54</v>
      </c>
      <c r="J81" s="1">
        <v>70.91</v>
      </c>
      <c r="K81" s="1">
        <v>7330.47</v>
      </c>
      <c r="L81" s="1">
        <v>17528.53</v>
      </c>
      <c r="M81" s="1">
        <v>0</v>
      </c>
      <c r="N81" s="1">
        <v>760</v>
      </c>
      <c r="O81" s="1">
        <v>8.32</v>
      </c>
      <c r="P81" s="1">
        <v>1103.45</v>
      </c>
      <c r="Q81" s="1">
        <v>4630.54</v>
      </c>
      <c r="R81" s="1">
        <v>0</v>
      </c>
      <c r="S81" s="1">
        <v>832.7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481.82</v>
      </c>
      <c r="Z81" s="1">
        <v>0</v>
      </c>
      <c r="AA81" s="1">
        <v>0</v>
      </c>
      <c r="AB81" s="1">
        <v>0</v>
      </c>
      <c r="AC81" s="1">
        <v>34196.160000000003</v>
      </c>
      <c r="AD81" s="1">
        <v>0</v>
      </c>
      <c r="AE81" s="1">
        <v>0</v>
      </c>
      <c r="AF81" s="1">
        <v>26084.14</v>
      </c>
      <c r="AG81" s="1">
        <v>721.61</v>
      </c>
      <c r="AH81" s="1">
        <v>0</v>
      </c>
      <c r="AI81" s="1">
        <v>3150</v>
      </c>
      <c r="AJ81" s="1">
        <v>3853.72</v>
      </c>
      <c r="AK81" s="1">
        <v>500</v>
      </c>
      <c r="AL81" s="1">
        <v>0</v>
      </c>
      <c r="AM81" s="1">
        <v>298.07</v>
      </c>
      <c r="AN81" s="1">
        <v>87.59</v>
      </c>
      <c r="AO81" s="1">
        <v>0</v>
      </c>
      <c r="AP81" s="1">
        <v>0</v>
      </c>
      <c r="AQ81" s="1">
        <v>0</v>
      </c>
      <c r="AR81" s="1">
        <v>944.24</v>
      </c>
      <c r="AS81" s="1">
        <v>0</v>
      </c>
      <c r="AT81" s="1">
        <v>0</v>
      </c>
      <c r="AU81" s="1">
        <v>0</v>
      </c>
      <c r="AV81" s="1">
        <v>82.1</v>
      </c>
      <c r="AW81" s="1">
        <v>190</v>
      </c>
      <c r="AX81" s="1">
        <v>868.9</v>
      </c>
      <c r="AY81" s="1">
        <v>981.17</v>
      </c>
      <c r="AZ81" s="1">
        <v>1749.03</v>
      </c>
      <c r="BA81" s="1">
        <v>0</v>
      </c>
      <c r="BB81" s="1">
        <v>20462.09</v>
      </c>
      <c r="BC81" s="1">
        <v>0</v>
      </c>
      <c r="BD81" s="1">
        <v>0</v>
      </c>
      <c r="BE81" s="1">
        <v>0</v>
      </c>
      <c r="BF81" s="1">
        <v>200</v>
      </c>
      <c r="BG81" s="1">
        <v>3000</v>
      </c>
      <c r="BH81" s="1">
        <v>0</v>
      </c>
      <c r="BI81" s="1">
        <v>324</v>
      </c>
      <c r="BJ81" s="1">
        <v>650.02</v>
      </c>
      <c r="BK81" s="1">
        <v>2611.42</v>
      </c>
      <c r="BL81" s="1">
        <v>644.6</v>
      </c>
      <c r="BM81" s="1">
        <v>0</v>
      </c>
      <c r="BN81" s="1">
        <v>1298.49</v>
      </c>
      <c r="BO81" s="1">
        <v>0</v>
      </c>
      <c r="BP81" s="1">
        <v>0</v>
      </c>
      <c r="BQ81" s="1">
        <v>389.6</v>
      </c>
      <c r="BR81" s="1">
        <v>0</v>
      </c>
      <c r="BS81" s="1">
        <v>376.4</v>
      </c>
      <c r="BT81" s="1">
        <v>66.19</v>
      </c>
      <c r="BU81" s="1">
        <v>4262.2299999999996</v>
      </c>
      <c r="BV81" s="1">
        <v>254.91</v>
      </c>
      <c r="BW81" s="1">
        <v>4073.91</v>
      </c>
      <c r="BX81" s="1">
        <v>578.04</v>
      </c>
      <c r="BY81" s="1">
        <v>520</v>
      </c>
      <c r="BZ81" s="1">
        <v>0</v>
      </c>
      <c r="CA81" s="1">
        <v>411.97</v>
      </c>
      <c r="CB81" s="1">
        <v>833.06</v>
      </c>
      <c r="CC81" s="1">
        <v>0</v>
      </c>
      <c r="CD81" s="1">
        <v>8420.7800000000007</v>
      </c>
      <c r="CE81" s="1">
        <v>2873.22</v>
      </c>
      <c r="CF81" s="1">
        <v>0</v>
      </c>
      <c r="CG81" s="1">
        <v>0</v>
      </c>
      <c r="CH81" s="1">
        <v>2586.42</v>
      </c>
      <c r="CI81" s="1">
        <v>2742.88</v>
      </c>
      <c r="CJ81" s="1">
        <v>0</v>
      </c>
      <c r="CK81" s="1">
        <v>131.04</v>
      </c>
      <c r="CL81" s="1">
        <v>31901.78</v>
      </c>
      <c r="CM81" s="1">
        <v>500</v>
      </c>
      <c r="CN81" s="1">
        <v>2442</v>
      </c>
      <c r="CO81" s="1">
        <v>1577.34</v>
      </c>
      <c r="CP81" s="1">
        <v>2150.73</v>
      </c>
      <c r="CQ81" s="1">
        <v>7068.18</v>
      </c>
      <c r="CR81" s="1">
        <v>11982.12</v>
      </c>
      <c r="CS81" s="1">
        <v>0</v>
      </c>
      <c r="CT81" s="1">
        <v>3095.82</v>
      </c>
      <c r="CU81" s="1">
        <v>1520</v>
      </c>
      <c r="CV81" s="1">
        <v>3281.82</v>
      </c>
      <c r="CW81" s="1">
        <v>180</v>
      </c>
      <c r="CX81" s="1">
        <v>1000</v>
      </c>
      <c r="CY81" s="1">
        <v>3736.37</v>
      </c>
      <c r="CZ81" s="1">
        <v>21316.65</v>
      </c>
      <c r="DA81" s="1">
        <v>0</v>
      </c>
      <c r="DB81" s="1">
        <v>0</v>
      </c>
      <c r="DC81" s="1">
        <v>0</v>
      </c>
      <c r="DD81" s="1">
        <v>22815.63</v>
      </c>
      <c r="DE81" s="1">
        <v>4123.9399999999996</v>
      </c>
      <c r="DF81" s="1">
        <v>12722.64</v>
      </c>
      <c r="DG81" s="1">
        <v>9739.74</v>
      </c>
      <c r="DH81" s="1">
        <v>3736.94</v>
      </c>
      <c r="DI81" s="1">
        <v>3607.34</v>
      </c>
      <c r="DJ81" s="1">
        <v>16215.38</v>
      </c>
      <c r="DK81" s="1">
        <v>0</v>
      </c>
      <c r="DL81" s="1">
        <v>623.9</v>
      </c>
      <c r="DM81" s="1">
        <v>5044.68</v>
      </c>
      <c r="DN81" s="1">
        <v>7260.37</v>
      </c>
      <c r="DO81" s="1">
        <v>0</v>
      </c>
      <c r="DP81" s="1">
        <v>3801.48</v>
      </c>
      <c r="DQ81" s="1">
        <v>0</v>
      </c>
      <c r="DR81" s="1">
        <v>9133.23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EB81" s="9">
        <v>42979</v>
      </c>
      <c r="EC81" s="5">
        <v>382124.29</v>
      </c>
      <c r="ED81" s="5">
        <v>-61001.91</v>
      </c>
      <c r="EE81" s="5">
        <f>SUM(Table26[[#This Row],[Income]:[Cost Of Sales]])</f>
        <v>321122.38</v>
      </c>
      <c r="EF81" s="5">
        <v>-260994.16999999998</v>
      </c>
      <c r="EG81" s="5">
        <f>Table26[[#This Row],[Gross Profit]]+Table26[[#This Row],[Expenses]]</f>
        <v>60128.210000000021</v>
      </c>
      <c r="EH81" s="5">
        <v>0</v>
      </c>
      <c r="EI81" s="12">
        <f>SUM(Table26[[#This Row],[Operating Profit]:[Expenses - Tax]])</f>
        <v>60128.210000000021</v>
      </c>
      <c r="EJ81" s="18">
        <f>Table26[[#This Row],[Gross Profit]]/Table26[[#This Row],[Income]]</f>
        <v>0.84036107728194931</v>
      </c>
      <c r="EK81" s="18">
        <f>Table26[[#This Row],[Net Profit/(Loss)]]/Table26[[#This Row],[Income]]</f>
        <v>0.15735249387051534</v>
      </c>
      <c r="EL81" s="20">
        <f>Table26[[#This Row],[Income]]/EC82</f>
        <v>0.90706013720780299</v>
      </c>
      <c r="EN81" s="9">
        <v>42979</v>
      </c>
      <c r="EO81" s="4">
        <v>141591.06</v>
      </c>
      <c r="EP81" s="4">
        <v>207786.49000000002</v>
      </c>
      <c r="EQ81" s="4">
        <v>25689.91</v>
      </c>
      <c r="ER81" s="4">
        <v>1111.77</v>
      </c>
      <c r="ES81" s="4">
        <v>5945.0599999999995</v>
      </c>
      <c r="ET81" s="4">
        <v>-34196.160000000003</v>
      </c>
      <c r="EU81" s="4">
        <v>-26805.75</v>
      </c>
      <c r="EV81" s="4">
        <v>-64955.750000000007</v>
      </c>
      <c r="EW81" s="4">
        <v>-44032.189999999995</v>
      </c>
      <c r="EX81" s="4">
        <v>-53180.960000000006</v>
      </c>
      <c r="EY81" s="4">
        <v>-98825.26999999999</v>
      </c>
      <c r="EZ81" s="14">
        <v>0</v>
      </c>
      <c r="FA81" s="5">
        <f>SUM(Table37[[#This Row],[Sales]:[ITE]])</f>
        <v>60128.209999999992</v>
      </c>
    </row>
    <row r="82" spans="2:157" x14ac:dyDescent="0.25">
      <c r="B82" s="3">
        <v>42948</v>
      </c>
      <c r="C82" s="1">
        <v>78890.679999999993</v>
      </c>
      <c r="D82" s="1">
        <v>45157.27</v>
      </c>
      <c r="E82" s="1">
        <v>7580.97</v>
      </c>
      <c r="F82" s="1">
        <v>253088.77</v>
      </c>
      <c r="G82" s="1">
        <v>0</v>
      </c>
      <c r="H82" s="1">
        <v>2660.58</v>
      </c>
      <c r="I82" s="1">
        <v>1669.37</v>
      </c>
      <c r="J82" s="1">
        <v>789.1</v>
      </c>
      <c r="K82" s="1">
        <v>8010.03</v>
      </c>
      <c r="L82" s="1">
        <v>16419.98</v>
      </c>
      <c r="M82" s="1">
        <v>0</v>
      </c>
      <c r="N82" s="1">
        <v>469.09</v>
      </c>
      <c r="O82" s="1">
        <v>7.68</v>
      </c>
      <c r="P82" s="1">
        <v>0</v>
      </c>
      <c r="Q82" s="1">
        <v>4232.45</v>
      </c>
      <c r="R82" s="1">
        <v>0</v>
      </c>
      <c r="S82" s="1">
        <v>1316.37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985.45</v>
      </c>
      <c r="Z82" s="1">
        <v>0</v>
      </c>
      <c r="AA82" s="1">
        <v>0</v>
      </c>
      <c r="AB82" s="1">
        <v>0</v>
      </c>
      <c r="AC82" s="1">
        <v>42581.35</v>
      </c>
      <c r="AD82" s="1">
        <v>0</v>
      </c>
      <c r="AE82" s="1">
        <v>0</v>
      </c>
      <c r="AF82" s="1">
        <v>23501.85</v>
      </c>
      <c r="AG82" s="1">
        <v>3200.28</v>
      </c>
      <c r="AH82" s="1">
        <v>0</v>
      </c>
      <c r="AI82" s="1">
        <v>1800</v>
      </c>
      <c r="AJ82" s="1">
        <v>3090.25</v>
      </c>
      <c r="AK82" s="1">
        <v>0</v>
      </c>
      <c r="AL82" s="1">
        <v>0</v>
      </c>
      <c r="AM82" s="1">
        <v>321.83999999999997</v>
      </c>
      <c r="AN82" s="1">
        <v>87.59</v>
      </c>
      <c r="AO82" s="1">
        <v>25.91</v>
      </c>
      <c r="AP82" s="1">
        <v>0</v>
      </c>
      <c r="AQ82" s="1">
        <v>0</v>
      </c>
      <c r="AR82" s="1">
        <v>1066.23</v>
      </c>
      <c r="AS82" s="1">
        <v>0</v>
      </c>
      <c r="AT82" s="1">
        <v>0</v>
      </c>
      <c r="AU82" s="1">
        <v>0</v>
      </c>
      <c r="AV82" s="1">
        <v>236.55</v>
      </c>
      <c r="AW82" s="1">
        <v>120</v>
      </c>
      <c r="AX82" s="1">
        <v>972.9</v>
      </c>
      <c r="AY82" s="1">
        <v>262.54000000000002</v>
      </c>
      <c r="AZ82" s="1">
        <v>1716.13</v>
      </c>
      <c r="BA82" s="1">
        <v>0</v>
      </c>
      <c r="BB82" s="1">
        <v>22523.21</v>
      </c>
      <c r="BC82" s="1">
        <v>0</v>
      </c>
      <c r="BD82" s="1">
        <v>0</v>
      </c>
      <c r="BE82" s="1">
        <v>0</v>
      </c>
      <c r="BF82" s="1">
        <v>0</v>
      </c>
      <c r="BG82" s="1">
        <v>1000</v>
      </c>
      <c r="BH82" s="1">
        <v>0</v>
      </c>
      <c r="BI82" s="1">
        <v>759.07</v>
      </c>
      <c r="BJ82" s="1">
        <v>811.48</v>
      </c>
      <c r="BK82" s="1">
        <v>2698.47</v>
      </c>
      <c r="BL82" s="1">
        <v>656.17</v>
      </c>
      <c r="BM82" s="1">
        <v>0</v>
      </c>
      <c r="BN82" s="1">
        <v>1332.37</v>
      </c>
      <c r="BO82" s="1">
        <v>0</v>
      </c>
      <c r="BP82" s="1">
        <v>0</v>
      </c>
      <c r="BQ82" s="1">
        <v>749.2</v>
      </c>
      <c r="BR82" s="1">
        <v>119.67</v>
      </c>
      <c r="BS82" s="1">
        <v>91.15</v>
      </c>
      <c r="BT82" s="1">
        <v>62.54</v>
      </c>
      <c r="BU82" s="1">
        <v>3699.39</v>
      </c>
      <c r="BV82" s="1">
        <v>127.09</v>
      </c>
      <c r="BW82" s="1">
        <v>1531.13</v>
      </c>
      <c r="BX82" s="1">
        <v>1341.13</v>
      </c>
      <c r="BY82" s="1">
        <v>360</v>
      </c>
      <c r="BZ82" s="1">
        <v>0</v>
      </c>
      <c r="CA82" s="1">
        <v>0</v>
      </c>
      <c r="CB82" s="1">
        <v>836.94</v>
      </c>
      <c r="CC82" s="1">
        <v>0</v>
      </c>
      <c r="CD82" s="1">
        <v>6142.56</v>
      </c>
      <c r="CE82" s="1">
        <v>1487.77</v>
      </c>
      <c r="CF82" s="1">
        <v>0</v>
      </c>
      <c r="CG82" s="1">
        <v>0</v>
      </c>
      <c r="CH82" s="1">
        <v>11900</v>
      </c>
      <c r="CI82" s="1">
        <v>2742.88</v>
      </c>
      <c r="CJ82" s="1">
        <v>0</v>
      </c>
      <c r="CK82" s="1">
        <v>131.04</v>
      </c>
      <c r="CL82" s="1">
        <v>41927.11</v>
      </c>
      <c r="CM82" s="1">
        <v>500</v>
      </c>
      <c r="CN82" s="1">
        <v>2442</v>
      </c>
      <c r="CO82" s="1">
        <v>1577.34</v>
      </c>
      <c r="CP82" s="1">
        <v>2150.73</v>
      </c>
      <c r="CQ82" s="1">
        <v>5600</v>
      </c>
      <c r="CR82" s="1">
        <v>11096.49</v>
      </c>
      <c r="CS82" s="1">
        <v>0</v>
      </c>
      <c r="CT82" s="1">
        <v>5842.49</v>
      </c>
      <c r="CU82" s="1">
        <v>0</v>
      </c>
      <c r="CV82" s="1">
        <v>1260</v>
      </c>
      <c r="CW82" s="1">
        <v>385</v>
      </c>
      <c r="CX82" s="1">
        <v>0</v>
      </c>
      <c r="CY82" s="1">
        <v>3390.45</v>
      </c>
      <c r="CZ82" s="1">
        <v>18125.68</v>
      </c>
      <c r="DA82" s="1">
        <v>320</v>
      </c>
      <c r="DB82" s="1">
        <v>0</v>
      </c>
      <c r="DC82" s="1">
        <v>0</v>
      </c>
      <c r="DD82" s="1">
        <v>24848.22</v>
      </c>
      <c r="DE82" s="1">
        <v>4338.84</v>
      </c>
      <c r="DF82" s="1">
        <v>45626.879999999997</v>
      </c>
      <c r="DG82" s="1">
        <v>11997.67</v>
      </c>
      <c r="DH82" s="1">
        <v>4859.0200000000004</v>
      </c>
      <c r="DI82" s="1">
        <v>4924.5</v>
      </c>
      <c r="DJ82" s="1">
        <v>20390.150000000001</v>
      </c>
      <c r="DK82" s="1">
        <v>0</v>
      </c>
      <c r="DL82" s="1">
        <v>762.05</v>
      </c>
      <c r="DM82" s="1">
        <v>5799.19</v>
      </c>
      <c r="DN82" s="1">
        <v>8795.5400000000009</v>
      </c>
      <c r="DO82" s="1">
        <v>0</v>
      </c>
      <c r="DP82" s="1">
        <v>1632.69</v>
      </c>
      <c r="DQ82" s="1">
        <v>0</v>
      </c>
      <c r="DR82" s="1">
        <v>-45560.19</v>
      </c>
      <c r="DS82" s="1">
        <v>4153.95</v>
      </c>
      <c r="DT82" s="1">
        <v>0</v>
      </c>
      <c r="DU82" s="1">
        <v>23.64</v>
      </c>
      <c r="DV82" s="1">
        <v>0</v>
      </c>
      <c r="DW82" s="1">
        <v>0</v>
      </c>
      <c r="DX82" s="1">
        <v>0</v>
      </c>
      <c r="DY82" s="1">
        <v>0</v>
      </c>
      <c r="EB82" s="10">
        <v>42948</v>
      </c>
      <c r="EC82" s="5">
        <v>421277.79</v>
      </c>
      <c r="ED82" s="5">
        <v>-69283.48</v>
      </c>
      <c r="EE82" s="5">
        <f>SUM(Table26[[#This Row],[Income]:[Cost Of Sales]])</f>
        <v>351994.31</v>
      </c>
      <c r="EF82" s="5">
        <v>-258012.63999999996</v>
      </c>
      <c r="EG82" s="5">
        <f>Table26[[#This Row],[Gross Profit]]+Table26[[#This Row],[Expenses]]</f>
        <v>93981.670000000042</v>
      </c>
      <c r="EH82" s="5">
        <v>0</v>
      </c>
      <c r="EI82" s="12">
        <f>SUM(Table26[[#This Row],[Operating Profit]:[Expenses - Tax]])</f>
        <v>93981.670000000042</v>
      </c>
      <c r="EJ82" s="18">
        <f>Table26[[#This Row],[Gross Profit]]/Table26[[#This Row],[Income]]</f>
        <v>0.83553968036150217</v>
      </c>
      <c r="EK82" s="18">
        <f>Table26[[#This Row],[Net Profit/(Loss)]]/Table26[[#This Row],[Income]]</f>
        <v>0.22308717010692647</v>
      </c>
      <c r="EL82" s="20">
        <f>Table26[[#This Row],[Income]]/EC83</f>
        <v>0.99308184085827167</v>
      </c>
      <c r="EN82" s="10">
        <v>42948</v>
      </c>
      <c r="EO82" s="4">
        <v>131628.91999999998</v>
      </c>
      <c r="EP82" s="4">
        <v>257418.71999999997</v>
      </c>
      <c r="EQ82" s="4">
        <v>25688.2</v>
      </c>
      <c r="ER82" s="4">
        <v>7.68</v>
      </c>
      <c r="ES82" s="4">
        <v>6534.2699999999995</v>
      </c>
      <c r="ET82" s="4">
        <v>-42581.35</v>
      </c>
      <c r="EU82" s="4">
        <v>-26702.129999999997</v>
      </c>
      <c r="EV82" s="4">
        <v>-56029.279999999984</v>
      </c>
      <c r="EW82" s="4">
        <v>-63371.1</v>
      </c>
      <c r="EX82" s="4">
        <v>-46020.11</v>
      </c>
      <c r="EY82" s="4">
        <v>-92592.15</v>
      </c>
      <c r="EZ82" s="14">
        <v>0</v>
      </c>
      <c r="FA82" s="5">
        <f>SUM(Table37[[#This Row],[Sales]:[ITE]])</f>
        <v>93981.670000000013</v>
      </c>
    </row>
    <row r="83" spans="2:157" x14ac:dyDescent="0.25">
      <c r="B83" s="3">
        <v>42917</v>
      </c>
      <c r="C83" s="1">
        <v>89177.919999999998</v>
      </c>
      <c r="D83" s="1">
        <v>43382.33</v>
      </c>
      <c r="E83" s="1">
        <v>8953.5499999999993</v>
      </c>
      <c r="F83" s="1">
        <v>238539.55</v>
      </c>
      <c r="G83" s="1">
        <v>0</v>
      </c>
      <c r="H83" s="1">
        <v>4343.45</v>
      </c>
      <c r="I83" s="1">
        <v>2149.0100000000002</v>
      </c>
      <c r="J83" s="1">
        <v>882.74</v>
      </c>
      <c r="K83" s="1">
        <v>7949.07</v>
      </c>
      <c r="L83" s="1">
        <v>20743.669999999998</v>
      </c>
      <c r="M83" s="1">
        <v>352</v>
      </c>
      <c r="N83" s="1">
        <v>632.73</v>
      </c>
      <c r="O83" s="1">
        <v>6.12</v>
      </c>
      <c r="P83" s="1">
        <v>0</v>
      </c>
      <c r="Q83" s="1">
        <v>6212.23</v>
      </c>
      <c r="R83" s="1">
        <v>0</v>
      </c>
      <c r="S83" s="1">
        <v>788.19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100</v>
      </c>
      <c r="Z83" s="1">
        <v>0</v>
      </c>
      <c r="AA83" s="1">
        <v>0</v>
      </c>
      <c r="AB83" s="1">
        <v>0</v>
      </c>
      <c r="AC83" s="1">
        <v>49676.13</v>
      </c>
      <c r="AD83" s="1">
        <v>-1106.03</v>
      </c>
      <c r="AE83" s="1">
        <v>0</v>
      </c>
      <c r="AF83" s="1">
        <v>22385.35</v>
      </c>
      <c r="AG83" s="1">
        <v>1766.42</v>
      </c>
      <c r="AH83" s="1">
        <v>0</v>
      </c>
      <c r="AI83" s="1">
        <v>4925</v>
      </c>
      <c r="AJ83" s="1">
        <v>3007.73</v>
      </c>
      <c r="AK83" s="1">
        <v>0</v>
      </c>
      <c r="AL83" s="1">
        <v>0</v>
      </c>
      <c r="AM83" s="1">
        <v>397.4</v>
      </c>
      <c r="AN83" s="1">
        <v>87.59</v>
      </c>
      <c r="AO83" s="1">
        <v>0</v>
      </c>
      <c r="AP83" s="1">
        <v>959.67</v>
      </c>
      <c r="AQ83" s="1">
        <v>0</v>
      </c>
      <c r="AR83" s="1">
        <v>366.07</v>
      </c>
      <c r="AS83" s="1">
        <v>0</v>
      </c>
      <c r="AT83" s="1">
        <v>0</v>
      </c>
      <c r="AU83" s="1">
        <v>0</v>
      </c>
      <c r="AV83" s="1">
        <v>325.97000000000003</v>
      </c>
      <c r="AW83" s="1">
        <v>98</v>
      </c>
      <c r="AX83" s="1">
        <v>1370.14</v>
      </c>
      <c r="AY83" s="1">
        <v>703.86</v>
      </c>
      <c r="AZ83" s="1">
        <v>1581.22</v>
      </c>
      <c r="BA83" s="1">
        <v>0</v>
      </c>
      <c r="BB83" s="1">
        <v>20819.45</v>
      </c>
      <c r="BC83" s="1">
        <v>0</v>
      </c>
      <c r="BD83" s="1">
        <v>0</v>
      </c>
      <c r="BE83" s="1">
        <v>0</v>
      </c>
      <c r="BF83" s="1">
        <v>0</v>
      </c>
      <c r="BG83" s="1">
        <v>4272.7299999999996</v>
      </c>
      <c r="BH83" s="1">
        <v>0</v>
      </c>
      <c r="BI83" s="1">
        <v>404.32</v>
      </c>
      <c r="BJ83" s="1">
        <v>1983.96</v>
      </c>
      <c r="BK83" s="1">
        <v>3300.57</v>
      </c>
      <c r="BL83" s="1">
        <v>678.98</v>
      </c>
      <c r="BM83" s="1">
        <v>0</v>
      </c>
      <c r="BN83" s="1">
        <v>416.06</v>
      </c>
      <c r="BO83" s="1">
        <v>0</v>
      </c>
      <c r="BP83" s="1">
        <v>54.55</v>
      </c>
      <c r="BQ83" s="1">
        <v>638.87</v>
      </c>
      <c r="BR83" s="1">
        <v>0</v>
      </c>
      <c r="BS83" s="1">
        <v>24.55</v>
      </c>
      <c r="BT83" s="1">
        <v>33.19</v>
      </c>
      <c r="BU83" s="1">
        <v>3458.25</v>
      </c>
      <c r="BV83" s="1">
        <v>267.57</v>
      </c>
      <c r="BW83" s="1">
        <v>4037.1</v>
      </c>
      <c r="BX83" s="1">
        <v>942.94</v>
      </c>
      <c r="BY83" s="1">
        <v>0</v>
      </c>
      <c r="BZ83" s="1">
        <v>0</v>
      </c>
      <c r="CA83" s="1">
        <v>-59.95</v>
      </c>
      <c r="CB83" s="1">
        <v>835.29</v>
      </c>
      <c r="CC83" s="1">
        <v>0</v>
      </c>
      <c r="CD83" s="1">
        <v>5758.32</v>
      </c>
      <c r="CE83" s="1">
        <v>3027.63</v>
      </c>
      <c r="CF83" s="1">
        <v>0</v>
      </c>
      <c r="CG83" s="1">
        <v>0</v>
      </c>
      <c r="CH83" s="1">
        <v>0</v>
      </c>
      <c r="CI83" s="1">
        <v>2678.4</v>
      </c>
      <c r="CJ83" s="1">
        <v>0</v>
      </c>
      <c r="CK83" s="1">
        <v>163.80000000000001</v>
      </c>
      <c r="CL83" s="1">
        <v>39000.32</v>
      </c>
      <c r="CM83" s="1">
        <v>625</v>
      </c>
      <c r="CN83" s="1">
        <v>2442</v>
      </c>
      <c r="CO83" s="1">
        <v>1562.28</v>
      </c>
      <c r="CP83" s="1">
        <v>2150.73</v>
      </c>
      <c r="CQ83" s="1">
        <v>7229.09</v>
      </c>
      <c r="CR83" s="1">
        <v>13118.81</v>
      </c>
      <c r="CS83" s="1">
        <v>0</v>
      </c>
      <c r="CT83" s="1">
        <v>1526.82</v>
      </c>
      <c r="CU83" s="1">
        <v>680</v>
      </c>
      <c r="CV83" s="1">
        <v>90.91</v>
      </c>
      <c r="CW83" s="1">
        <v>690</v>
      </c>
      <c r="CX83" s="1">
        <v>6045.45</v>
      </c>
      <c r="CY83" s="1">
        <v>7507.28</v>
      </c>
      <c r="CZ83" s="1">
        <v>18520</v>
      </c>
      <c r="DA83" s="1">
        <v>1521.82</v>
      </c>
      <c r="DB83" s="1">
        <v>0</v>
      </c>
      <c r="DC83" s="1">
        <v>0</v>
      </c>
      <c r="DD83" s="1">
        <v>20945</v>
      </c>
      <c r="DE83" s="1">
        <v>4813.29</v>
      </c>
      <c r="DF83" s="1">
        <v>14871.86</v>
      </c>
      <c r="DG83" s="1">
        <v>10886.53</v>
      </c>
      <c r="DH83" s="1">
        <v>3685.41</v>
      </c>
      <c r="DI83" s="1">
        <v>3671.8</v>
      </c>
      <c r="DJ83" s="1">
        <v>21467.82</v>
      </c>
      <c r="DK83" s="1">
        <v>0</v>
      </c>
      <c r="DL83" s="1">
        <v>622</v>
      </c>
      <c r="DM83" s="1">
        <v>4394.55</v>
      </c>
      <c r="DN83" s="1">
        <v>7570.34</v>
      </c>
      <c r="DO83" s="1">
        <v>0</v>
      </c>
      <c r="DP83" s="1">
        <v>1711.35</v>
      </c>
      <c r="DQ83" s="1">
        <v>0</v>
      </c>
      <c r="DR83" s="1">
        <v>-12298.66</v>
      </c>
      <c r="DS83" s="1">
        <v>8780.2800000000007</v>
      </c>
      <c r="DT83" s="1">
        <v>0</v>
      </c>
      <c r="DU83" s="1">
        <v>400.91</v>
      </c>
      <c r="DV83" s="1">
        <v>0</v>
      </c>
      <c r="DW83" s="1">
        <v>0</v>
      </c>
      <c r="DX83" s="1">
        <v>0</v>
      </c>
      <c r="DY83" s="1">
        <v>0</v>
      </c>
      <c r="EB83" s="9">
        <v>42917</v>
      </c>
      <c r="EC83" s="5">
        <v>424212.55999999994</v>
      </c>
      <c r="ED83" s="5">
        <v>-72721.87</v>
      </c>
      <c r="EE83" s="5">
        <f>SUM(Table26[[#This Row],[Income]:[Cost Of Sales]])</f>
        <v>351490.68999999994</v>
      </c>
      <c r="EF83" s="5">
        <v>-261792.22000000006</v>
      </c>
      <c r="EG83" s="5">
        <f>Table26[[#This Row],[Gross Profit]]+Table26[[#This Row],[Expenses]]</f>
        <v>89698.469999999885</v>
      </c>
      <c r="EH83" s="5">
        <v>0</v>
      </c>
      <c r="EI83" s="12">
        <f>SUM(Table26[[#This Row],[Operating Profit]:[Expenses - Tax]])</f>
        <v>89698.469999999885</v>
      </c>
      <c r="EJ83" s="18">
        <f>Table26[[#This Row],[Gross Profit]]/Table26[[#This Row],[Income]]</f>
        <v>0.82857209602657689</v>
      </c>
      <c r="EK83" s="18">
        <f>Table26[[#This Row],[Net Profit/(Loss)]]/Table26[[#This Row],[Income]]</f>
        <v>0.2114469925171473</v>
      </c>
      <c r="EL83" s="20">
        <f>Table26[[#This Row],[Income]]/EC84</f>
        <v>1.1137954952428266</v>
      </c>
      <c r="EN83" s="9">
        <v>42917</v>
      </c>
      <c r="EO83" s="4">
        <v>141513.79999999999</v>
      </c>
      <c r="EP83" s="4">
        <v>245032.01</v>
      </c>
      <c r="EQ83" s="4">
        <v>30560.209999999995</v>
      </c>
      <c r="ER83" s="4">
        <v>6.12</v>
      </c>
      <c r="ES83" s="4">
        <v>7100.42</v>
      </c>
      <c r="ET83" s="4">
        <v>-48570.1</v>
      </c>
      <c r="EU83" s="4">
        <v>-24151.769999999997</v>
      </c>
      <c r="EV83" s="4">
        <v>-64717.030000000013</v>
      </c>
      <c r="EW83" s="4">
        <v>-48622.53</v>
      </c>
      <c r="EX83" s="4">
        <v>-56930.18</v>
      </c>
      <c r="EY83" s="4">
        <v>-91522.48</v>
      </c>
      <c r="EZ83" s="14">
        <v>0</v>
      </c>
      <c r="FA83" s="5">
        <f>SUM(Table37[[#This Row],[Sales]:[ITE]])</f>
        <v>89698.469999999987</v>
      </c>
    </row>
    <row r="84" spans="2:157" x14ac:dyDescent="0.25">
      <c r="B84" s="3">
        <v>42887</v>
      </c>
      <c r="C84" s="1">
        <v>95361.67</v>
      </c>
      <c r="D84" s="1">
        <v>50835.03</v>
      </c>
      <c r="E84" s="1">
        <v>9853.39</v>
      </c>
      <c r="F84" s="1">
        <v>183834.16</v>
      </c>
      <c r="G84" s="1">
        <v>0</v>
      </c>
      <c r="H84" s="1">
        <v>3015.52</v>
      </c>
      <c r="I84" s="1">
        <v>1696.26</v>
      </c>
      <c r="J84" s="1">
        <v>1204.29</v>
      </c>
      <c r="K84" s="1">
        <v>8159.38</v>
      </c>
      <c r="L84" s="1">
        <v>19459.2</v>
      </c>
      <c r="M84" s="1">
        <v>0</v>
      </c>
      <c r="N84" s="1">
        <v>704</v>
      </c>
      <c r="O84" s="1">
        <v>4.79</v>
      </c>
      <c r="P84" s="1">
        <v>0</v>
      </c>
      <c r="Q84" s="1">
        <v>4683.8999999999996</v>
      </c>
      <c r="R84" s="1">
        <v>0</v>
      </c>
      <c r="S84" s="1">
        <v>1812.26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247.29</v>
      </c>
      <c r="Z84" s="1">
        <v>0</v>
      </c>
      <c r="AA84" s="1">
        <v>0</v>
      </c>
      <c r="AB84" s="1">
        <v>0</v>
      </c>
      <c r="AC84" s="1">
        <v>45724.85</v>
      </c>
      <c r="AD84" s="1">
        <v>-6446.32</v>
      </c>
      <c r="AE84" s="1">
        <v>0</v>
      </c>
      <c r="AF84" s="1">
        <v>23178.83</v>
      </c>
      <c r="AG84" s="1">
        <v>2245.59</v>
      </c>
      <c r="AH84" s="1">
        <v>1081.4100000000001</v>
      </c>
      <c r="AI84" s="1">
        <v>2000</v>
      </c>
      <c r="AJ84" s="1">
        <v>5258.99</v>
      </c>
      <c r="AK84" s="1">
        <v>0</v>
      </c>
      <c r="AL84" s="1">
        <v>7193.64</v>
      </c>
      <c r="AM84" s="1">
        <v>498.24</v>
      </c>
      <c r="AN84" s="1">
        <v>87.59</v>
      </c>
      <c r="AO84" s="1">
        <v>298.18</v>
      </c>
      <c r="AP84" s="1">
        <v>1877.96</v>
      </c>
      <c r="AQ84" s="1">
        <v>0</v>
      </c>
      <c r="AR84" s="1">
        <v>487.95</v>
      </c>
      <c r="AS84" s="1">
        <v>0</v>
      </c>
      <c r="AT84" s="1">
        <v>0</v>
      </c>
      <c r="AU84" s="1">
        <v>0</v>
      </c>
      <c r="AV84" s="1">
        <v>848.17</v>
      </c>
      <c r="AW84" s="1">
        <v>590</v>
      </c>
      <c r="AX84" s="1">
        <v>1140.4000000000001</v>
      </c>
      <c r="AY84" s="1">
        <v>185.05</v>
      </c>
      <c r="AZ84" s="1">
        <v>1723.58</v>
      </c>
      <c r="BA84" s="1">
        <v>0</v>
      </c>
      <c r="BB84" s="1">
        <v>20267.560000000001</v>
      </c>
      <c r="BC84" s="1">
        <v>0</v>
      </c>
      <c r="BD84" s="1">
        <v>0</v>
      </c>
      <c r="BE84" s="1">
        <v>0</v>
      </c>
      <c r="BF84" s="1">
        <v>500</v>
      </c>
      <c r="BG84" s="1">
        <v>0</v>
      </c>
      <c r="BH84" s="1">
        <v>0</v>
      </c>
      <c r="BI84" s="1">
        <v>324</v>
      </c>
      <c r="BJ84" s="1">
        <v>1240.1300000000001</v>
      </c>
      <c r="BK84" s="1">
        <v>3995.73</v>
      </c>
      <c r="BL84" s="1">
        <v>686.81</v>
      </c>
      <c r="BM84" s="1">
        <v>159.09</v>
      </c>
      <c r="BN84" s="1">
        <v>476.47</v>
      </c>
      <c r="BO84" s="1">
        <v>-831.36</v>
      </c>
      <c r="BP84" s="1">
        <v>0</v>
      </c>
      <c r="BQ84" s="1">
        <v>591.49</v>
      </c>
      <c r="BR84" s="1">
        <v>180.99</v>
      </c>
      <c r="BS84" s="1">
        <v>26.76</v>
      </c>
      <c r="BT84" s="1">
        <v>41.27</v>
      </c>
      <c r="BU84" s="1">
        <v>0</v>
      </c>
      <c r="BV84" s="1">
        <v>146.75</v>
      </c>
      <c r="BW84" s="1">
        <v>5684.51</v>
      </c>
      <c r="BX84" s="1">
        <v>184.38</v>
      </c>
      <c r="BY84" s="1">
        <v>600</v>
      </c>
      <c r="BZ84" s="1">
        <v>0</v>
      </c>
      <c r="CA84" s="1">
        <v>0</v>
      </c>
      <c r="CB84" s="1">
        <v>957.71</v>
      </c>
      <c r="CC84" s="1">
        <v>143.63999999999999</v>
      </c>
      <c r="CD84" s="1">
        <v>5874.03</v>
      </c>
      <c r="CE84" s="1">
        <v>1250.6400000000001</v>
      </c>
      <c r="CF84" s="1">
        <v>0</v>
      </c>
      <c r="CG84" s="1">
        <v>0</v>
      </c>
      <c r="CH84" s="1">
        <v>0</v>
      </c>
      <c r="CI84" s="1">
        <v>2678.4</v>
      </c>
      <c r="CJ84" s="1">
        <v>0</v>
      </c>
      <c r="CK84" s="1">
        <v>131.04</v>
      </c>
      <c r="CL84" s="1">
        <v>28269.439999999999</v>
      </c>
      <c r="CM84" s="1">
        <v>500</v>
      </c>
      <c r="CN84" s="1">
        <v>2442</v>
      </c>
      <c r="CO84" s="1">
        <v>1562.28</v>
      </c>
      <c r="CP84" s="1">
        <v>2150.73</v>
      </c>
      <c r="CQ84" s="1">
        <v>7100</v>
      </c>
      <c r="CR84" s="1">
        <v>10990.98</v>
      </c>
      <c r="CS84" s="1">
        <v>0</v>
      </c>
      <c r="CT84" s="1">
        <v>3289.79</v>
      </c>
      <c r="CU84" s="1">
        <v>752</v>
      </c>
      <c r="CV84" s="1">
        <v>1269</v>
      </c>
      <c r="CW84" s="1">
        <v>417.27</v>
      </c>
      <c r="CX84" s="1">
        <v>0</v>
      </c>
      <c r="CY84" s="1">
        <v>820</v>
      </c>
      <c r="CZ84" s="1">
        <v>19580</v>
      </c>
      <c r="DA84" s="1">
        <v>1540</v>
      </c>
      <c r="DB84" s="1">
        <v>0</v>
      </c>
      <c r="DC84" s="1">
        <v>0</v>
      </c>
      <c r="DD84" s="1">
        <v>19036.080000000002</v>
      </c>
      <c r="DE84" s="1">
        <v>8134.56</v>
      </c>
      <c r="DF84" s="1">
        <v>11375.68</v>
      </c>
      <c r="DG84" s="1">
        <v>12056.28</v>
      </c>
      <c r="DH84" s="1">
        <v>2514.08</v>
      </c>
      <c r="DI84" s="1">
        <v>4062.15</v>
      </c>
      <c r="DJ84" s="1">
        <v>17421.5</v>
      </c>
      <c r="DK84" s="1">
        <v>3500</v>
      </c>
      <c r="DL84" s="1">
        <v>1122</v>
      </c>
      <c r="DM84" s="1">
        <v>4068.1</v>
      </c>
      <c r="DN84" s="1">
        <v>7875.63</v>
      </c>
      <c r="DO84" s="1">
        <v>0</v>
      </c>
      <c r="DP84" s="1">
        <v>3767.17</v>
      </c>
      <c r="DQ84" s="1">
        <v>1947.97</v>
      </c>
      <c r="DR84" s="1">
        <v>6831.3</v>
      </c>
      <c r="DS84" s="1">
        <v>4897.41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EB84" s="10">
        <v>42887</v>
      </c>
      <c r="EC84" s="5">
        <v>380871.14</v>
      </c>
      <c r="ED84" s="5">
        <v>-65784.36</v>
      </c>
      <c r="EE84" s="5">
        <f>SUM(Table26[[#This Row],[Income]:[Cost Of Sales]])</f>
        <v>315086.78000000003</v>
      </c>
      <c r="EF84" s="5">
        <v>-256793.18999999997</v>
      </c>
      <c r="EG84" s="5">
        <f>Table26[[#This Row],[Gross Profit]]+Table26[[#This Row],[Expenses]]</f>
        <v>58293.590000000055</v>
      </c>
      <c r="EH84" s="5">
        <v>0</v>
      </c>
      <c r="EI84" s="12">
        <f>SUM(Table26[[#This Row],[Operating Profit]:[Expenses - Tax]])</f>
        <v>58293.590000000055</v>
      </c>
      <c r="EJ84" s="18">
        <f>Table26[[#This Row],[Gross Profit]]/Table26[[#This Row],[Income]]</f>
        <v>0.82727922099847218</v>
      </c>
      <c r="EK84" s="18">
        <f>Table26[[#This Row],[Net Profit/(Loss)]]/Table26[[#This Row],[Income]]</f>
        <v>0.15305331351700749</v>
      </c>
      <c r="EL84" s="20">
        <f>Table26[[#This Row],[Income]]/EC85</f>
        <v>0.99931732193204903</v>
      </c>
      <c r="EN84" s="10">
        <v>42887</v>
      </c>
      <c r="EO84" s="4">
        <v>156050.09000000003</v>
      </c>
      <c r="EP84" s="4">
        <v>188545.94</v>
      </c>
      <c r="EQ84" s="4">
        <v>29526.870000000003</v>
      </c>
      <c r="ER84" s="4">
        <v>4.79</v>
      </c>
      <c r="ES84" s="4">
        <v>6743.45</v>
      </c>
      <c r="ET84" s="4">
        <v>-39278.53</v>
      </c>
      <c r="EU84" s="4">
        <v>-26505.83</v>
      </c>
      <c r="EV84" s="4">
        <v>-64690.349999999984</v>
      </c>
      <c r="EW84" s="4">
        <v>-37733.89</v>
      </c>
      <c r="EX84" s="4">
        <v>-45759.040000000001</v>
      </c>
      <c r="EY84" s="4">
        <v>-108609.91000000003</v>
      </c>
      <c r="EZ84" s="14">
        <v>0</v>
      </c>
      <c r="FA84" s="5">
        <f>SUM(Table37[[#This Row],[Sales]:[ITE]])</f>
        <v>58293.589999999938</v>
      </c>
    </row>
    <row r="85" spans="2:157" x14ac:dyDescent="0.25">
      <c r="B85" s="3">
        <v>42856</v>
      </c>
      <c r="C85" s="1">
        <v>102058.79</v>
      </c>
      <c r="D85" s="1">
        <v>51553.63</v>
      </c>
      <c r="E85" s="1">
        <v>14136.29</v>
      </c>
      <c r="F85" s="1">
        <v>166436.82</v>
      </c>
      <c r="G85" s="1">
        <v>1431.63</v>
      </c>
      <c r="H85" s="1">
        <v>3463.4</v>
      </c>
      <c r="I85" s="1">
        <v>1971.49</v>
      </c>
      <c r="J85" s="1">
        <v>563.20000000000005</v>
      </c>
      <c r="K85" s="1">
        <v>10347.64</v>
      </c>
      <c r="L85" s="1">
        <v>19889.330000000002</v>
      </c>
      <c r="M85" s="1">
        <v>1540.91</v>
      </c>
      <c r="N85" s="1">
        <v>796.36</v>
      </c>
      <c r="O85" s="1">
        <v>3.36</v>
      </c>
      <c r="P85" s="1">
        <v>0</v>
      </c>
      <c r="Q85" s="1">
        <v>3852.55</v>
      </c>
      <c r="R85" s="1">
        <v>0</v>
      </c>
      <c r="S85" s="1">
        <v>1343.49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1742.44</v>
      </c>
      <c r="Z85" s="1">
        <v>0</v>
      </c>
      <c r="AA85" s="1">
        <v>0</v>
      </c>
      <c r="AB85" s="1">
        <v>0</v>
      </c>
      <c r="AC85" s="1">
        <v>64906.82</v>
      </c>
      <c r="AD85" s="1">
        <v>1407.52</v>
      </c>
      <c r="AE85" s="1">
        <v>0</v>
      </c>
      <c r="AF85" s="1">
        <v>28170.63</v>
      </c>
      <c r="AG85" s="1">
        <v>3506.05</v>
      </c>
      <c r="AH85" s="1">
        <v>0</v>
      </c>
      <c r="AI85" s="1">
        <v>10200</v>
      </c>
      <c r="AJ85" s="1">
        <v>2878.18</v>
      </c>
      <c r="AK85" s="1">
        <v>0</v>
      </c>
      <c r="AL85" s="1">
        <v>0</v>
      </c>
      <c r="AM85" s="1">
        <v>414.22</v>
      </c>
      <c r="AN85" s="1">
        <v>87.59</v>
      </c>
      <c r="AO85" s="1">
        <v>0</v>
      </c>
      <c r="AP85" s="1">
        <v>8977.7000000000007</v>
      </c>
      <c r="AQ85" s="1">
        <v>0</v>
      </c>
      <c r="AR85" s="1">
        <v>675.34</v>
      </c>
      <c r="AS85" s="1">
        <v>0</v>
      </c>
      <c r="AT85" s="1">
        <v>402.75</v>
      </c>
      <c r="AU85" s="1">
        <v>0</v>
      </c>
      <c r="AV85" s="1">
        <v>980.29</v>
      </c>
      <c r="AW85" s="1">
        <v>615</v>
      </c>
      <c r="AX85" s="1">
        <v>1022.36</v>
      </c>
      <c r="AY85" s="1">
        <v>133.83000000000001</v>
      </c>
      <c r="AZ85" s="1">
        <v>1965.61</v>
      </c>
      <c r="BA85" s="1">
        <v>0</v>
      </c>
      <c r="BB85" s="1">
        <v>21869.119999999999</v>
      </c>
      <c r="BC85" s="1">
        <v>0</v>
      </c>
      <c r="BD85" s="1">
        <v>0</v>
      </c>
      <c r="BE85" s="1">
        <v>0</v>
      </c>
      <c r="BF85" s="1">
        <v>0</v>
      </c>
      <c r="BG85" s="1">
        <v>1000</v>
      </c>
      <c r="BH85" s="1">
        <v>0</v>
      </c>
      <c r="BI85" s="1">
        <v>6578.8</v>
      </c>
      <c r="BJ85" s="1">
        <v>628.62</v>
      </c>
      <c r="BK85" s="1">
        <v>3212.24</v>
      </c>
      <c r="BL85" s="1">
        <v>694.37</v>
      </c>
      <c r="BM85" s="1">
        <v>457.5</v>
      </c>
      <c r="BN85" s="1">
        <v>1057.03</v>
      </c>
      <c r="BO85" s="1">
        <v>894.28</v>
      </c>
      <c r="BP85" s="1">
        <v>0</v>
      </c>
      <c r="BQ85" s="1">
        <v>1212.51</v>
      </c>
      <c r="BR85" s="1">
        <v>119.68</v>
      </c>
      <c r="BS85" s="1">
        <v>198.32</v>
      </c>
      <c r="BT85" s="1">
        <v>50.36</v>
      </c>
      <c r="BU85" s="1">
        <v>0</v>
      </c>
      <c r="BV85" s="1">
        <v>552.79999999999995</v>
      </c>
      <c r="BW85" s="1">
        <v>269.94</v>
      </c>
      <c r="BX85" s="1">
        <v>438.04</v>
      </c>
      <c r="BY85" s="1">
        <v>980</v>
      </c>
      <c r="BZ85" s="1">
        <v>0</v>
      </c>
      <c r="CA85" s="1">
        <v>-143.82</v>
      </c>
      <c r="CB85" s="1">
        <v>913.4</v>
      </c>
      <c r="CC85" s="1">
        <v>0</v>
      </c>
      <c r="CD85" s="1">
        <v>6947.08</v>
      </c>
      <c r="CE85" s="1">
        <v>1809.71</v>
      </c>
      <c r="CF85" s="1">
        <v>0</v>
      </c>
      <c r="CG85" s="1">
        <v>0</v>
      </c>
      <c r="CH85" s="1">
        <v>0</v>
      </c>
      <c r="CI85" s="1">
        <v>2678.4</v>
      </c>
      <c r="CJ85" s="1">
        <v>0</v>
      </c>
      <c r="CK85" s="1">
        <v>163.80000000000001</v>
      </c>
      <c r="CL85" s="1">
        <v>24636.11</v>
      </c>
      <c r="CM85" s="1">
        <v>985</v>
      </c>
      <c r="CN85" s="1">
        <v>2442</v>
      </c>
      <c r="CO85" s="1">
        <v>0</v>
      </c>
      <c r="CP85" s="1">
        <v>2150.73</v>
      </c>
      <c r="CQ85" s="1">
        <v>14972.73</v>
      </c>
      <c r="CR85" s="1">
        <v>16084.27</v>
      </c>
      <c r="CS85" s="1">
        <v>0</v>
      </c>
      <c r="CT85" s="1">
        <v>6990.88</v>
      </c>
      <c r="CU85" s="1">
        <v>864</v>
      </c>
      <c r="CV85" s="1">
        <v>1300</v>
      </c>
      <c r="CW85" s="1">
        <v>268.63</v>
      </c>
      <c r="CX85" s="1">
        <v>5000</v>
      </c>
      <c r="CY85" s="1">
        <v>4570</v>
      </c>
      <c r="CZ85" s="1">
        <v>18591.52</v>
      </c>
      <c r="DA85" s="1">
        <v>1500</v>
      </c>
      <c r="DB85" s="1">
        <v>0</v>
      </c>
      <c r="DC85" s="1">
        <v>0</v>
      </c>
      <c r="DD85" s="1">
        <v>22273.51</v>
      </c>
      <c r="DE85" s="1">
        <v>10204.92</v>
      </c>
      <c r="DF85" s="1">
        <v>13782.6</v>
      </c>
      <c r="DG85" s="1">
        <v>15732.35</v>
      </c>
      <c r="DH85" s="1">
        <v>3520.35</v>
      </c>
      <c r="DI85" s="1">
        <v>6631.59</v>
      </c>
      <c r="DJ85" s="1">
        <v>29357.48</v>
      </c>
      <c r="DK85" s="1">
        <v>3500</v>
      </c>
      <c r="DL85" s="1">
        <v>1277.5</v>
      </c>
      <c r="DM85" s="1">
        <v>7234.98</v>
      </c>
      <c r="DN85" s="1">
        <v>10328.5</v>
      </c>
      <c r="DO85" s="1">
        <v>0</v>
      </c>
      <c r="DP85" s="1">
        <v>0</v>
      </c>
      <c r="DQ85" s="1">
        <v>0</v>
      </c>
      <c r="DR85" s="1">
        <v>-1703.42</v>
      </c>
      <c r="DS85" s="1">
        <v>9794.82</v>
      </c>
      <c r="DT85" s="1">
        <v>0</v>
      </c>
      <c r="DU85" s="1">
        <v>64.55</v>
      </c>
      <c r="DV85" s="1">
        <v>0</v>
      </c>
      <c r="DW85" s="1">
        <v>0</v>
      </c>
      <c r="DX85" s="1">
        <v>0</v>
      </c>
      <c r="DY85" s="1">
        <v>0</v>
      </c>
      <c r="EB85" s="9">
        <v>42856</v>
      </c>
      <c r="EC85" s="5">
        <v>381131.33</v>
      </c>
      <c r="ED85" s="5">
        <v>-97991.02</v>
      </c>
      <c r="EE85" s="5">
        <f>SUM(Table26[[#This Row],[Income]:[Cost Of Sales]])</f>
        <v>283140.31</v>
      </c>
      <c r="EF85" s="5">
        <v>-313290.65000000002</v>
      </c>
      <c r="EG85" s="5">
        <f>Table26[[#This Row],[Gross Profit]]+Table26[[#This Row],[Expenses]]</f>
        <v>-30150.340000000026</v>
      </c>
      <c r="EH85" s="5">
        <v>0</v>
      </c>
      <c r="EI85" s="12">
        <f>SUM(Table26[[#This Row],[Operating Profit]:[Expenses - Tax]])</f>
        <v>-30150.340000000026</v>
      </c>
      <c r="EJ85" s="18">
        <f>Table26[[#This Row],[Gross Profit]]/Table26[[#This Row],[Income]]</f>
        <v>0.74289434563146506</v>
      </c>
      <c r="EK85" s="18">
        <f>Table26[[#This Row],[Net Profit/(Loss)]]/Table26[[#This Row],[Income]]</f>
        <v>-7.9107482452308558E-2</v>
      </c>
      <c r="EL85" s="20">
        <f>Table26[[#This Row],[Income]]/EC86</f>
        <v>1.0185365631783896</v>
      </c>
      <c r="EN85" s="9">
        <v>42856</v>
      </c>
      <c r="EO85" s="4">
        <v>167748.71</v>
      </c>
      <c r="EP85" s="4">
        <v>173303.34</v>
      </c>
      <c r="EQ85" s="4">
        <v>33137.440000000002</v>
      </c>
      <c r="ER85" s="4">
        <v>3.36</v>
      </c>
      <c r="ES85" s="4">
        <v>6938.48</v>
      </c>
      <c r="ET85" s="4">
        <v>-66314.34</v>
      </c>
      <c r="EU85" s="4">
        <v>-31676.68</v>
      </c>
      <c r="EV85" s="4">
        <v>-78092.850000000006</v>
      </c>
      <c r="EW85" s="4">
        <v>-33056.04</v>
      </c>
      <c r="EX85" s="4">
        <v>-70142.03</v>
      </c>
      <c r="EY85" s="4">
        <v>-131999.72999999998</v>
      </c>
      <c r="EZ85" s="14">
        <v>0</v>
      </c>
      <c r="FA85" s="5">
        <f>SUM(Table37[[#This Row],[Sales]:[ITE]])</f>
        <v>-30150.339999999997</v>
      </c>
    </row>
    <row r="86" spans="2:157" x14ac:dyDescent="0.25">
      <c r="B86" s="3">
        <v>42826</v>
      </c>
      <c r="C86" s="1">
        <v>92088.48</v>
      </c>
      <c r="D86" s="1">
        <v>44463.79</v>
      </c>
      <c r="E86" s="1">
        <v>8804.36</v>
      </c>
      <c r="F86" s="1">
        <v>177717.42</v>
      </c>
      <c r="G86" s="1">
        <v>1431.63</v>
      </c>
      <c r="H86" s="1">
        <v>2506.04</v>
      </c>
      <c r="I86" s="1">
        <v>1889.29</v>
      </c>
      <c r="J86" s="1">
        <v>1282.74</v>
      </c>
      <c r="K86" s="1">
        <v>8342.08</v>
      </c>
      <c r="L86" s="1">
        <v>22276.74</v>
      </c>
      <c r="M86" s="1">
        <v>0</v>
      </c>
      <c r="N86" s="1">
        <v>976</v>
      </c>
      <c r="O86" s="1">
        <v>5.12</v>
      </c>
      <c r="P86" s="1">
        <v>0</v>
      </c>
      <c r="Q86" s="1">
        <v>6173.63</v>
      </c>
      <c r="R86" s="1">
        <v>0</v>
      </c>
      <c r="S86" s="1">
        <v>872.73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5364.99</v>
      </c>
      <c r="Z86" s="1">
        <v>0</v>
      </c>
      <c r="AA86" s="1">
        <v>0</v>
      </c>
      <c r="AB86" s="1">
        <v>0</v>
      </c>
      <c r="AC86" s="1">
        <v>43239.57</v>
      </c>
      <c r="AD86" s="1">
        <v>9242.18</v>
      </c>
      <c r="AE86" s="1">
        <v>0</v>
      </c>
      <c r="AF86" s="1">
        <v>28438.82</v>
      </c>
      <c r="AG86" s="1">
        <v>3007.93</v>
      </c>
      <c r="AH86" s="1">
        <v>3290.76</v>
      </c>
      <c r="AI86" s="1">
        <v>0</v>
      </c>
      <c r="AJ86" s="1">
        <v>2665</v>
      </c>
      <c r="AK86" s="1">
        <v>0</v>
      </c>
      <c r="AL86" s="1">
        <v>0</v>
      </c>
      <c r="AM86" s="1">
        <v>425.29</v>
      </c>
      <c r="AN86" s="1">
        <v>87.59</v>
      </c>
      <c r="AO86" s="1">
        <v>0</v>
      </c>
      <c r="AP86" s="1">
        <v>708.33</v>
      </c>
      <c r="AQ86" s="1">
        <v>0</v>
      </c>
      <c r="AR86" s="1">
        <v>267.3</v>
      </c>
      <c r="AS86" s="1">
        <v>0</v>
      </c>
      <c r="AT86" s="1">
        <v>112.75</v>
      </c>
      <c r="AU86" s="1">
        <v>0</v>
      </c>
      <c r="AV86" s="1">
        <v>605.38</v>
      </c>
      <c r="AW86" s="1">
        <v>155</v>
      </c>
      <c r="AX86" s="1">
        <v>1213.31</v>
      </c>
      <c r="AY86" s="1">
        <v>613.92999999999995</v>
      </c>
      <c r="AZ86" s="1">
        <v>1829.83</v>
      </c>
      <c r="BA86" s="1">
        <v>0</v>
      </c>
      <c r="BB86" s="1">
        <v>21770.76</v>
      </c>
      <c r="BC86" s="1">
        <v>0</v>
      </c>
      <c r="BD86" s="1">
        <v>0</v>
      </c>
      <c r="BE86" s="1">
        <v>0</v>
      </c>
      <c r="BF86" s="1">
        <v>0</v>
      </c>
      <c r="BG86" s="1">
        <v>2000</v>
      </c>
      <c r="BH86" s="1">
        <v>0</v>
      </c>
      <c r="BI86" s="1">
        <v>1786.06</v>
      </c>
      <c r="BJ86" s="1">
        <v>976.37</v>
      </c>
      <c r="BK86" s="1">
        <v>1384.25</v>
      </c>
      <c r="BL86" s="1">
        <v>462.24</v>
      </c>
      <c r="BM86" s="1">
        <v>0</v>
      </c>
      <c r="BN86" s="1">
        <v>446.54</v>
      </c>
      <c r="BO86" s="1">
        <v>0</v>
      </c>
      <c r="BP86" s="1">
        <v>2212.5300000000002</v>
      </c>
      <c r="BQ86" s="1">
        <v>2055.89</v>
      </c>
      <c r="BR86" s="1">
        <v>119.68</v>
      </c>
      <c r="BS86" s="1">
        <v>56.31</v>
      </c>
      <c r="BT86" s="1">
        <v>94.09</v>
      </c>
      <c r="BU86" s="1">
        <v>13523.89</v>
      </c>
      <c r="BV86" s="1">
        <v>752.18</v>
      </c>
      <c r="BW86" s="1">
        <v>2943.6</v>
      </c>
      <c r="BX86" s="1">
        <v>0</v>
      </c>
      <c r="BY86" s="1">
        <v>640</v>
      </c>
      <c r="BZ86" s="1">
        <v>0</v>
      </c>
      <c r="CA86" s="1">
        <v>641.46</v>
      </c>
      <c r="CB86" s="1">
        <v>654.24</v>
      </c>
      <c r="CC86" s="1">
        <v>0</v>
      </c>
      <c r="CD86" s="1">
        <v>7767</v>
      </c>
      <c r="CE86" s="1">
        <v>1459.6</v>
      </c>
      <c r="CF86" s="1">
        <v>0</v>
      </c>
      <c r="CG86" s="1">
        <v>50.5</v>
      </c>
      <c r="CH86" s="1">
        <v>0</v>
      </c>
      <c r="CI86" s="1">
        <v>2678.4</v>
      </c>
      <c r="CJ86" s="1">
        <v>0</v>
      </c>
      <c r="CK86" s="1">
        <v>131.04</v>
      </c>
      <c r="CL86" s="1">
        <v>27430.32</v>
      </c>
      <c r="CM86" s="1">
        <v>500</v>
      </c>
      <c r="CN86" s="1">
        <v>0</v>
      </c>
      <c r="CO86" s="1">
        <v>0</v>
      </c>
      <c r="CP86" s="1">
        <v>2150.73</v>
      </c>
      <c r="CQ86" s="1">
        <v>5400</v>
      </c>
      <c r="CR86" s="1">
        <v>4318.5600000000004</v>
      </c>
      <c r="CS86" s="1">
        <v>0</v>
      </c>
      <c r="CT86" s="1">
        <v>5978.6</v>
      </c>
      <c r="CU86" s="1">
        <v>784</v>
      </c>
      <c r="CV86" s="1">
        <v>1314.97</v>
      </c>
      <c r="CW86" s="1">
        <v>0</v>
      </c>
      <c r="CX86" s="1">
        <v>0</v>
      </c>
      <c r="CY86" s="1">
        <v>2160</v>
      </c>
      <c r="CZ86" s="1">
        <v>15055.82</v>
      </c>
      <c r="DA86" s="1">
        <v>1240</v>
      </c>
      <c r="DB86" s="1">
        <v>0</v>
      </c>
      <c r="DC86" s="1">
        <v>0</v>
      </c>
      <c r="DD86" s="1">
        <v>16695.189999999999</v>
      </c>
      <c r="DE86" s="1">
        <v>9591.66</v>
      </c>
      <c r="DF86" s="1">
        <v>11306.85</v>
      </c>
      <c r="DG86" s="1">
        <v>13732.07</v>
      </c>
      <c r="DH86" s="1">
        <v>3496.63</v>
      </c>
      <c r="DI86" s="1">
        <v>5131.0600000000004</v>
      </c>
      <c r="DJ86" s="1">
        <v>20738.57</v>
      </c>
      <c r="DK86" s="1">
        <v>3500</v>
      </c>
      <c r="DL86" s="1">
        <v>1269.43</v>
      </c>
      <c r="DM86" s="1">
        <v>6801.89</v>
      </c>
      <c r="DN86" s="1">
        <v>7866.48</v>
      </c>
      <c r="DO86" s="1">
        <v>0</v>
      </c>
      <c r="DP86" s="1">
        <v>1777.31</v>
      </c>
      <c r="DQ86" s="1">
        <v>0</v>
      </c>
      <c r="DR86" s="1">
        <v>-12252.55</v>
      </c>
      <c r="DS86" s="1">
        <v>9176.89</v>
      </c>
      <c r="DT86" s="1">
        <v>0</v>
      </c>
      <c r="DU86" s="1">
        <v>0</v>
      </c>
      <c r="DV86" s="1">
        <v>254.1</v>
      </c>
      <c r="DW86" s="1">
        <v>0</v>
      </c>
      <c r="DX86" s="1">
        <v>0</v>
      </c>
      <c r="DY86" s="1">
        <v>0</v>
      </c>
      <c r="EB86" s="10">
        <v>42826</v>
      </c>
      <c r="EC86" s="5">
        <v>374195.04</v>
      </c>
      <c r="ED86" s="5">
        <v>-87219.26</v>
      </c>
      <c r="EE86" s="5">
        <f>SUM(Table26[[#This Row],[Income]:[Cost Of Sales]])</f>
        <v>286975.77999999997</v>
      </c>
      <c r="EF86" s="5">
        <v>-238708.92</v>
      </c>
      <c r="EG86" s="5">
        <f>Table26[[#This Row],[Gross Profit]]+Table26[[#This Row],[Expenses]]</f>
        <v>48266.859999999957</v>
      </c>
      <c r="EH86" s="5">
        <v>0</v>
      </c>
      <c r="EI86" s="12">
        <f>SUM(Table26[[#This Row],[Operating Profit]:[Expenses - Tax]])</f>
        <v>48266.859999999957</v>
      </c>
      <c r="EJ86" s="18">
        <f>Table26[[#This Row],[Gross Profit]]/Table26[[#This Row],[Income]]</f>
        <v>0.76691497567685551</v>
      </c>
      <c r="EK86" s="18">
        <f>Table26[[#This Row],[Net Profit/(Loss)]]/Table26[[#This Row],[Income]]</f>
        <v>0.12898850823891186</v>
      </c>
      <c r="EL86" s="20">
        <f>Table26[[#This Row],[Income]]/EC87</f>
        <v>0.91683965445320592</v>
      </c>
      <c r="EN86" s="10">
        <v>42826</v>
      </c>
      <c r="EO86" s="4">
        <v>145356.63</v>
      </c>
      <c r="EP86" s="4">
        <v>183544.38000000003</v>
      </c>
      <c r="EQ86" s="4">
        <v>32877.56</v>
      </c>
      <c r="ER86" s="4">
        <v>5.12</v>
      </c>
      <c r="ES86" s="4">
        <v>12411.35</v>
      </c>
      <c r="ET86" s="4">
        <v>-52481.75</v>
      </c>
      <c r="EU86" s="4">
        <v>-34737.51</v>
      </c>
      <c r="EV86" s="4">
        <v>-70480.899999999994</v>
      </c>
      <c r="EW86" s="4">
        <v>-32890.49</v>
      </c>
      <c r="EX86" s="4">
        <v>-36251.950000000004</v>
      </c>
      <c r="EY86" s="4">
        <v>-99085.579999999987</v>
      </c>
      <c r="EZ86" s="14">
        <v>0</v>
      </c>
      <c r="FA86" s="5">
        <f>SUM(Table37[[#This Row],[Sales]:[ITE]])</f>
        <v>48266.859999999986</v>
      </c>
    </row>
    <row r="87" spans="2:157" x14ac:dyDescent="0.25">
      <c r="B87" s="3">
        <v>42795</v>
      </c>
      <c r="C87" s="1">
        <v>97919.84</v>
      </c>
      <c r="D87" s="1">
        <v>53083.4</v>
      </c>
      <c r="E87" s="1">
        <v>9444.56</v>
      </c>
      <c r="F87" s="1">
        <v>199813.19</v>
      </c>
      <c r="G87" s="1">
        <v>1431.67</v>
      </c>
      <c r="H87" s="1">
        <v>3125.62</v>
      </c>
      <c r="I87" s="1">
        <v>1563.76</v>
      </c>
      <c r="J87" s="1">
        <v>2618.33</v>
      </c>
      <c r="K87" s="1">
        <v>12178.17</v>
      </c>
      <c r="L87" s="1">
        <v>20311.73</v>
      </c>
      <c r="M87" s="1">
        <v>0</v>
      </c>
      <c r="N87" s="1">
        <v>552.73</v>
      </c>
      <c r="O87" s="1">
        <v>5.3</v>
      </c>
      <c r="P87" s="1">
        <v>0</v>
      </c>
      <c r="Q87" s="1">
        <v>3784.37</v>
      </c>
      <c r="R87" s="1">
        <v>0</v>
      </c>
      <c r="S87" s="1">
        <v>1723.65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579.42999999999995</v>
      </c>
      <c r="Z87" s="1">
        <v>0</v>
      </c>
      <c r="AA87" s="1">
        <v>0</v>
      </c>
      <c r="AB87" s="1">
        <v>0</v>
      </c>
      <c r="AC87" s="1">
        <v>33837.949999999997</v>
      </c>
      <c r="AD87" s="1">
        <v>12554.82</v>
      </c>
      <c r="AE87" s="1">
        <v>0</v>
      </c>
      <c r="AF87" s="1">
        <v>36054.92</v>
      </c>
      <c r="AG87" s="1">
        <v>2834.82</v>
      </c>
      <c r="AH87" s="1">
        <v>0</v>
      </c>
      <c r="AI87" s="1">
        <v>3140</v>
      </c>
      <c r="AJ87" s="1">
        <v>4245.6899999999996</v>
      </c>
      <c r="AK87" s="1">
        <v>0</v>
      </c>
      <c r="AL87" s="1">
        <v>0</v>
      </c>
      <c r="AM87" s="1">
        <v>345.83</v>
      </c>
      <c r="AN87" s="1">
        <v>87.59</v>
      </c>
      <c r="AO87" s="1">
        <v>882.1</v>
      </c>
      <c r="AP87" s="1">
        <v>708.34</v>
      </c>
      <c r="AQ87" s="1">
        <v>0</v>
      </c>
      <c r="AR87" s="1">
        <v>2243.2399999999998</v>
      </c>
      <c r="AS87" s="1">
        <v>0</v>
      </c>
      <c r="AT87" s="1">
        <v>112.75</v>
      </c>
      <c r="AU87" s="1">
        <v>0</v>
      </c>
      <c r="AV87" s="1">
        <v>105</v>
      </c>
      <c r="AW87" s="1">
        <v>436</v>
      </c>
      <c r="AX87" s="1">
        <v>979.4</v>
      </c>
      <c r="AY87" s="1">
        <v>1675.61</v>
      </c>
      <c r="AZ87" s="1">
        <v>2302.8000000000002</v>
      </c>
      <c r="BA87" s="1">
        <v>0</v>
      </c>
      <c r="BB87" s="1">
        <v>22425.4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1010.32</v>
      </c>
      <c r="BJ87" s="1">
        <v>686.82</v>
      </c>
      <c r="BK87" s="1">
        <v>1384.25</v>
      </c>
      <c r="BL87" s="1">
        <v>423.37</v>
      </c>
      <c r="BM87" s="1">
        <v>0</v>
      </c>
      <c r="BN87" s="1">
        <v>537.20000000000005</v>
      </c>
      <c r="BO87" s="1">
        <v>0</v>
      </c>
      <c r="BP87" s="1">
        <v>276.36</v>
      </c>
      <c r="BQ87" s="1">
        <v>1441.8</v>
      </c>
      <c r="BR87" s="1">
        <v>18.16</v>
      </c>
      <c r="BS87" s="1">
        <v>42.57</v>
      </c>
      <c r="BT87" s="1">
        <v>-26.26</v>
      </c>
      <c r="BU87" s="1">
        <v>0</v>
      </c>
      <c r="BV87" s="1">
        <v>1021.61</v>
      </c>
      <c r="BW87" s="1">
        <v>10246.84</v>
      </c>
      <c r="BX87" s="1">
        <v>526.46</v>
      </c>
      <c r="BY87" s="1">
        <v>1871.2</v>
      </c>
      <c r="BZ87" s="1">
        <v>70</v>
      </c>
      <c r="CA87" s="1">
        <v>1252.78</v>
      </c>
      <c r="CB87" s="1">
        <v>997.64</v>
      </c>
      <c r="CC87" s="1">
        <v>0</v>
      </c>
      <c r="CD87" s="1">
        <v>10652.99</v>
      </c>
      <c r="CE87" s="1">
        <v>2726.06</v>
      </c>
      <c r="CF87" s="1">
        <v>0</v>
      </c>
      <c r="CG87" s="1">
        <v>50.5</v>
      </c>
      <c r="CH87" s="1">
        <v>0</v>
      </c>
      <c r="CI87" s="1">
        <v>2678.4</v>
      </c>
      <c r="CJ87" s="1">
        <v>0</v>
      </c>
      <c r="CK87" s="1">
        <v>131.04</v>
      </c>
      <c r="CL87" s="1">
        <v>31031.29</v>
      </c>
      <c r="CM87" s="1">
        <v>500</v>
      </c>
      <c r="CN87" s="1">
        <v>4857.74</v>
      </c>
      <c r="CO87" s="1">
        <v>3124.56</v>
      </c>
      <c r="CP87" s="1">
        <v>2150.7399999999998</v>
      </c>
      <c r="CQ87" s="1">
        <v>9619.09</v>
      </c>
      <c r="CR87" s="1">
        <v>12049.91</v>
      </c>
      <c r="CS87" s="1">
        <v>767.54</v>
      </c>
      <c r="CT87" s="1">
        <v>102.4</v>
      </c>
      <c r="CU87" s="1">
        <v>864</v>
      </c>
      <c r="CV87" s="1">
        <v>2208.16</v>
      </c>
      <c r="CW87" s="1">
        <v>18.18</v>
      </c>
      <c r="CX87" s="1">
        <v>27.27</v>
      </c>
      <c r="CY87" s="1">
        <v>3690.92</v>
      </c>
      <c r="CZ87" s="1">
        <v>20800</v>
      </c>
      <c r="DA87" s="1">
        <v>1680</v>
      </c>
      <c r="DB87" s="1">
        <v>0</v>
      </c>
      <c r="DC87" s="1">
        <v>0</v>
      </c>
      <c r="DD87" s="1">
        <v>18331.47</v>
      </c>
      <c r="DE87" s="1">
        <v>13877.23</v>
      </c>
      <c r="DF87" s="1">
        <v>6947.49</v>
      </c>
      <c r="DG87" s="1">
        <v>13460.86</v>
      </c>
      <c r="DH87" s="1">
        <v>3450.27</v>
      </c>
      <c r="DI87" s="1">
        <v>6111.05</v>
      </c>
      <c r="DJ87" s="1">
        <v>22986</v>
      </c>
      <c r="DK87" s="1">
        <v>3500</v>
      </c>
      <c r="DL87" s="1">
        <v>1188.6400000000001</v>
      </c>
      <c r="DM87" s="1">
        <v>7414.78</v>
      </c>
      <c r="DN87" s="1">
        <v>12491.18</v>
      </c>
      <c r="DO87" s="1">
        <v>0</v>
      </c>
      <c r="DP87" s="1">
        <v>4951.29</v>
      </c>
      <c r="DQ87" s="1">
        <v>0</v>
      </c>
      <c r="DR87" s="1">
        <v>-316</v>
      </c>
      <c r="DS87" s="1">
        <v>4897.41</v>
      </c>
      <c r="DT87" s="1">
        <v>0</v>
      </c>
      <c r="DU87" s="1">
        <v>746.32</v>
      </c>
      <c r="DV87" s="1">
        <v>0</v>
      </c>
      <c r="DW87" s="1">
        <v>0</v>
      </c>
      <c r="DX87" s="1">
        <v>0</v>
      </c>
      <c r="DY87" s="1">
        <v>0</v>
      </c>
      <c r="EB87" s="9">
        <v>42795</v>
      </c>
      <c r="EC87" s="5">
        <v>408135.74999999994</v>
      </c>
      <c r="ED87" s="5">
        <v>-85282.510000000009</v>
      </c>
      <c r="EE87" s="5">
        <f>SUM(Table26[[#This Row],[Income]:[Cost Of Sales]])</f>
        <v>322853.23999999993</v>
      </c>
      <c r="EF87" s="5">
        <v>-291239.64999999997</v>
      </c>
      <c r="EG87" s="5">
        <f>Table26[[#This Row],[Gross Profit]]+Table26[[#This Row],[Expenses]]</f>
        <v>31613.589999999967</v>
      </c>
      <c r="EH87" s="5">
        <v>0</v>
      </c>
      <c r="EI87" s="12">
        <f>SUM(Table26[[#This Row],[Operating Profit]:[Expenses - Tax]])</f>
        <v>31613.589999999967</v>
      </c>
      <c r="EJ87" s="18">
        <f>Table26[[#This Row],[Gross Profit]]/Table26[[#This Row],[Income]]</f>
        <v>0.79104376423775657</v>
      </c>
      <c r="EK87" s="18">
        <f>Table26[[#This Row],[Net Profit/(Loss)]]/Table26[[#This Row],[Income]]</f>
        <v>7.7458517172288813E-2</v>
      </c>
      <c r="EL87" s="20">
        <f>Table26[[#This Row],[Income]]/EC88</f>
        <v>1.0667994512201431</v>
      </c>
      <c r="EN87" s="9">
        <v>42795</v>
      </c>
      <c r="EO87" s="4">
        <v>160447.79999999999</v>
      </c>
      <c r="EP87" s="4">
        <v>205934.24000000002</v>
      </c>
      <c r="EQ87" s="4">
        <v>35660.959999999999</v>
      </c>
      <c r="ER87" s="4">
        <v>5.3</v>
      </c>
      <c r="ES87" s="4">
        <v>6087.4500000000007</v>
      </c>
      <c r="ET87" s="4">
        <v>-46392.77</v>
      </c>
      <c r="EU87" s="4">
        <v>-38889.74</v>
      </c>
      <c r="EV87" s="4">
        <v>-74900.42</v>
      </c>
      <c r="EW87" s="4">
        <v>-44473.77</v>
      </c>
      <c r="EX87" s="4">
        <v>-51827.47</v>
      </c>
      <c r="EY87" s="4">
        <v>-120037.99</v>
      </c>
      <c r="EZ87" s="14">
        <v>0</v>
      </c>
      <c r="FA87" s="5">
        <f>SUM(Table37[[#This Row],[Sales]:[ITE]])</f>
        <v>31613.590000000069</v>
      </c>
    </row>
    <row r="88" spans="2:157" x14ac:dyDescent="0.25">
      <c r="B88" s="3">
        <v>42767</v>
      </c>
      <c r="C88" s="1">
        <v>96781.18</v>
      </c>
      <c r="D88" s="1">
        <v>50196.95</v>
      </c>
      <c r="E88" s="1">
        <v>8423.2000000000007</v>
      </c>
      <c r="F88" s="1">
        <v>180435.43</v>
      </c>
      <c r="G88" s="1">
        <v>1431.67</v>
      </c>
      <c r="H88" s="1">
        <v>2865.89</v>
      </c>
      <c r="I88" s="1">
        <v>1722.35</v>
      </c>
      <c r="J88" s="1">
        <v>2318.5500000000002</v>
      </c>
      <c r="K88" s="1">
        <v>10292.27</v>
      </c>
      <c r="L88" s="1">
        <v>20141.09</v>
      </c>
      <c r="M88" s="1">
        <v>0</v>
      </c>
      <c r="N88" s="1">
        <v>0</v>
      </c>
      <c r="O88" s="1">
        <v>4.57</v>
      </c>
      <c r="P88" s="1">
        <v>0</v>
      </c>
      <c r="Q88" s="1">
        <v>3866.71</v>
      </c>
      <c r="R88" s="1">
        <v>0</v>
      </c>
      <c r="S88" s="1">
        <v>1754.58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2345.1999999999998</v>
      </c>
      <c r="Z88" s="1">
        <v>0</v>
      </c>
      <c r="AA88" s="1">
        <v>0</v>
      </c>
      <c r="AB88" s="1">
        <v>0</v>
      </c>
      <c r="AC88" s="1">
        <v>42936.42</v>
      </c>
      <c r="AD88" s="1">
        <v>7279.59</v>
      </c>
      <c r="AE88" s="1">
        <v>0</v>
      </c>
      <c r="AF88" s="1">
        <v>27515.01</v>
      </c>
      <c r="AG88" s="1">
        <v>2066.6799999999998</v>
      </c>
      <c r="AH88" s="1">
        <v>0</v>
      </c>
      <c r="AI88" s="1">
        <v>2327.5</v>
      </c>
      <c r="AJ88" s="1">
        <v>3901.8</v>
      </c>
      <c r="AK88" s="1">
        <v>0</v>
      </c>
      <c r="AL88" s="1">
        <v>0</v>
      </c>
      <c r="AM88" s="1">
        <v>375.91</v>
      </c>
      <c r="AN88" s="1">
        <v>87.59</v>
      </c>
      <c r="AO88" s="1">
        <v>3825.9</v>
      </c>
      <c r="AP88" s="1">
        <v>708.33</v>
      </c>
      <c r="AQ88" s="1">
        <v>233.87</v>
      </c>
      <c r="AR88" s="1">
        <v>2252.7800000000002</v>
      </c>
      <c r="AS88" s="1">
        <v>0</v>
      </c>
      <c r="AT88" s="1">
        <v>402.75</v>
      </c>
      <c r="AU88" s="1">
        <v>0</v>
      </c>
      <c r="AV88" s="1">
        <v>105</v>
      </c>
      <c r="AW88" s="1">
        <v>218</v>
      </c>
      <c r="AX88" s="1">
        <v>1808.04</v>
      </c>
      <c r="AY88" s="1">
        <v>2933.92</v>
      </c>
      <c r="AZ88" s="1">
        <v>1760.07</v>
      </c>
      <c r="BA88" s="1">
        <v>0</v>
      </c>
      <c r="BB88" s="1">
        <v>20181.62</v>
      </c>
      <c r="BC88" s="1">
        <v>0</v>
      </c>
      <c r="BD88" s="1">
        <v>0</v>
      </c>
      <c r="BE88" s="1">
        <v>0</v>
      </c>
      <c r="BF88" s="1">
        <v>0</v>
      </c>
      <c r="BG88" s="1">
        <v>2727.27</v>
      </c>
      <c r="BH88" s="1">
        <v>728.6</v>
      </c>
      <c r="BI88" s="1">
        <v>1989.91</v>
      </c>
      <c r="BJ88" s="1">
        <v>931.62</v>
      </c>
      <c r="BK88" s="1">
        <v>5964.29</v>
      </c>
      <c r="BL88" s="1">
        <v>419.8</v>
      </c>
      <c r="BM88" s="1">
        <v>0</v>
      </c>
      <c r="BN88" s="1">
        <v>1025.1199999999999</v>
      </c>
      <c r="BO88" s="1">
        <v>0</v>
      </c>
      <c r="BP88" s="1">
        <v>0</v>
      </c>
      <c r="BQ88" s="1">
        <v>1679.89</v>
      </c>
      <c r="BR88" s="1">
        <v>86.12</v>
      </c>
      <c r="BS88" s="1">
        <v>174.57</v>
      </c>
      <c r="BT88" s="1">
        <v>119.83</v>
      </c>
      <c r="BU88" s="1">
        <v>0</v>
      </c>
      <c r="BV88" s="1">
        <v>3438.36</v>
      </c>
      <c r="BW88" s="1">
        <v>3332.79</v>
      </c>
      <c r="BX88" s="1">
        <v>58.82</v>
      </c>
      <c r="BY88" s="1">
        <v>640</v>
      </c>
      <c r="BZ88" s="1">
        <v>0</v>
      </c>
      <c r="CA88" s="1">
        <v>1458.7</v>
      </c>
      <c r="CB88" s="1">
        <v>1156.28</v>
      </c>
      <c r="CC88" s="1">
        <v>0</v>
      </c>
      <c r="CD88" s="1">
        <v>11577.58</v>
      </c>
      <c r="CE88" s="1">
        <v>1507.47</v>
      </c>
      <c r="CF88" s="1">
        <v>0</v>
      </c>
      <c r="CG88" s="1">
        <v>0</v>
      </c>
      <c r="CH88" s="1">
        <v>0</v>
      </c>
      <c r="CI88" s="1">
        <v>2678.4</v>
      </c>
      <c r="CJ88" s="1">
        <v>0</v>
      </c>
      <c r="CK88" s="1">
        <v>131.04</v>
      </c>
      <c r="CL88" s="1">
        <v>27456.21</v>
      </c>
      <c r="CM88" s="1">
        <v>500</v>
      </c>
      <c r="CN88" s="1">
        <v>2399.6</v>
      </c>
      <c r="CO88" s="1">
        <v>1562.28</v>
      </c>
      <c r="CP88" s="1">
        <v>2106.5</v>
      </c>
      <c r="CQ88" s="1">
        <v>14482.73</v>
      </c>
      <c r="CR88" s="1">
        <v>12128.74</v>
      </c>
      <c r="CS88" s="1">
        <v>725.2</v>
      </c>
      <c r="CT88" s="1">
        <v>149.4</v>
      </c>
      <c r="CU88" s="1">
        <v>624</v>
      </c>
      <c r="CV88" s="1">
        <v>7170</v>
      </c>
      <c r="CW88" s="1">
        <v>23.64</v>
      </c>
      <c r="CX88" s="1">
        <v>4604.54</v>
      </c>
      <c r="CY88" s="1">
        <v>10977.26</v>
      </c>
      <c r="CZ88" s="1">
        <v>18840</v>
      </c>
      <c r="DA88" s="1">
        <v>2007.27</v>
      </c>
      <c r="DB88" s="1">
        <v>0</v>
      </c>
      <c r="DC88" s="1">
        <v>0</v>
      </c>
      <c r="DD88" s="1">
        <v>20036.650000000001</v>
      </c>
      <c r="DE88" s="1">
        <v>13364.33</v>
      </c>
      <c r="DF88" s="1">
        <v>6710.26</v>
      </c>
      <c r="DG88" s="1">
        <v>12697.52</v>
      </c>
      <c r="DH88" s="1">
        <v>3080.82</v>
      </c>
      <c r="DI88" s="1">
        <v>4900.04</v>
      </c>
      <c r="DJ88" s="1">
        <v>20486.47</v>
      </c>
      <c r="DK88" s="1">
        <v>3500</v>
      </c>
      <c r="DL88" s="1">
        <v>967.61</v>
      </c>
      <c r="DM88" s="1">
        <v>7004.35</v>
      </c>
      <c r="DN88" s="1">
        <v>8370.67</v>
      </c>
      <c r="DO88" s="1">
        <v>0</v>
      </c>
      <c r="DP88" s="1">
        <v>2378.15</v>
      </c>
      <c r="DQ88" s="1">
        <v>0</v>
      </c>
      <c r="DR88" s="1">
        <v>-2972</v>
      </c>
      <c r="DS88" s="1">
        <v>4897.41</v>
      </c>
      <c r="DT88" s="1">
        <v>0</v>
      </c>
      <c r="DU88" s="1">
        <v>2657.27</v>
      </c>
      <c r="DV88" s="1">
        <v>175.5</v>
      </c>
      <c r="DW88" s="1">
        <v>0</v>
      </c>
      <c r="DX88" s="1">
        <v>0</v>
      </c>
      <c r="DY88" s="1">
        <v>0</v>
      </c>
      <c r="EB88" s="10">
        <v>42767</v>
      </c>
      <c r="EC88" s="5">
        <v>382579.64000000007</v>
      </c>
      <c r="ED88" s="5">
        <v>-79797.699999999983</v>
      </c>
      <c r="EE88" s="5">
        <f>SUM(Table26[[#This Row],[Income]:[Cost Of Sales]])</f>
        <v>302781.94000000006</v>
      </c>
      <c r="EF88" s="5">
        <v>-296961.95999999996</v>
      </c>
      <c r="EG88" s="5">
        <f>Table26[[#This Row],[Gross Profit]]+Table26[[#This Row],[Expenses]]</f>
        <v>5819.9800000000978</v>
      </c>
      <c r="EH88" s="5">
        <v>0</v>
      </c>
      <c r="EI88" s="12">
        <f>SUM(Table26[[#This Row],[Operating Profit]:[Expenses - Tax]])</f>
        <v>5819.9800000000978</v>
      </c>
      <c r="EJ88" s="18">
        <f>Table26[[#This Row],[Gross Profit]]/Table26[[#This Row],[Income]]</f>
        <v>0.79142198994175439</v>
      </c>
      <c r="EK88" s="18">
        <f>Table26[[#This Row],[Net Profit/(Loss)]]/Table26[[#This Row],[Income]]</f>
        <v>1.5212466612180661E-2</v>
      </c>
      <c r="EL88" s="20">
        <f>Table26[[#This Row],[Income]]/EC89</f>
        <v>0.90066181449508498</v>
      </c>
      <c r="EN88" s="10">
        <v>42767</v>
      </c>
      <c r="EO88" s="4">
        <v>155401.33000000002</v>
      </c>
      <c r="EP88" s="4">
        <v>186455.34000000003</v>
      </c>
      <c r="EQ88" s="4">
        <v>32751.91</v>
      </c>
      <c r="ER88" s="4">
        <v>4.57</v>
      </c>
      <c r="ES88" s="4">
        <v>7966.49</v>
      </c>
      <c r="ET88" s="4">
        <v>-50216.009999999995</v>
      </c>
      <c r="EU88" s="4">
        <v>-29581.69</v>
      </c>
      <c r="EV88" s="4">
        <v>-80140.10000000002</v>
      </c>
      <c r="EW88" s="4">
        <v>-36834.03</v>
      </c>
      <c r="EX88" s="4">
        <v>-71732.780000000013</v>
      </c>
      <c r="EY88" s="4">
        <v>-108255.05000000002</v>
      </c>
      <c r="EZ88" s="14">
        <v>0</v>
      </c>
      <c r="FA88" s="5">
        <f>SUM(Table37[[#This Row],[Sales]:[ITE]])</f>
        <v>5819.9799999999377</v>
      </c>
    </row>
    <row r="89" spans="2:157" x14ac:dyDescent="0.25">
      <c r="B89" s="3">
        <v>42736</v>
      </c>
      <c r="C89" s="1">
        <v>105548.74</v>
      </c>
      <c r="D89" s="1">
        <v>56606.65</v>
      </c>
      <c r="E89" s="1">
        <v>9478.58</v>
      </c>
      <c r="F89" s="1">
        <v>184146</v>
      </c>
      <c r="G89" s="1">
        <v>1431.67</v>
      </c>
      <c r="H89" s="1">
        <v>3987.2</v>
      </c>
      <c r="I89" s="1">
        <v>1859.11</v>
      </c>
      <c r="J89" s="1">
        <v>15673.66</v>
      </c>
      <c r="K89" s="1">
        <v>13043.7</v>
      </c>
      <c r="L89" s="1">
        <v>22941.91</v>
      </c>
      <c r="M89" s="1">
        <v>0</v>
      </c>
      <c r="N89" s="1">
        <v>461.82</v>
      </c>
      <c r="O89" s="1">
        <v>17.75</v>
      </c>
      <c r="P89" s="1">
        <v>0</v>
      </c>
      <c r="Q89" s="1">
        <v>4390.09</v>
      </c>
      <c r="R89" s="1">
        <v>0</v>
      </c>
      <c r="S89" s="1">
        <v>236.36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4952.8900000000003</v>
      </c>
      <c r="Z89" s="1">
        <v>0</v>
      </c>
      <c r="AA89" s="1">
        <v>0</v>
      </c>
      <c r="AB89" s="1">
        <v>0</v>
      </c>
      <c r="AC89" s="1">
        <v>61446.27</v>
      </c>
      <c r="AD89" s="1">
        <v>-5960.7</v>
      </c>
      <c r="AE89" s="1">
        <v>0</v>
      </c>
      <c r="AF89" s="1">
        <v>29993.59</v>
      </c>
      <c r="AG89" s="1">
        <v>3834.23</v>
      </c>
      <c r="AH89" s="1">
        <v>0</v>
      </c>
      <c r="AI89" s="1">
        <v>2635</v>
      </c>
      <c r="AJ89" s="1">
        <v>6090.22</v>
      </c>
      <c r="AK89" s="1">
        <v>0</v>
      </c>
      <c r="AL89" s="1">
        <v>0</v>
      </c>
      <c r="AM89" s="1">
        <v>435.07</v>
      </c>
      <c r="AN89" s="1">
        <v>87.59</v>
      </c>
      <c r="AO89" s="1">
        <v>899.3</v>
      </c>
      <c r="AP89" s="1">
        <v>708.33</v>
      </c>
      <c r="AQ89" s="1">
        <v>358.76</v>
      </c>
      <c r="AR89" s="1">
        <v>1784.16</v>
      </c>
      <c r="AS89" s="1">
        <v>0</v>
      </c>
      <c r="AT89" s="1">
        <v>112.75</v>
      </c>
      <c r="AU89" s="1">
        <v>0</v>
      </c>
      <c r="AV89" s="1">
        <v>105</v>
      </c>
      <c r="AW89" s="1">
        <v>210</v>
      </c>
      <c r="AX89" s="1">
        <v>1298.8499999999999</v>
      </c>
      <c r="AY89" s="1">
        <v>145.81</v>
      </c>
      <c r="AZ89" s="1">
        <v>1960.06</v>
      </c>
      <c r="BA89" s="1">
        <v>0</v>
      </c>
      <c r="BB89" s="1">
        <v>22054.55</v>
      </c>
      <c r="BC89" s="1">
        <v>0</v>
      </c>
      <c r="BD89" s="1">
        <v>0</v>
      </c>
      <c r="BE89" s="1">
        <v>0</v>
      </c>
      <c r="BF89" s="1">
        <v>0</v>
      </c>
      <c r="BG89" s="1">
        <v>1863.64</v>
      </c>
      <c r="BH89" s="1">
        <v>0</v>
      </c>
      <c r="BI89" s="1">
        <v>814.44</v>
      </c>
      <c r="BJ89" s="1">
        <v>686.83</v>
      </c>
      <c r="BK89" s="1">
        <v>5964.29</v>
      </c>
      <c r="BL89" s="1">
        <v>436.91</v>
      </c>
      <c r="BM89" s="1">
        <v>0</v>
      </c>
      <c r="BN89" s="1">
        <v>1697.09</v>
      </c>
      <c r="BO89" s="1">
        <v>0</v>
      </c>
      <c r="BP89" s="1">
        <v>238.31</v>
      </c>
      <c r="BQ89" s="1">
        <v>1010.16</v>
      </c>
      <c r="BR89" s="1">
        <v>0</v>
      </c>
      <c r="BS89" s="1">
        <v>0</v>
      </c>
      <c r="BT89" s="1">
        <v>-31.82</v>
      </c>
      <c r="BU89" s="1">
        <v>11922.09</v>
      </c>
      <c r="BV89" s="1">
        <v>3458</v>
      </c>
      <c r="BW89" s="1">
        <v>5566.82</v>
      </c>
      <c r="BX89" s="1">
        <v>1157.3499999999999</v>
      </c>
      <c r="BY89" s="1">
        <v>640</v>
      </c>
      <c r="BZ89" s="1">
        <v>0</v>
      </c>
      <c r="CA89" s="1">
        <v>11149.59</v>
      </c>
      <c r="CB89" s="1">
        <v>954.3</v>
      </c>
      <c r="CC89" s="1">
        <v>0</v>
      </c>
      <c r="CD89" s="1">
        <v>12635.05</v>
      </c>
      <c r="CE89" s="1">
        <v>2878.87</v>
      </c>
      <c r="CF89" s="1">
        <v>0</v>
      </c>
      <c r="CG89" s="1">
        <v>0</v>
      </c>
      <c r="CH89" s="1">
        <v>0</v>
      </c>
      <c r="CI89" s="1">
        <v>2680.64</v>
      </c>
      <c r="CJ89" s="1">
        <v>0</v>
      </c>
      <c r="CK89" s="1">
        <v>131.04</v>
      </c>
      <c r="CL89" s="1">
        <v>29212.880000000001</v>
      </c>
      <c r="CM89" s="1">
        <v>974.25</v>
      </c>
      <c r="CN89" s="1">
        <v>2331</v>
      </c>
      <c r="CO89" s="1">
        <v>1562.28</v>
      </c>
      <c r="CP89" s="1">
        <v>2106.5</v>
      </c>
      <c r="CQ89" s="1">
        <v>17291.82</v>
      </c>
      <c r="CR89" s="1">
        <v>12590.49</v>
      </c>
      <c r="CS89" s="1">
        <v>440.3</v>
      </c>
      <c r="CT89" s="1">
        <v>283.55</v>
      </c>
      <c r="CU89" s="1">
        <v>624</v>
      </c>
      <c r="CV89" s="1">
        <v>9926.84</v>
      </c>
      <c r="CW89" s="1">
        <v>50</v>
      </c>
      <c r="CX89" s="1">
        <v>3968.64</v>
      </c>
      <c r="CY89" s="1">
        <v>7330.91</v>
      </c>
      <c r="CZ89" s="1">
        <v>17962.59</v>
      </c>
      <c r="DA89" s="1">
        <v>2050.91</v>
      </c>
      <c r="DB89" s="1">
        <v>0</v>
      </c>
      <c r="DC89" s="1">
        <v>0</v>
      </c>
      <c r="DD89" s="1">
        <v>26206.97</v>
      </c>
      <c r="DE89" s="1">
        <v>11222.35</v>
      </c>
      <c r="DF89" s="1">
        <v>6710.26</v>
      </c>
      <c r="DG89" s="1">
        <v>12268.86</v>
      </c>
      <c r="DH89" s="1">
        <v>3868.24</v>
      </c>
      <c r="DI89" s="1">
        <v>4929.57</v>
      </c>
      <c r="DJ89" s="1">
        <v>23865.14</v>
      </c>
      <c r="DK89" s="1">
        <v>3500</v>
      </c>
      <c r="DL89" s="1">
        <v>1195.27</v>
      </c>
      <c r="DM89" s="1">
        <v>7668.55</v>
      </c>
      <c r="DN89" s="1">
        <v>7855.72</v>
      </c>
      <c r="DO89" s="1">
        <v>0</v>
      </c>
      <c r="DP89" s="1">
        <v>1876.4</v>
      </c>
      <c r="DQ89" s="1">
        <v>0</v>
      </c>
      <c r="DR89" s="1">
        <v>434</v>
      </c>
      <c r="DS89" s="1">
        <v>4407.67</v>
      </c>
      <c r="DT89" s="1">
        <v>0</v>
      </c>
      <c r="DU89" s="1">
        <v>114.55</v>
      </c>
      <c r="DV89" s="1">
        <v>117</v>
      </c>
      <c r="DW89" s="1">
        <v>0</v>
      </c>
      <c r="DX89" s="1">
        <v>0</v>
      </c>
      <c r="DY89" s="1">
        <v>0</v>
      </c>
      <c r="EB89" s="13">
        <v>42736</v>
      </c>
      <c r="EC89" s="5">
        <v>424776.12999999995</v>
      </c>
      <c r="ED89" s="5">
        <v>-89313.39</v>
      </c>
      <c r="EE89" s="5">
        <f>SUM(Table26[[#This Row],[Income]:[Cost Of Sales]])</f>
        <v>335462.73999999993</v>
      </c>
      <c r="EF89" s="5">
        <v>-329686.56</v>
      </c>
      <c r="EG89" s="5">
        <f>Table26[[#This Row],[Gross Profit]]+Table26[[#This Row],[Expenses]]</f>
        <v>5776.1799999999348</v>
      </c>
      <c r="EH89" s="5">
        <v>0</v>
      </c>
      <c r="EI89" s="12">
        <f>SUM(Table26[[#This Row],[Operating Profit]:[Expenses - Tax]])</f>
        <v>5776.1799999999348</v>
      </c>
      <c r="EJ89" s="19">
        <f>Table26[[#This Row],[Gross Profit]]/Table26[[#This Row],[Income]]</f>
        <v>0.78974009203389084</v>
      </c>
      <c r="EK89" s="19">
        <f>Table26[[#This Row],[Net Profit/(Loss)]]/Table26[[#This Row],[Income]]</f>
        <v>1.3598174643193664E-2</v>
      </c>
      <c r="EL89" s="20"/>
      <c r="EN89" s="13">
        <v>42736</v>
      </c>
      <c r="EO89" s="4">
        <v>171633.97</v>
      </c>
      <c r="EP89" s="4">
        <v>191423.98</v>
      </c>
      <c r="EQ89" s="4">
        <v>52121.090000000004</v>
      </c>
      <c r="ER89" s="4">
        <v>17.75</v>
      </c>
      <c r="ES89" s="4">
        <v>9579.34</v>
      </c>
      <c r="ET89" s="4">
        <v>-55485.57</v>
      </c>
      <c r="EU89" s="4">
        <v>-33827.82</v>
      </c>
      <c r="EV89" s="4">
        <v>-101927.37</v>
      </c>
      <c r="EW89" s="4">
        <v>-38998.589999999997</v>
      </c>
      <c r="EX89" s="4">
        <v>-72520.05</v>
      </c>
      <c r="EY89" s="4">
        <v>-116240.55</v>
      </c>
      <c r="EZ89" s="14">
        <v>0</v>
      </c>
      <c r="FA89" s="28">
        <f>SUM(Table37[[#This Row],[Sales]:[ITE]])</f>
        <v>5776.1800000000512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5BF4-7AB0-47B5-9A75-8C354CD0EFBE}">
  <dimension ref="A1:DX85"/>
  <sheetViews>
    <sheetView workbookViewId="0">
      <selection activeCell="B1" sqref="B1"/>
    </sheetView>
  </sheetViews>
  <sheetFormatPr defaultRowHeight="12.5" x14ac:dyDescent="0.25"/>
  <cols>
    <col min="1" max="1" width="8.54296875" style="3" bestFit="1" customWidth="1"/>
    <col min="2" max="2" width="9.81640625" bestFit="1" customWidth="1"/>
    <col min="3" max="3" width="9.90625" bestFit="1" customWidth="1"/>
    <col min="4" max="4" width="9.6328125" bestFit="1" customWidth="1"/>
    <col min="5" max="5" width="25.90625" bestFit="1" customWidth="1"/>
    <col min="6" max="6" width="23.6328125" bestFit="1" customWidth="1"/>
    <col min="7" max="7" width="11.26953125" bestFit="1" customWidth="1"/>
    <col min="8" max="8" width="10.6328125" bestFit="1" customWidth="1"/>
    <col min="9" max="9" width="22.08984375" bestFit="1" customWidth="1"/>
    <col min="10" max="10" width="11.6328125" bestFit="1" customWidth="1"/>
    <col min="11" max="11" width="11.90625" bestFit="1" customWidth="1"/>
    <col min="12" max="12" width="19.36328125" bestFit="1" customWidth="1"/>
    <col min="13" max="13" width="10.36328125" bestFit="1" customWidth="1"/>
    <col min="14" max="14" width="14.90625" bestFit="1" customWidth="1"/>
    <col min="15" max="15" width="14" bestFit="1" customWidth="1"/>
    <col min="16" max="16" width="11.36328125" bestFit="1" customWidth="1"/>
    <col min="17" max="17" width="13.54296875" bestFit="1" customWidth="1"/>
    <col min="18" max="18" width="12.54296875" bestFit="1" customWidth="1"/>
    <col min="19" max="19" width="17.36328125" bestFit="1" customWidth="1"/>
    <col min="20" max="20" width="18.1796875" bestFit="1" customWidth="1"/>
    <col min="21" max="21" width="19.453125" bestFit="1" customWidth="1"/>
    <col min="22" max="22" width="16.453125" bestFit="1" customWidth="1"/>
    <col min="23" max="23" width="17.81640625" bestFit="1" customWidth="1"/>
    <col min="24" max="24" width="12.7265625" bestFit="1" customWidth="1"/>
    <col min="25" max="25" width="26.26953125" bestFit="1" customWidth="1"/>
    <col min="26" max="26" width="16.54296875" bestFit="1" customWidth="1"/>
    <col min="27" max="27" width="10.08984375" bestFit="1" customWidth="1"/>
    <col min="28" max="28" width="13.81640625" bestFit="1" customWidth="1"/>
    <col min="29" max="29" width="18.90625" bestFit="1" customWidth="1"/>
    <col min="30" max="30" width="6.81640625" bestFit="1" customWidth="1"/>
    <col min="31" max="31" width="15.08984375" bestFit="1" customWidth="1"/>
    <col min="32" max="32" width="14.81640625" bestFit="1" customWidth="1"/>
    <col min="33" max="33" width="20.1796875" bestFit="1" customWidth="1"/>
    <col min="34" max="34" width="15.54296875" bestFit="1" customWidth="1"/>
    <col min="35" max="35" width="9.54296875" bestFit="1" customWidth="1"/>
    <col min="36" max="36" width="22.7265625" bestFit="1" customWidth="1"/>
    <col min="37" max="37" width="8.453125" bestFit="1" customWidth="1"/>
    <col min="38" max="38" width="12.08984375" bestFit="1" customWidth="1"/>
    <col min="39" max="39" width="17.36328125" bestFit="1" customWidth="1"/>
    <col min="40" max="40" width="16.453125" bestFit="1" customWidth="1"/>
    <col min="41" max="41" width="12.6328125" bestFit="1" customWidth="1"/>
    <col min="42" max="42" width="25.81640625" bestFit="1" customWidth="1"/>
    <col min="43" max="43" width="7.81640625" bestFit="1" customWidth="1"/>
    <col min="44" max="44" width="6.81640625" bestFit="1" customWidth="1"/>
    <col min="45" max="45" width="10.7265625" bestFit="1" customWidth="1"/>
    <col min="46" max="46" width="16.7265625" bestFit="1" customWidth="1"/>
    <col min="47" max="47" width="23.54296875" bestFit="1" customWidth="1"/>
    <col min="49" max="49" width="14.7265625" bestFit="1" customWidth="1"/>
    <col min="50" max="50" width="17.08984375" bestFit="1" customWidth="1"/>
    <col min="51" max="51" width="15" bestFit="1" customWidth="1"/>
    <col min="52" max="52" width="12.6328125" bestFit="1" customWidth="1"/>
    <col min="53" max="53" width="10.81640625" bestFit="1" customWidth="1"/>
    <col min="54" max="54" width="15.453125" bestFit="1" customWidth="1"/>
    <col min="55" max="55" width="18.54296875" bestFit="1" customWidth="1"/>
    <col min="56" max="56" width="25.7265625" bestFit="1" customWidth="1"/>
    <col min="58" max="58" width="11.54296875" bestFit="1" customWidth="1"/>
    <col min="59" max="59" width="14.26953125" bestFit="1" customWidth="1"/>
    <col min="60" max="60" width="8.453125" bestFit="1" customWidth="1"/>
    <col min="61" max="61" width="11.453125" bestFit="1" customWidth="1"/>
    <col min="62" max="62" width="8.81640625" bestFit="1" customWidth="1"/>
    <col min="63" max="63" width="7.81640625" bestFit="1" customWidth="1"/>
    <col min="64" max="64" width="9.7265625" bestFit="1" customWidth="1"/>
    <col min="65" max="65" width="12.54296875" bestFit="1" customWidth="1"/>
    <col min="66" max="66" width="9.6328125" bestFit="1" customWidth="1"/>
    <col min="67" max="67" width="7.81640625" bestFit="1" customWidth="1"/>
    <col min="68" max="68" width="17.26953125" bestFit="1" customWidth="1"/>
    <col min="69" max="69" width="18" bestFit="1" customWidth="1"/>
    <col min="70" max="70" width="22" bestFit="1" customWidth="1"/>
    <col min="71" max="71" width="10.81640625" bestFit="1" customWidth="1"/>
    <col min="72" max="72" width="8.81640625" bestFit="1" customWidth="1"/>
    <col min="73" max="73" width="22.453125" bestFit="1" customWidth="1"/>
    <col min="74" max="74" width="23.90625" bestFit="1" customWidth="1"/>
    <col min="75" max="75" width="12.1796875" bestFit="1" customWidth="1"/>
    <col min="76" max="76" width="16.1796875" bestFit="1" customWidth="1"/>
    <col min="77" max="77" width="20" bestFit="1" customWidth="1"/>
    <col min="78" max="78" width="14.7265625" bestFit="1" customWidth="1"/>
    <col min="79" max="79" width="9.08984375" bestFit="1" customWidth="1"/>
    <col min="80" max="80" width="13.54296875" bestFit="1" customWidth="1"/>
    <col min="81" max="81" width="8.81640625" bestFit="1" customWidth="1"/>
    <col min="82" max="82" width="7.81640625" bestFit="1" customWidth="1"/>
    <col min="83" max="83" width="10" bestFit="1" customWidth="1"/>
    <col min="84" max="84" width="16.26953125" bestFit="1" customWidth="1"/>
    <col min="85" max="85" width="10.36328125" bestFit="1" customWidth="1"/>
    <col min="86" max="86" width="13.54296875" bestFit="1" customWidth="1"/>
    <col min="87" max="87" width="24.90625" bestFit="1" customWidth="1"/>
    <col min="88" max="88" width="13.26953125" bestFit="1" customWidth="1"/>
    <col min="89" max="89" width="16.26953125" bestFit="1" customWidth="1"/>
    <col min="90" max="90" width="12.54296875" bestFit="1" customWidth="1"/>
    <col min="91" max="91" width="21.81640625" bestFit="1" customWidth="1"/>
    <col min="92" max="92" width="9.81640625" bestFit="1" customWidth="1"/>
    <col min="93" max="93" width="21.36328125" bestFit="1" customWidth="1"/>
    <col min="94" max="94" width="13.26953125" bestFit="1" customWidth="1"/>
    <col min="95" max="95" width="13.6328125" bestFit="1" customWidth="1"/>
    <col min="96" max="96" width="25.54296875" bestFit="1" customWidth="1"/>
    <col min="97" max="97" width="16.7265625" bestFit="1" customWidth="1"/>
    <col min="98" max="98" width="12" bestFit="1" customWidth="1"/>
    <col min="99" max="99" width="9.81640625" bestFit="1" customWidth="1"/>
    <col min="100" max="100" width="24.6328125" bestFit="1" customWidth="1"/>
    <col min="101" max="101" width="17.7265625" bestFit="1" customWidth="1"/>
    <col min="102" max="102" width="13.26953125" bestFit="1" customWidth="1"/>
    <col min="103" max="103" width="13" bestFit="1" customWidth="1"/>
    <col min="104" max="104" width="7.81640625" bestFit="1" customWidth="1"/>
    <col min="105" max="105" width="20.1796875" bestFit="1" customWidth="1"/>
    <col min="106" max="106" width="23.7265625" bestFit="1" customWidth="1"/>
    <col min="107" max="107" width="11" bestFit="1" customWidth="1"/>
    <col min="108" max="108" width="13.1796875" bestFit="1" customWidth="1"/>
    <col min="109" max="109" width="18.7265625" bestFit="1" customWidth="1"/>
    <col min="110" max="110" width="15.08984375" bestFit="1" customWidth="1"/>
    <col min="111" max="111" width="18.90625" bestFit="1" customWidth="1"/>
    <col min="112" max="112" width="14.6328125" bestFit="1" customWidth="1"/>
    <col min="113" max="113" width="15" bestFit="1" customWidth="1"/>
    <col min="114" max="114" width="20.26953125" bestFit="1" customWidth="1"/>
    <col min="115" max="115" width="18.1796875" bestFit="1" customWidth="1"/>
    <col min="116" max="116" width="12" bestFit="1" customWidth="1"/>
    <col min="117" max="117" width="13.1796875" bestFit="1" customWidth="1"/>
    <col min="118" max="118" width="19.81640625" bestFit="1" customWidth="1"/>
    <col min="119" max="119" width="9.7265625" bestFit="1" customWidth="1"/>
    <col min="120" max="120" width="16.36328125" bestFit="1" customWidth="1"/>
    <col min="121" max="121" width="25.6328125" bestFit="1" customWidth="1"/>
    <col min="122" max="122" width="19.7265625" bestFit="1" customWidth="1"/>
    <col min="123" max="123" width="11.453125" bestFit="1" customWidth="1"/>
    <col min="124" max="124" width="7.81640625" bestFit="1" customWidth="1"/>
    <col min="125" max="125" width="9.7265625" bestFit="1" customWidth="1"/>
    <col min="126" max="126" width="16.36328125" bestFit="1" customWidth="1"/>
    <col min="127" max="127" width="16.7265625" bestFit="1" customWidth="1"/>
    <col min="128" max="128" width="16.81640625" bestFit="1" customWidth="1"/>
  </cols>
  <sheetData>
    <row r="1" spans="1:128" x14ac:dyDescent="0.25">
      <c r="A1" s="3" t="s">
        <v>145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21</v>
      </c>
      <c r="Q1" t="s">
        <v>127</v>
      </c>
      <c r="R1" t="s">
        <v>22</v>
      </c>
      <c r="S1" t="s">
        <v>128</v>
      </c>
      <c r="T1" t="s">
        <v>129</v>
      </c>
      <c r="U1" t="s">
        <v>23</v>
      </c>
      <c r="V1" t="s">
        <v>24</v>
      </c>
      <c r="W1" t="s">
        <v>137</v>
      </c>
      <c r="X1" t="s">
        <v>25</v>
      </c>
      <c r="Y1" t="s">
        <v>130</v>
      </c>
      <c r="Z1" t="s">
        <v>131</v>
      </c>
      <c r="AA1" t="s">
        <v>138</v>
      </c>
      <c r="AB1" t="s">
        <v>29</v>
      </c>
      <c r="AC1" t="s">
        <v>30</v>
      </c>
      <c r="AD1" t="s">
        <v>140</v>
      </c>
      <c r="AE1" t="s">
        <v>32</v>
      </c>
      <c r="AF1" t="s">
        <v>33</v>
      </c>
      <c r="AG1" t="s">
        <v>34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132</v>
      </c>
      <c r="AS1" t="s">
        <v>47</v>
      </c>
      <c r="AT1" t="s">
        <v>136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141</v>
      </c>
      <c r="BA1" t="s">
        <v>53</v>
      </c>
      <c r="BB1" t="s">
        <v>142</v>
      </c>
      <c r="BC1" t="s">
        <v>143</v>
      </c>
      <c r="BD1" t="s">
        <v>144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133</v>
      </c>
      <c r="CF1" t="s">
        <v>80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134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135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139</v>
      </c>
    </row>
    <row r="2" spans="1:128" x14ac:dyDescent="0.25">
      <c r="A2" s="3">
        <v>45261</v>
      </c>
      <c r="B2">
        <v>55148.99</v>
      </c>
      <c r="C2">
        <v>0</v>
      </c>
      <c r="D2">
        <v>392.21</v>
      </c>
      <c r="E2">
        <v>202516.33</v>
      </c>
      <c r="F2">
        <v>1431.67</v>
      </c>
      <c r="G2">
        <v>4697.17</v>
      </c>
      <c r="H2">
        <v>6426.37</v>
      </c>
      <c r="I2">
        <v>6445.87</v>
      </c>
      <c r="J2">
        <v>1683.63</v>
      </c>
      <c r="K2">
        <v>25225.46</v>
      </c>
      <c r="L2">
        <v>0</v>
      </c>
      <c r="M2">
        <v>727.27</v>
      </c>
      <c r="N2">
        <v>5048.79</v>
      </c>
      <c r="O2">
        <v>0</v>
      </c>
      <c r="P2">
        <v>3367.68</v>
      </c>
      <c r="Q2">
        <v>2400</v>
      </c>
      <c r="R2">
        <v>3997.98</v>
      </c>
      <c r="S2">
        <v>0</v>
      </c>
      <c r="T2">
        <v>0</v>
      </c>
      <c r="U2">
        <v>0</v>
      </c>
      <c r="V2">
        <v>0</v>
      </c>
      <c r="W2">
        <v>0</v>
      </c>
      <c r="X2">
        <v>1057.3699999999999</v>
      </c>
      <c r="Y2">
        <v>0</v>
      </c>
      <c r="Z2">
        <v>0</v>
      </c>
      <c r="AA2">
        <v>0</v>
      </c>
      <c r="AB2">
        <v>22117.37</v>
      </c>
      <c r="AC2">
        <v>-3355.36</v>
      </c>
      <c r="AD2">
        <v>114.66</v>
      </c>
      <c r="AE2">
        <v>0</v>
      </c>
      <c r="AF2">
        <v>728.05</v>
      </c>
      <c r="AG2">
        <v>0</v>
      </c>
      <c r="AH2">
        <v>9200</v>
      </c>
      <c r="AI2">
        <v>2341.8000000000002</v>
      </c>
      <c r="AJ2">
        <v>0</v>
      </c>
      <c r="AK2">
        <v>8500</v>
      </c>
      <c r="AL2">
        <v>423.52</v>
      </c>
      <c r="AM2">
        <v>0</v>
      </c>
      <c r="AN2">
        <v>1151.4100000000001</v>
      </c>
      <c r="AO2">
        <v>0</v>
      </c>
      <c r="AP2">
        <v>18.27</v>
      </c>
      <c r="AQ2">
        <v>774.9</v>
      </c>
      <c r="AR2">
        <v>3320</v>
      </c>
      <c r="AS2">
        <v>539.94000000000005</v>
      </c>
      <c r="AT2">
        <v>0</v>
      </c>
      <c r="AU2">
        <v>0</v>
      </c>
      <c r="AV2">
        <v>0</v>
      </c>
      <c r="AW2">
        <v>871.55</v>
      </c>
      <c r="AX2">
        <v>398.88</v>
      </c>
      <c r="AY2">
        <v>2049.0100000000002</v>
      </c>
      <c r="AZ2">
        <v>1544</v>
      </c>
      <c r="BA2">
        <v>20264.71</v>
      </c>
      <c r="BB2">
        <v>603.61</v>
      </c>
      <c r="BC2">
        <v>369.2</v>
      </c>
      <c r="BD2">
        <v>14978.3</v>
      </c>
      <c r="BE2">
        <v>0</v>
      </c>
      <c r="BF2">
        <v>0</v>
      </c>
      <c r="BG2">
        <v>760.36</v>
      </c>
      <c r="BH2">
        <v>211.73</v>
      </c>
      <c r="BI2">
        <v>0</v>
      </c>
      <c r="BJ2">
        <v>11439.69</v>
      </c>
      <c r="BK2">
        <v>13</v>
      </c>
      <c r="BL2">
        <v>0</v>
      </c>
      <c r="BM2">
        <v>248.8</v>
      </c>
      <c r="BN2">
        <v>0</v>
      </c>
      <c r="BO2">
        <v>0</v>
      </c>
      <c r="BP2">
        <v>386.77</v>
      </c>
      <c r="BQ2">
        <v>76.819999999999993</v>
      </c>
      <c r="BR2">
        <v>0</v>
      </c>
      <c r="BS2">
        <v>0</v>
      </c>
      <c r="BT2">
        <v>0</v>
      </c>
      <c r="BU2">
        <v>57.75</v>
      </c>
      <c r="BV2">
        <v>6630.72</v>
      </c>
      <c r="BW2">
        <v>445.42</v>
      </c>
      <c r="BX2">
        <v>0</v>
      </c>
      <c r="BY2">
        <v>0</v>
      </c>
      <c r="BZ2">
        <v>1180.99</v>
      </c>
      <c r="CA2">
        <v>285.01</v>
      </c>
      <c r="CB2">
        <v>0</v>
      </c>
      <c r="CC2">
        <v>10108.49</v>
      </c>
      <c r="CD2">
        <v>1366.79</v>
      </c>
      <c r="CE2">
        <v>56.7</v>
      </c>
      <c r="CF2">
        <v>0</v>
      </c>
      <c r="CG2">
        <v>1238.24</v>
      </c>
      <c r="CH2">
        <v>3540.14</v>
      </c>
      <c r="CI2">
        <v>1829.55</v>
      </c>
      <c r="CJ2">
        <v>6509.26</v>
      </c>
      <c r="CK2">
        <v>34405.9</v>
      </c>
      <c r="CL2">
        <v>-7055.19</v>
      </c>
      <c r="CM2">
        <v>2880</v>
      </c>
      <c r="CN2">
        <v>978.42</v>
      </c>
      <c r="CO2">
        <v>0</v>
      </c>
      <c r="CP2">
        <v>3050</v>
      </c>
      <c r="CQ2">
        <v>3104.33</v>
      </c>
      <c r="CR2">
        <v>0</v>
      </c>
      <c r="CS2">
        <v>468.39</v>
      </c>
      <c r="CT2">
        <v>0</v>
      </c>
      <c r="CU2">
        <v>0</v>
      </c>
      <c r="CV2">
        <v>0</v>
      </c>
      <c r="CW2">
        <v>0</v>
      </c>
      <c r="CX2">
        <v>4545.46</v>
      </c>
      <c r="CY2">
        <v>20682.48</v>
      </c>
      <c r="CZ2">
        <v>0</v>
      </c>
      <c r="DA2">
        <v>0</v>
      </c>
      <c r="DB2">
        <v>3575.57</v>
      </c>
      <c r="DC2">
        <v>18217.25</v>
      </c>
      <c r="DD2">
        <v>5881.4</v>
      </c>
      <c r="DE2">
        <v>15430.22</v>
      </c>
      <c r="DF2">
        <v>6835.43</v>
      </c>
      <c r="DG2">
        <v>1189.9000000000001</v>
      </c>
      <c r="DH2">
        <v>831.09</v>
      </c>
      <c r="DI2">
        <v>0</v>
      </c>
      <c r="DJ2">
        <v>0</v>
      </c>
      <c r="DK2">
        <v>0</v>
      </c>
      <c r="DL2">
        <v>0</v>
      </c>
      <c r="DM2">
        <v>5687.83</v>
      </c>
      <c r="DN2">
        <v>0</v>
      </c>
      <c r="DO2">
        <v>0</v>
      </c>
      <c r="DP2">
        <v>0</v>
      </c>
      <c r="DQ2">
        <v>4628.66</v>
      </c>
      <c r="DR2">
        <v>0</v>
      </c>
      <c r="DS2">
        <v>-350</v>
      </c>
      <c r="DT2">
        <v>0</v>
      </c>
      <c r="DU2">
        <v>0</v>
      </c>
      <c r="DV2">
        <v>0</v>
      </c>
      <c r="DW2">
        <v>700</v>
      </c>
      <c r="DX2">
        <v>0</v>
      </c>
    </row>
    <row r="3" spans="1:128" x14ac:dyDescent="0.25">
      <c r="A3" s="3">
        <v>45231</v>
      </c>
      <c r="B3">
        <v>47863.360000000001</v>
      </c>
      <c r="C3">
        <v>0</v>
      </c>
      <c r="D3">
        <v>782.8</v>
      </c>
      <c r="E3">
        <v>193092.51</v>
      </c>
      <c r="F3">
        <v>1431.67</v>
      </c>
      <c r="G3">
        <v>2029.61</v>
      </c>
      <c r="H3">
        <v>1759.08</v>
      </c>
      <c r="I3">
        <v>759.11</v>
      </c>
      <c r="J3">
        <v>2576.36</v>
      </c>
      <c r="K3">
        <v>9359.07</v>
      </c>
      <c r="L3">
        <v>0</v>
      </c>
      <c r="M3">
        <v>727.27</v>
      </c>
      <c r="N3">
        <v>5609.48</v>
      </c>
      <c r="O3">
        <v>0</v>
      </c>
      <c r="P3">
        <v>3279.45</v>
      </c>
      <c r="Q3">
        <v>0</v>
      </c>
      <c r="R3">
        <v>272.73</v>
      </c>
      <c r="S3">
        <v>0</v>
      </c>
      <c r="T3">
        <v>0</v>
      </c>
      <c r="U3">
        <v>0</v>
      </c>
      <c r="V3">
        <v>0</v>
      </c>
      <c r="W3">
        <v>0</v>
      </c>
      <c r="X3">
        <v>165.46</v>
      </c>
      <c r="Y3">
        <v>0</v>
      </c>
      <c r="Z3">
        <v>0</v>
      </c>
      <c r="AA3">
        <v>0</v>
      </c>
      <c r="AB3">
        <v>23591.66</v>
      </c>
      <c r="AC3">
        <v>0</v>
      </c>
      <c r="AD3">
        <v>73.5</v>
      </c>
      <c r="AE3">
        <v>0</v>
      </c>
      <c r="AF3">
        <v>0</v>
      </c>
      <c r="AG3">
        <v>0</v>
      </c>
      <c r="AH3">
        <v>2000</v>
      </c>
      <c r="AI3">
        <v>2439.9699999999998</v>
      </c>
      <c r="AJ3">
        <v>1352.77</v>
      </c>
      <c r="AK3">
        <v>0</v>
      </c>
      <c r="AL3">
        <v>198.27</v>
      </c>
      <c r="AM3">
        <v>0</v>
      </c>
      <c r="AN3">
        <v>234.24</v>
      </c>
      <c r="AO3">
        <v>0</v>
      </c>
      <c r="AP3">
        <v>70.680000000000007</v>
      </c>
      <c r="AQ3">
        <v>767.71</v>
      </c>
      <c r="AR3">
        <v>3320</v>
      </c>
      <c r="AS3">
        <v>599.1</v>
      </c>
      <c r="AT3">
        <v>0</v>
      </c>
      <c r="AU3">
        <v>0</v>
      </c>
      <c r="AV3">
        <v>0</v>
      </c>
      <c r="AW3">
        <v>249.36</v>
      </c>
      <c r="AX3">
        <v>176.15</v>
      </c>
      <c r="AY3">
        <v>1919.01</v>
      </c>
      <c r="AZ3">
        <v>1544</v>
      </c>
      <c r="BA3">
        <v>19617.29</v>
      </c>
      <c r="BB3">
        <v>584.21</v>
      </c>
      <c r="BC3">
        <v>284.64</v>
      </c>
      <c r="BD3">
        <v>14860.25</v>
      </c>
      <c r="BE3">
        <v>0</v>
      </c>
      <c r="BF3">
        <v>0</v>
      </c>
      <c r="BG3">
        <v>0</v>
      </c>
      <c r="BH3">
        <v>0</v>
      </c>
      <c r="BI3">
        <v>0</v>
      </c>
      <c r="BJ3">
        <v>11070.67</v>
      </c>
      <c r="BK3">
        <v>15.73</v>
      </c>
      <c r="BL3">
        <v>0</v>
      </c>
      <c r="BM3">
        <v>255.99</v>
      </c>
      <c r="BN3">
        <v>0</v>
      </c>
      <c r="BO3">
        <v>0</v>
      </c>
      <c r="BP3">
        <v>1319.35</v>
      </c>
      <c r="BQ3">
        <v>0</v>
      </c>
      <c r="BR3">
        <v>0</v>
      </c>
      <c r="BS3">
        <v>0</v>
      </c>
      <c r="BT3">
        <v>6451</v>
      </c>
      <c r="BU3">
        <v>0</v>
      </c>
      <c r="BV3">
        <v>2212.5700000000002</v>
      </c>
      <c r="BW3">
        <v>246.82</v>
      </c>
      <c r="BX3">
        <v>0</v>
      </c>
      <c r="BY3">
        <v>0</v>
      </c>
      <c r="BZ3">
        <v>107.82</v>
      </c>
      <c r="CA3">
        <v>503.06</v>
      </c>
      <c r="CB3">
        <v>643.20000000000005</v>
      </c>
      <c r="CC3">
        <v>10414.780000000001</v>
      </c>
      <c r="CD3">
        <v>2264.3200000000002</v>
      </c>
      <c r="CE3">
        <v>54.87</v>
      </c>
      <c r="CF3">
        <v>80</v>
      </c>
      <c r="CG3">
        <v>2246.4</v>
      </c>
      <c r="CH3">
        <v>3534.92</v>
      </c>
      <c r="CI3">
        <v>73.180000000000007</v>
      </c>
      <c r="CJ3">
        <v>185.08</v>
      </c>
      <c r="CK3">
        <v>28584.240000000002</v>
      </c>
      <c r="CL3">
        <v>418</v>
      </c>
      <c r="CM3">
        <v>3595</v>
      </c>
      <c r="CN3">
        <v>978.42</v>
      </c>
      <c r="CO3">
        <v>0</v>
      </c>
      <c r="CP3">
        <v>4295.45</v>
      </c>
      <c r="CQ3">
        <v>2517.14</v>
      </c>
      <c r="CR3">
        <v>206.89</v>
      </c>
      <c r="CS3">
        <v>70</v>
      </c>
      <c r="CT3">
        <v>0</v>
      </c>
      <c r="CU3">
        <v>0</v>
      </c>
      <c r="CV3">
        <v>0</v>
      </c>
      <c r="CW3">
        <v>0</v>
      </c>
      <c r="CX3">
        <v>0</v>
      </c>
      <c r="CY3">
        <v>9623.83</v>
      </c>
      <c r="CZ3">
        <v>0</v>
      </c>
      <c r="DA3">
        <v>0</v>
      </c>
      <c r="DB3">
        <v>0</v>
      </c>
      <c r="DC3">
        <v>36831.67</v>
      </c>
      <c r="DD3">
        <v>7218.66</v>
      </c>
      <c r="DE3">
        <v>19306.900000000001</v>
      </c>
      <c r="DF3">
        <v>8985.81</v>
      </c>
      <c r="DG3">
        <v>1112.6500000000001</v>
      </c>
      <c r="DH3">
        <v>1397.01</v>
      </c>
      <c r="DI3">
        <v>0</v>
      </c>
      <c r="DJ3">
        <v>0</v>
      </c>
      <c r="DK3">
        <v>0</v>
      </c>
      <c r="DL3">
        <v>0</v>
      </c>
      <c r="DM3">
        <v>6286.81</v>
      </c>
      <c r="DN3">
        <v>0</v>
      </c>
      <c r="DO3">
        <v>0</v>
      </c>
      <c r="DP3">
        <v>0</v>
      </c>
      <c r="DQ3">
        <v>-10141.18</v>
      </c>
      <c r="DR3">
        <v>2107.5300000000002</v>
      </c>
      <c r="DS3">
        <v>350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3">
        <v>45200</v>
      </c>
      <c r="B4">
        <v>39334.01</v>
      </c>
      <c r="C4">
        <v>0</v>
      </c>
      <c r="D4">
        <v>510</v>
      </c>
      <c r="E4">
        <v>178752.09</v>
      </c>
      <c r="F4">
        <v>1431.67</v>
      </c>
      <c r="G4">
        <v>4679.58</v>
      </c>
      <c r="H4">
        <v>1625.41</v>
      </c>
      <c r="I4">
        <v>122.28</v>
      </c>
      <c r="J4">
        <v>2011.87</v>
      </c>
      <c r="K4">
        <v>9954.99</v>
      </c>
      <c r="L4">
        <v>0</v>
      </c>
      <c r="M4">
        <v>404.55</v>
      </c>
      <c r="N4">
        <v>76.97</v>
      </c>
      <c r="O4">
        <v>0</v>
      </c>
      <c r="P4">
        <v>3167.75</v>
      </c>
      <c r="Q4">
        <v>0</v>
      </c>
      <c r="R4">
        <v>0</v>
      </c>
      <c r="S4">
        <v>0</v>
      </c>
      <c r="T4">
        <v>0</v>
      </c>
      <c r="U4">
        <v>0</v>
      </c>
      <c r="V4">
        <v>134.94</v>
      </c>
      <c r="W4">
        <v>0</v>
      </c>
      <c r="X4">
        <v>113.27</v>
      </c>
      <c r="Y4">
        <v>0</v>
      </c>
      <c r="Z4">
        <v>0</v>
      </c>
      <c r="AA4">
        <v>0</v>
      </c>
      <c r="AB4">
        <v>20462.86</v>
      </c>
      <c r="AC4">
        <v>-435.16</v>
      </c>
      <c r="AD4">
        <v>147</v>
      </c>
      <c r="AE4">
        <v>116.08</v>
      </c>
      <c r="AF4">
        <v>537.48</v>
      </c>
      <c r="AG4">
        <v>0</v>
      </c>
      <c r="AH4">
        <v>0</v>
      </c>
      <c r="AI4">
        <v>2044.08</v>
      </c>
      <c r="AJ4">
        <v>0</v>
      </c>
      <c r="AK4">
        <v>0</v>
      </c>
      <c r="AL4">
        <v>222.5</v>
      </c>
      <c r="AM4">
        <v>0</v>
      </c>
      <c r="AN4">
        <v>890.8</v>
      </c>
      <c r="AO4">
        <v>0</v>
      </c>
      <c r="AP4">
        <v>22.73</v>
      </c>
      <c r="AQ4">
        <v>500.5</v>
      </c>
      <c r="AR4">
        <v>3320</v>
      </c>
      <c r="AS4">
        <v>244.08</v>
      </c>
      <c r="AT4">
        <v>0</v>
      </c>
      <c r="AU4">
        <v>0</v>
      </c>
      <c r="AV4">
        <v>0</v>
      </c>
      <c r="AW4">
        <v>668.94</v>
      </c>
      <c r="AX4">
        <v>564.08000000000004</v>
      </c>
      <c r="AY4">
        <v>1919.01</v>
      </c>
      <c r="AZ4">
        <v>1465</v>
      </c>
      <c r="BA4">
        <v>20278.560000000001</v>
      </c>
      <c r="BB4">
        <v>694.81</v>
      </c>
      <c r="BC4">
        <v>282.57</v>
      </c>
      <c r="BD4">
        <v>15610.84</v>
      </c>
      <c r="BE4">
        <v>0</v>
      </c>
      <c r="BF4">
        <v>0</v>
      </c>
      <c r="BG4">
        <v>0</v>
      </c>
      <c r="BH4">
        <v>2760.82</v>
      </c>
      <c r="BI4">
        <v>0</v>
      </c>
      <c r="BJ4">
        <v>11439.69</v>
      </c>
      <c r="BK4">
        <v>17.45</v>
      </c>
      <c r="BL4">
        <v>0</v>
      </c>
      <c r="BM4">
        <v>188.72</v>
      </c>
      <c r="BN4">
        <v>0</v>
      </c>
      <c r="BO4">
        <v>0</v>
      </c>
      <c r="BP4">
        <v>164.66</v>
      </c>
      <c r="BQ4">
        <v>0</v>
      </c>
      <c r="BR4">
        <v>0</v>
      </c>
      <c r="BS4">
        <v>0</v>
      </c>
      <c r="BT4">
        <v>0</v>
      </c>
      <c r="BU4">
        <v>1291.82</v>
      </c>
      <c r="BV4">
        <v>8500.26</v>
      </c>
      <c r="BW4">
        <v>959.11</v>
      </c>
      <c r="BX4">
        <v>214</v>
      </c>
      <c r="BY4">
        <v>0</v>
      </c>
      <c r="BZ4">
        <v>231.11</v>
      </c>
      <c r="CA4">
        <v>240.41</v>
      </c>
      <c r="CB4">
        <v>0</v>
      </c>
      <c r="CC4">
        <v>7549.5</v>
      </c>
      <c r="CD4">
        <v>1166.06</v>
      </c>
      <c r="CE4">
        <v>278.06</v>
      </c>
      <c r="CF4">
        <v>0</v>
      </c>
      <c r="CG4">
        <v>2383.4499999999998</v>
      </c>
      <c r="CH4">
        <v>3529.64</v>
      </c>
      <c r="CI4">
        <v>0</v>
      </c>
      <c r="CJ4">
        <v>231.35</v>
      </c>
      <c r="CK4">
        <v>29921.45</v>
      </c>
      <c r="CL4">
        <v>648.52</v>
      </c>
      <c r="CM4">
        <v>2750.67</v>
      </c>
      <c r="CN4">
        <v>978.42</v>
      </c>
      <c r="CO4">
        <v>0</v>
      </c>
      <c r="CP4">
        <v>600</v>
      </c>
      <c r="CQ4">
        <v>3153.49</v>
      </c>
      <c r="CR4">
        <v>0</v>
      </c>
      <c r="CS4">
        <v>195.35</v>
      </c>
      <c r="CT4">
        <v>0</v>
      </c>
      <c r="CU4">
        <v>0</v>
      </c>
      <c r="CV4">
        <v>0</v>
      </c>
      <c r="CW4">
        <v>0</v>
      </c>
      <c r="CX4">
        <v>1454.55</v>
      </c>
      <c r="CY4">
        <v>9600</v>
      </c>
      <c r="CZ4">
        <v>0</v>
      </c>
      <c r="DA4">
        <v>0</v>
      </c>
      <c r="DB4">
        <v>0</v>
      </c>
      <c r="DC4">
        <v>15287.61</v>
      </c>
      <c r="DD4">
        <v>5633.1</v>
      </c>
      <c r="DE4">
        <v>15430.22</v>
      </c>
      <c r="DF4">
        <v>8025.73</v>
      </c>
      <c r="DG4">
        <v>1203.95</v>
      </c>
      <c r="DH4">
        <v>906.02</v>
      </c>
      <c r="DI4">
        <v>0</v>
      </c>
      <c r="DJ4">
        <v>0</v>
      </c>
      <c r="DK4">
        <v>0</v>
      </c>
      <c r="DL4">
        <v>0</v>
      </c>
      <c r="DM4">
        <v>5089.34</v>
      </c>
      <c r="DN4">
        <v>0</v>
      </c>
      <c r="DO4">
        <v>0</v>
      </c>
      <c r="DP4">
        <v>0</v>
      </c>
      <c r="DQ4">
        <v>9383.2000000000007</v>
      </c>
      <c r="DR4">
        <v>4215.0600000000004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3">
        <v>45170</v>
      </c>
      <c r="B5">
        <v>38591.71</v>
      </c>
      <c r="C5">
        <v>0</v>
      </c>
      <c r="D5">
        <v>720.91</v>
      </c>
      <c r="E5">
        <v>177686.05</v>
      </c>
      <c r="F5">
        <v>1431.63</v>
      </c>
      <c r="G5">
        <v>1898.78</v>
      </c>
      <c r="H5">
        <v>1033.49</v>
      </c>
      <c r="I5">
        <v>460.46</v>
      </c>
      <c r="J5">
        <v>1572.72</v>
      </c>
      <c r="K5">
        <v>10280.040000000001</v>
      </c>
      <c r="L5">
        <v>0</v>
      </c>
      <c r="M5">
        <v>610</v>
      </c>
      <c r="N5">
        <v>85.36</v>
      </c>
      <c r="O5">
        <v>800</v>
      </c>
      <c r="P5">
        <v>3046.91</v>
      </c>
      <c r="Q5">
        <v>1200</v>
      </c>
      <c r="R5">
        <v>436.37</v>
      </c>
      <c r="S5">
        <v>0</v>
      </c>
      <c r="T5">
        <v>0</v>
      </c>
      <c r="U5">
        <v>0</v>
      </c>
      <c r="V5">
        <v>0</v>
      </c>
      <c r="W5">
        <v>0</v>
      </c>
      <c r="X5">
        <v>215.09</v>
      </c>
      <c r="Y5">
        <v>0</v>
      </c>
      <c r="Z5">
        <v>0</v>
      </c>
      <c r="AA5">
        <v>0</v>
      </c>
      <c r="AB5">
        <v>14731.54</v>
      </c>
      <c r="AC5">
        <v>1089.82</v>
      </c>
      <c r="AD5">
        <v>110.25</v>
      </c>
      <c r="AE5">
        <v>0</v>
      </c>
      <c r="AF5">
        <v>111.85</v>
      </c>
      <c r="AG5">
        <v>0</v>
      </c>
      <c r="AH5">
        <v>2000</v>
      </c>
      <c r="AI5">
        <v>2556.5300000000002</v>
      </c>
      <c r="AJ5">
        <v>953.64</v>
      </c>
      <c r="AK5">
        <v>0</v>
      </c>
      <c r="AL5">
        <v>213.22</v>
      </c>
      <c r="AM5">
        <v>0</v>
      </c>
      <c r="AN5">
        <v>305.83</v>
      </c>
      <c r="AO5">
        <v>0</v>
      </c>
      <c r="AP5">
        <v>0</v>
      </c>
      <c r="AQ5">
        <v>364.53</v>
      </c>
      <c r="AR5">
        <v>3320</v>
      </c>
      <c r="AS5">
        <v>539.94000000000005</v>
      </c>
      <c r="AT5">
        <v>0</v>
      </c>
      <c r="AU5">
        <v>0</v>
      </c>
      <c r="AV5">
        <v>0</v>
      </c>
      <c r="AW5">
        <v>442.47</v>
      </c>
      <c r="AX5">
        <v>212.13</v>
      </c>
      <c r="AY5">
        <v>1919.01</v>
      </c>
      <c r="AZ5">
        <v>2009</v>
      </c>
      <c r="BA5">
        <v>19640.82</v>
      </c>
      <c r="BB5">
        <v>689.41</v>
      </c>
      <c r="BC5">
        <v>273.45999999999998</v>
      </c>
      <c r="BD5">
        <v>15311.17</v>
      </c>
      <c r="BE5">
        <v>0</v>
      </c>
      <c r="BF5">
        <v>0</v>
      </c>
      <c r="BG5">
        <v>0</v>
      </c>
      <c r="BH5">
        <v>0</v>
      </c>
      <c r="BI5">
        <v>0</v>
      </c>
      <c r="BJ5">
        <v>11070.67</v>
      </c>
      <c r="BK5">
        <v>20.170000000000002</v>
      </c>
      <c r="BL5">
        <v>0</v>
      </c>
      <c r="BM5">
        <v>169.58</v>
      </c>
      <c r="BN5">
        <v>0</v>
      </c>
      <c r="BO5">
        <v>0</v>
      </c>
      <c r="BP5">
        <v>416.52</v>
      </c>
      <c r="BQ5">
        <v>92.93</v>
      </c>
      <c r="BR5">
        <v>0</v>
      </c>
      <c r="BS5">
        <v>0</v>
      </c>
      <c r="BT5">
        <v>4072.78</v>
      </c>
      <c r="BU5">
        <v>256.73</v>
      </c>
      <c r="BV5">
        <v>4671.54</v>
      </c>
      <c r="BW5">
        <v>356.27</v>
      </c>
      <c r="BX5">
        <v>177.27</v>
      </c>
      <c r="BY5">
        <v>0</v>
      </c>
      <c r="BZ5">
        <v>582.84</v>
      </c>
      <c r="CA5">
        <v>236.64</v>
      </c>
      <c r="CB5">
        <v>137.28</v>
      </c>
      <c r="CC5">
        <v>7931.57</v>
      </c>
      <c r="CD5">
        <v>3993.5</v>
      </c>
      <c r="CE5">
        <v>194.56</v>
      </c>
      <c r="CF5">
        <v>0</v>
      </c>
      <c r="CG5">
        <v>2568.66</v>
      </c>
      <c r="CH5">
        <v>3529.64</v>
      </c>
      <c r="CI5">
        <v>0</v>
      </c>
      <c r="CJ5">
        <v>294</v>
      </c>
      <c r="CK5">
        <v>26850.05</v>
      </c>
      <c r="CL5">
        <v>544.02</v>
      </c>
      <c r="CM5">
        <v>2680</v>
      </c>
      <c r="CN5">
        <v>978.42</v>
      </c>
      <c r="CO5">
        <v>0</v>
      </c>
      <c r="CP5">
        <v>1565</v>
      </c>
      <c r="CQ5">
        <v>2651.98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800</v>
      </c>
      <c r="CY5">
        <v>10018.18</v>
      </c>
      <c r="CZ5">
        <v>0</v>
      </c>
      <c r="DA5">
        <v>0</v>
      </c>
      <c r="DB5">
        <v>0</v>
      </c>
      <c r="DC5">
        <v>14584.08</v>
      </c>
      <c r="DD5">
        <v>5648.4</v>
      </c>
      <c r="DE5">
        <v>15445.52</v>
      </c>
      <c r="DF5">
        <v>6848.86</v>
      </c>
      <c r="DG5">
        <v>1111.6500000000001</v>
      </c>
      <c r="DH5">
        <v>578.09</v>
      </c>
      <c r="DI5">
        <v>0</v>
      </c>
      <c r="DJ5">
        <v>0</v>
      </c>
      <c r="DK5">
        <v>0</v>
      </c>
      <c r="DL5">
        <v>0</v>
      </c>
      <c r="DM5">
        <v>4876.6499999999996</v>
      </c>
      <c r="DN5">
        <v>0</v>
      </c>
      <c r="DO5">
        <v>0</v>
      </c>
      <c r="DP5">
        <v>0</v>
      </c>
      <c r="DQ5">
        <v>-2958.9</v>
      </c>
      <c r="DR5">
        <v>0</v>
      </c>
      <c r="DS5">
        <v>0</v>
      </c>
      <c r="DT5">
        <v>0</v>
      </c>
      <c r="DU5">
        <v>221.79</v>
      </c>
      <c r="DV5">
        <v>0</v>
      </c>
      <c r="DW5">
        <v>0</v>
      </c>
      <c r="DX5">
        <v>0</v>
      </c>
    </row>
    <row r="6" spans="1:128" x14ac:dyDescent="0.25">
      <c r="A6" s="3">
        <v>45139</v>
      </c>
      <c r="B6">
        <v>34919.53</v>
      </c>
      <c r="C6">
        <v>0</v>
      </c>
      <c r="D6">
        <v>816.47</v>
      </c>
      <c r="E6">
        <v>148905.53</v>
      </c>
      <c r="F6">
        <v>1431.67</v>
      </c>
      <c r="G6">
        <v>1570.52</v>
      </c>
      <c r="H6">
        <v>1116.5999999999999</v>
      </c>
      <c r="I6">
        <v>509.07</v>
      </c>
      <c r="J6">
        <v>2410.9</v>
      </c>
      <c r="K6">
        <v>8950.02</v>
      </c>
      <c r="L6">
        <v>0</v>
      </c>
      <c r="M6">
        <v>449.09</v>
      </c>
      <c r="N6">
        <v>84.51</v>
      </c>
      <c r="O6">
        <v>0</v>
      </c>
      <c r="P6">
        <v>3664.09</v>
      </c>
      <c r="Q6">
        <v>0</v>
      </c>
      <c r="R6">
        <v>1090.9100000000001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68.91</v>
      </c>
      <c r="Y6">
        <v>0</v>
      </c>
      <c r="Z6">
        <v>0</v>
      </c>
      <c r="AA6">
        <v>0</v>
      </c>
      <c r="AB6">
        <v>16088.23</v>
      </c>
      <c r="AC6">
        <v>-1674.54</v>
      </c>
      <c r="AD6">
        <v>73.5</v>
      </c>
      <c r="AE6">
        <v>0</v>
      </c>
      <c r="AF6">
        <v>461</v>
      </c>
      <c r="AG6">
        <v>0</v>
      </c>
      <c r="AH6">
        <v>1800</v>
      </c>
      <c r="AI6">
        <v>1566.53</v>
      </c>
      <c r="AJ6">
        <v>348</v>
      </c>
      <c r="AK6">
        <v>0</v>
      </c>
      <c r="AL6">
        <v>205.89</v>
      </c>
      <c r="AM6">
        <v>0</v>
      </c>
      <c r="AN6">
        <v>248.16</v>
      </c>
      <c r="AO6">
        <v>0</v>
      </c>
      <c r="AP6">
        <v>0</v>
      </c>
      <c r="AQ6">
        <v>783.81</v>
      </c>
      <c r="AR6">
        <v>3320</v>
      </c>
      <c r="AS6">
        <v>244.08</v>
      </c>
      <c r="AT6">
        <v>0</v>
      </c>
      <c r="AU6">
        <v>0</v>
      </c>
      <c r="AV6">
        <v>0</v>
      </c>
      <c r="AW6">
        <v>553.08000000000004</v>
      </c>
      <c r="AX6">
        <v>337.66</v>
      </c>
      <c r="AY6">
        <v>2188.46</v>
      </c>
      <c r="AZ6">
        <v>2009</v>
      </c>
      <c r="BA6">
        <v>20307.84</v>
      </c>
      <c r="BB6">
        <v>716.15</v>
      </c>
      <c r="BC6">
        <v>282.52</v>
      </c>
      <c r="BD6">
        <v>17182.419999999998</v>
      </c>
      <c r="BE6">
        <v>0</v>
      </c>
      <c r="BF6">
        <v>0</v>
      </c>
      <c r="BG6">
        <v>0</v>
      </c>
      <c r="BH6">
        <v>0</v>
      </c>
      <c r="BI6">
        <v>0</v>
      </c>
      <c r="BJ6">
        <v>10980.22</v>
      </c>
      <c r="BK6">
        <v>21.89</v>
      </c>
      <c r="BL6">
        <v>0</v>
      </c>
      <c r="BM6">
        <v>1806.64</v>
      </c>
      <c r="BN6">
        <v>0</v>
      </c>
      <c r="BO6">
        <v>0</v>
      </c>
      <c r="BP6">
        <v>59.45</v>
      </c>
      <c r="BQ6">
        <v>0</v>
      </c>
      <c r="BR6">
        <v>0</v>
      </c>
      <c r="BS6">
        <v>0</v>
      </c>
      <c r="BT6">
        <v>6450.09</v>
      </c>
      <c r="BU6">
        <v>0</v>
      </c>
      <c r="BV6">
        <v>5549.6</v>
      </c>
      <c r="BW6">
        <v>0</v>
      </c>
      <c r="BX6">
        <v>0</v>
      </c>
      <c r="BY6">
        <v>0</v>
      </c>
      <c r="BZ6">
        <v>0</v>
      </c>
      <c r="CA6">
        <v>416.69</v>
      </c>
      <c r="CB6">
        <v>124.8</v>
      </c>
      <c r="CC6">
        <v>8796.9</v>
      </c>
      <c r="CD6">
        <v>0</v>
      </c>
      <c r="CE6">
        <v>47.54</v>
      </c>
      <c r="CF6">
        <v>0</v>
      </c>
      <c r="CG6">
        <v>1432.26</v>
      </c>
      <c r="CH6">
        <v>3534.92</v>
      </c>
      <c r="CI6">
        <v>0</v>
      </c>
      <c r="CJ6">
        <v>185.08</v>
      </c>
      <c r="CK6">
        <v>20640.93</v>
      </c>
      <c r="CL6">
        <v>418</v>
      </c>
      <c r="CM6">
        <v>2680</v>
      </c>
      <c r="CN6">
        <v>978.42</v>
      </c>
      <c r="CO6">
        <v>0</v>
      </c>
      <c r="CP6">
        <v>2525</v>
      </c>
      <c r="CQ6">
        <v>2130.46</v>
      </c>
      <c r="CR6">
        <v>0</v>
      </c>
      <c r="CS6">
        <v>118.7</v>
      </c>
      <c r="CT6">
        <v>0</v>
      </c>
      <c r="CU6">
        <v>0</v>
      </c>
      <c r="CV6">
        <v>0</v>
      </c>
      <c r="CW6">
        <v>0</v>
      </c>
      <c r="CX6">
        <v>3950.9</v>
      </c>
      <c r="CY6">
        <v>7720</v>
      </c>
      <c r="CZ6">
        <v>0</v>
      </c>
      <c r="DA6">
        <v>0</v>
      </c>
      <c r="DB6">
        <v>0</v>
      </c>
      <c r="DC6">
        <v>17476.89</v>
      </c>
      <c r="DD6">
        <v>7421.41</v>
      </c>
      <c r="DE6">
        <v>14627.17</v>
      </c>
      <c r="DF6">
        <v>8827.93</v>
      </c>
      <c r="DG6">
        <v>1781.85</v>
      </c>
      <c r="DH6">
        <v>998.24</v>
      </c>
      <c r="DI6">
        <v>0</v>
      </c>
      <c r="DJ6">
        <v>0</v>
      </c>
      <c r="DK6">
        <v>0</v>
      </c>
      <c r="DL6">
        <v>0</v>
      </c>
      <c r="DM6">
        <v>5602.64</v>
      </c>
      <c r="DN6">
        <v>0</v>
      </c>
      <c r="DO6">
        <v>0</v>
      </c>
      <c r="DP6">
        <v>0</v>
      </c>
      <c r="DQ6">
        <v>17895.05</v>
      </c>
      <c r="DR6">
        <v>2107.5300000000002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25">
      <c r="A7" s="3">
        <v>45108</v>
      </c>
      <c r="B7">
        <v>38597.449999999997</v>
      </c>
      <c r="C7">
        <v>10.9</v>
      </c>
      <c r="D7">
        <v>831.65</v>
      </c>
      <c r="E7">
        <v>173539.12</v>
      </c>
      <c r="F7">
        <v>1431.67</v>
      </c>
      <c r="G7">
        <v>2378.61</v>
      </c>
      <c r="H7">
        <v>1241.45</v>
      </c>
      <c r="I7">
        <v>488.63</v>
      </c>
      <c r="J7">
        <v>2142.2800000000002</v>
      </c>
      <c r="K7">
        <v>11159.18</v>
      </c>
      <c r="L7">
        <v>0</v>
      </c>
      <c r="M7">
        <v>606</v>
      </c>
      <c r="N7">
        <v>80.95</v>
      </c>
      <c r="O7">
        <v>0</v>
      </c>
      <c r="P7">
        <v>3242.94</v>
      </c>
      <c r="Q7">
        <v>2400</v>
      </c>
      <c r="R7">
        <v>581.82000000000005</v>
      </c>
      <c r="S7">
        <v>0</v>
      </c>
      <c r="T7">
        <v>0</v>
      </c>
      <c r="U7">
        <v>0</v>
      </c>
      <c r="V7">
        <v>0</v>
      </c>
      <c r="W7">
        <v>0</v>
      </c>
      <c r="X7">
        <v>90.27</v>
      </c>
      <c r="Y7">
        <v>0</v>
      </c>
      <c r="Z7">
        <v>0</v>
      </c>
      <c r="AA7">
        <v>0</v>
      </c>
      <c r="AB7">
        <v>15662.4</v>
      </c>
      <c r="AC7">
        <v>-480.76</v>
      </c>
      <c r="AD7">
        <v>0</v>
      </c>
      <c r="AE7">
        <v>0</v>
      </c>
      <c r="AF7">
        <v>0</v>
      </c>
      <c r="AG7">
        <v>0</v>
      </c>
      <c r="AH7">
        <v>1800</v>
      </c>
      <c r="AI7">
        <v>1541.89</v>
      </c>
      <c r="AJ7">
        <v>0</v>
      </c>
      <c r="AK7">
        <v>0</v>
      </c>
      <c r="AL7">
        <v>197.61</v>
      </c>
      <c r="AM7">
        <v>0</v>
      </c>
      <c r="AN7">
        <v>1254.82</v>
      </c>
      <c r="AO7">
        <v>0</v>
      </c>
      <c r="AP7">
        <v>0</v>
      </c>
      <c r="AQ7">
        <v>382.51</v>
      </c>
      <c r="AR7">
        <v>3320</v>
      </c>
      <c r="AS7">
        <v>244.08</v>
      </c>
      <c r="AT7">
        <v>0</v>
      </c>
      <c r="AU7">
        <v>101.07</v>
      </c>
      <c r="AV7">
        <v>0</v>
      </c>
      <c r="AW7">
        <v>527.02</v>
      </c>
      <c r="AX7">
        <v>1372.35</v>
      </c>
      <c r="AY7">
        <v>1962.24</v>
      </c>
      <c r="AZ7">
        <v>1930</v>
      </c>
      <c r="BA7">
        <v>20329.919999999998</v>
      </c>
      <c r="BB7">
        <v>770.56</v>
      </c>
      <c r="BC7">
        <v>282.57</v>
      </c>
      <c r="BD7">
        <v>17182.41</v>
      </c>
      <c r="BE7">
        <v>0</v>
      </c>
      <c r="BF7">
        <v>4172.7299999999996</v>
      </c>
      <c r="BG7">
        <v>762.15</v>
      </c>
      <c r="BH7">
        <v>211.73</v>
      </c>
      <c r="BI7">
        <v>6726.36</v>
      </c>
      <c r="BJ7">
        <v>11439.69</v>
      </c>
      <c r="BK7">
        <v>24.6</v>
      </c>
      <c r="BL7">
        <v>0</v>
      </c>
      <c r="BM7">
        <v>972.93</v>
      </c>
      <c r="BN7">
        <v>0</v>
      </c>
      <c r="BO7">
        <v>0</v>
      </c>
      <c r="BP7">
        <v>0</v>
      </c>
      <c r="BQ7">
        <v>48.47</v>
      </c>
      <c r="BR7">
        <v>0</v>
      </c>
      <c r="BS7">
        <v>0</v>
      </c>
      <c r="BT7">
        <v>0</v>
      </c>
      <c r="BU7">
        <v>66.819999999999993</v>
      </c>
      <c r="BV7">
        <v>10029.299999999999</v>
      </c>
      <c r="BW7">
        <v>56.94</v>
      </c>
      <c r="BX7">
        <v>2254.2199999999998</v>
      </c>
      <c r="BY7">
        <v>0</v>
      </c>
      <c r="BZ7">
        <v>1022.28</v>
      </c>
      <c r="CA7">
        <v>487.79</v>
      </c>
      <c r="CB7">
        <v>0</v>
      </c>
      <c r="CC7">
        <v>8440.84</v>
      </c>
      <c r="CD7">
        <v>1686.94</v>
      </c>
      <c r="CE7">
        <v>186.89</v>
      </c>
      <c r="CF7">
        <v>0</v>
      </c>
      <c r="CG7">
        <v>2084.86</v>
      </c>
      <c r="CH7">
        <v>3268.86</v>
      </c>
      <c r="CI7">
        <v>0</v>
      </c>
      <c r="CJ7">
        <v>231.35</v>
      </c>
      <c r="CK7">
        <v>27008.13</v>
      </c>
      <c r="CL7">
        <v>522.5</v>
      </c>
      <c r="CM7">
        <v>2790.66</v>
      </c>
      <c r="CN7">
        <v>978.42</v>
      </c>
      <c r="CO7">
        <v>0</v>
      </c>
      <c r="CP7">
        <v>2075</v>
      </c>
      <c r="CQ7">
        <v>2282.34</v>
      </c>
      <c r="CR7">
        <v>0</v>
      </c>
      <c r="CS7">
        <v>12</v>
      </c>
      <c r="CT7">
        <v>0</v>
      </c>
      <c r="CU7">
        <v>0</v>
      </c>
      <c r="CV7">
        <v>0</v>
      </c>
      <c r="CW7">
        <v>0</v>
      </c>
      <c r="CX7">
        <v>3136.36</v>
      </c>
      <c r="CY7">
        <v>8979</v>
      </c>
      <c r="CZ7">
        <v>0</v>
      </c>
      <c r="DA7">
        <v>0</v>
      </c>
      <c r="DB7">
        <v>0</v>
      </c>
      <c r="DC7">
        <v>15481.47</v>
      </c>
      <c r="DD7">
        <v>5691.39</v>
      </c>
      <c r="DE7">
        <v>31866.31</v>
      </c>
      <c r="DF7">
        <v>5507.54</v>
      </c>
      <c r="DG7">
        <v>3008.9</v>
      </c>
      <c r="DH7">
        <v>1308.5999999999999</v>
      </c>
      <c r="DI7">
        <v>0</v>
      </c>
      <c r="DJ7">
        <v>0</v>
      </c>
      <c r="DK7">
        <v>0</v>
      </c>
      <c r="DL7">
        <v>0</v>
      </c>
      <c r="DM7">
        <v>4074.61</v>
      </c>
      <c r="DN7">
        <v>0</v>
      </c>
      <c r="DO7">
        <v>0</v>
      </c>
      <c r="DP7">
        <v>0</v>
      </c>
      <c r="DQ7">
        <v>-32629.31</v>
      </c>
      <c r="DR7">
        <v>2107.5300000000002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25">
      <c r="A8" s="3">
        <v>45078</v>
      </c>
      <c r="B8">
        <v>32756.09</v>
      </c>
      <c r="C8">
        <v>0</v>
      </c>
      <c r="D8">
        <v>1018.09</v>
      </c>
      <c r="E8">
        <v>175182.76</v>
      </c>
      <c r="F8">
        <v>1431.67</v>
      </c>
      <c r="G8">
        <v>1424.02</v>
      </c>
      <c r="H8">
        <v>1039.51</v>
      </c>
      <c r="I8">
        <v>957.73</v>
      </c>
      <c r="J8">
        <v>2358.37</v>
      </c>
      <c r="K8">
        <v>10148.18</v>
      </c>
      <c r="L8">
        <v>290.91000000000003</v>
      </c>
      <c r="M8">
        <v>430</v>
      </c>
      <c r="N8">
        <v>83.07</v>
      </c>
      <c r="O8">
        <v>0</v>
      </c>
      <c r="P8">
        <v>2777.32</v>
      </c>
      <c r="Q8">
        <v>2400</v>
      </c>
      <c r="R8">
        <v>0</v>
      </c>
      <c r="S8">
        <v>0</v>
      </c>
      <c r="T8">
        <v>0</v>
      </c>
      <c r="U8">
        <v>12930</v>
      </c>
      <c r="V8">
        <v>0</v>
      </c>
      <c r="W8">
        <v>0</v>
      </c>
      <c r="X8">
        <v>143.36000000000001</v>
      </c>
      <c r="Y8">
        <v>4270.05</v>
      </c>
      <c r="Z8">
        <v>0</v>
      </c>
      <c r="AA8">
        <v>0</v>
      </c>
      <c r="AB8">
        <v>16990.45</v>
      </c>
      <c r="AC8">
        <v>-1316.22</v>
      </c>
      <c r="AD8">
        <v>0</v>
      </c>
      <c r="AE8">
        <v>0</v>
      </c>
      <c r="AF8">
        <v>682.85</v>
      </c>
      <c r="AG8">
        <v>0</v>
      </c>
      <c r="AH8">
        <v>3800</v>
      </c>
      <c r="AI8">
        <v>2076.8000000000002</v>
      </c>
      <c r="AJ8">
        <v>0</v>
      </c>
      <c r="AK8">
        <v>0</v>
      </c>
      <c r="AL8">
        <v>175.12</v>
      </c>
      <c r="AM8">
        <v>0</v>
      </c>
      <c r="AN8">
        <v>294</v>
      </c>
      <c r="AO8">
        <v>0</v>
      </c>
      <c r="AP8">
        <v>0</v>
      </c>
      <c r="AQ8">
        <v>212.08</v>
      </c>
      <c r="AR8">
        <v>3320</v>
      </c>
      <c r="AS8">
        <v>539.94000000000005</v>
      </c>
      <c r="AT8">
        <v>0</v>
      </c>
      <c r="AU8">
        <v>0</v>
      </c>
      <c r="AV8">
        <v>0</v>
      </c>
      <c r="AW8">
        <v>405.7</v>
      </c>
      <c r="AX8">
        <v>360.76</v>
      </c>
      <c r="AY8">
        <v>1962.24</v>
      </c>
      <c r="AZ8">
        <v>1930</v>
      </c>
      <c r="BA8">
        <v>20158.599999999999</v>
      </c>
      <c r="BB8">
        <v>745.72</v>
      </c>
      <c r="BC8">
        <v>273.45999999999998</v>
      </c>
      <c r="BD8">
        <v>16485.419999999998</v>
      </c>
      <c r="BE8">
        <v>0</v>
      </c>
      <c r="BF8">
        <v>0</v>
      </c>
      <c r="BG8">
        <v>0</v>
      </c>
      <c r="BH8">
        <v>954.55</v>
      </c>
      <c r="BI8">
        <v>618.36</v>
      </c>
      <c r="BJ8">
        <v>13581.63</v>
      </c>
      <c r="BK8">
        <v>26.31</v>
      </c>
      <c r="BL8">
        <v>0</v>
      </c>
      <c r="BM8">
        <v>504.93</v>
      </c>
      <c r="BN8">
        <v>0</v>
      </c>
      <c r="BO8">
        <v>0</v>
      </c>
      <c r="BP8">
        <v>32.68</v>
      </c>
      <c r="BQ8">
        <v>246.85</v>
      </c>
      <c r="BR8">
        <v>0</v>
      </c>
      <c r="BS8">
        <v>0</v>
      </c>
      <c r="BT8">
        <v>0</v>
      </c>
      <c r="BU8">
        <v>140</v>
      </c>
      <c r="BV8">
        <v>642.27</v>
      </c>
      <c r="BW8">
        <v>2215</v>
      </c>
      <c r="BX8">
        <v>0</v>
      </c>
      <c r="BY8">
        <v>0</v>
      </c>
      <c r="BZ8">
        <v>89.91</v>
      </c>
      <c r="CA8">
        <v>614.99</v>
      </c>
      <c r="CB8">
        <v>0</v>
      </c>
      <c r="CC8">
        <v>8049.76</v>
      </c>
      <c r="CD8">
        <v>2846.13</v>
      </c>
      <c r="CE8">
        <v>114.58</v>
      </c>
      <c r="CF8">
        <v>0</v>
      </c>
      <c r="CG8">
        <v>2091.88</v>
      </c>
      <c r="CH8">
        <v>3245.22</v>
      </c>
      <c r="CI8">
        <v>0</v>
      </c>
      <c r="CJ8">
        <v>185.08</v>
      </c>
      <c r="CK8">
        <v>27076.67</v>
      </c>
      <c r="CL8">
        <v>418</v>
      </c>
      <c r="CM8">
        <v>2840</v>
      </c>
      <c r="CN8">
        <v>978.42</v>
      </c>
      <c r="CO8">
        <v>0</v>
      </c>
      <c r="CP8">
        <v>1600</v>
      </c>
      <c r="CQ8">
        <v>3049.15</v>
      </c>
      <c r="CR8">
        <v>0</v>
      </c>
      <c r="CS8">
        <v>104.55</v>
      </c>
      <c r="CT8">
        <v>0</v>
      </c>
      <c r="CU8">
        <v>0</v>
      </c>
      <c r="CV8">
        <v>0</v>
      </c>
      <c r="CW8">
        <v>0</v>
      </c>
      <c r="CX8">
        <v>800</v>
      </c>
      <c r="CY8">
        <v>9380</v>
      </c>
      <c r="CZ8">
        <v>0</v>
      </c>
      <c r="DA8">
        <v>0</v>
      </c>
      <c r="DB8">
        <v>0</v>
      </c>
      <c r="DC8">
        <v>18047.189999999999</v>
      </c>
      <c r="DD8">
        <v>6592.25</v>
      </c>
      <c r="DE8">
        <v>15546.67</v>
      </c>
      <c r="DF8">
        <v>5979.28</v>
      </c>
      <c r="DG8">
        <v>2473.7800000000002</v>
      </c>
      <c r="DH8">
        <v>1192.83</v>
      </c>
      <c r="DI8">
        <v>0</v>
      </c>
      <c r="DJ8">
        <v>0</v>
      </c>
      <c r="DK8">
        <v>0</v>
      </c>
      <c r="DL8">
        <v>0</v>
      </c>
      <c r="DM8">
        <v>5103.91</v>
      </c>
      <c r="DN8">
        <v>0</v>
      </c>
      <c r="DO8">
        <v>0</v>
      </c>
      <c r="DP8">
        <v>0</v>
      </c>
      <c r="DQ8">
        <v>-1261.7</v>
      </c>
      <c r="DR8">
        <v>1480.35</v>
      </c>
      <c r="DS8">
        <v>0</v>
      </c>
      <c r="DT8">
        <v>0</v>
      </c>
      <c r="DU8">
        <v>0</v>
      </c>
      <c r="DV8">
        <v>0</v>
      </c>
      <c r="DW8">
        <v>200</v>
      </c>
      <c r="DX8">
        <v>0</v>
      </c>
    </row>
    <row r="9" spans="1:128" x14ac:dyDescent="0.25">
      <c r="A9" s="3">
        <v>45047</v>
      </c>
      <c r="B9">
        <v>35549.35</v>
      </c>
      <c r="C9">
        <v>0</v>
      </c>
      <c r="D9">
        <v>1117.7</v>
      </c>
      <c r="E9">
        <v>176263.55</v>
      </c>
      <c r="F9">
        <v>1431.67</v>
      </c>
      <c r="G9">
        <v>1891.05</v>
      </c>
      <c r="H9">
        <v>811.35</v>
      </c>
      <c r="I9">
        <v>894.57</v>
      </c>
      <c r="J9">
        <v>1625</v>
      </c>
      <c r="K9">
        <v>9254.5499999999993</v>
      </c>
      <c r="L9">
        <v>0</v>
      </c>
      <c r="M9">
        <v>462.73</v>
      </c>
      <c r="N9">
        <v>79.59</v>
      </c>
      <c r="O9">
        <v>0</v>
      </c>
      <c r="P9">
        <v>3085.22</v>
      </c>
      <c r="Q9">
        <v>0</v>
      </c>
      <c r="R9">
        <v>190.91</v>
      </c>
      <c r="S9">
        <v>0</v>
      </c>
      <c r="T9">
        <v>0</v>
      </c>
      <c r="U9">
        <v>0</v>
      </c>
      <c r="V9">
        <v>0</v>
      </c>
      <c r="W9">
        <v>0</v>
      </c>
      <c r="X9">
        <v>184.09</v>
      </c>
      <c r="Y9">
        <v>0</v>
      </c>
      <c r="Z9">
        <v>0</v>
      </c>
      <c r="AA9">
        <v>0</v>
      </c>
      <c r="AB9">
        <v>16654.740000000002</v>
      </c>
      <c r="AC9">
        <v>-1347.76</v>
      </c>
      <c r="AD9">
        <v>0</v>
      </c>
      <c r="AE9">
        <v>0</v>
      </c>
      <c r="AF9">
        <v>26.5</v>
      </c>
      <c r="AG9">
        <v>0</v>
      </c>
      <c r="AH9">
        <v>1800</v>
      </c>
      <c r="AI9">
        <v>1497.16</v>
      </c>
      <c r="AJ9">
        <v>0</v>
      </c>
      <c r="AK9">
        <v>0</v>
      </c>
      <c r="AL9">
        <v>184.84</v>
      </c>
      <c r="AM9">
        <v>0</v>
      </c>
      <c r="AN9">
        <v>389.98</v>
      </c>
      <c r="AO9">
        <v>10750</v>
      </c>
      <c r="AP9">
        <v>0</v>
      </c>
      <c r="AQ9">
        <v>132.87</v>
      </c>
      <c r="AR9">
        <v>3320</v>
      </c>
      <c r="AS9">
        <v>599.1</v>
      </c>
      <c r="AT9">
        <v>0</v>
      </c>
      <c r="AU9">
        <v>0</v>
      </c>
      <c r="AV9">
        <v>0</v>
      </c>
      <c r="AW9">
        <v>469.1</v>
      </c>
      <c r="AX9">
        <v>293.29000000000002</v>
      </c>
      <c r="AY9">
        <v>1935.78</v>
      </c>
      <c r="AZ9">
        <v>1930</v>
      </c>
      <c r="BA9">
        <v>20950.48</v>
      </c>
      <c r="BB9">
        <v>752.72</v>
      </c>
      <c r="BC9">
        <v>282.57</v>
      </c>
      <c r="BD9">
        <v>16522.77</v>
      </c>
      <c r="BE9">
        <v>700</v>
      </c>
      <c r="BF9">
        <v>0</v>
      </c>
      <c r="BG9">
        <v>237.59</v>
      </c>
      <c r="BH9">
        <v>633.91999999999996</v>
      </c>
      <c r="BI9">
        <v>510.43</v>
      </c>
      <c r="BJ9">
        <v>8928.74</v>
      </c>
      <c r="BK9">
        <v>29.01</v>
      </c>
      <c r="BL9">
        <v>0</v>
      </c>
      <c r="BM9">
        <v>148.69</v>
      </c>
      <c r="BN9">
        <v>0</v>
      </c>
      <c r="BO9">
        <v>5.37</v>
      </c>
      <c r="BP9">
        <v>20</v>
      </c>
      <c r="BQ9">
        <v>0</v>
      </c>
      <c r="BR9">
        <v>0</v>
      </c>
      <c r="BS9">
        <v>0</v>
      </c>
      <c r="BT9">
        <v>10351.99</v>
      </c>
      <c r="BU9">
        <v>542.92999999999995</v>
      </c>
      <c r="BV9">
        <v>4237.9799999999996</v>
      </c>
      <c r="BW9">
        <v>1128.6199999999999</v>
      </c>
      <c r="BX9">
        <v>0</v>
      </c>
      <c r="BY9">
        <v>0</v>
      </c>
      <c r="BZ9">
        <v>18.18</v>
      </c>
      <c r="CA9">
        <v>458.47</v>
      </c>
      <c r="CB9">
        <v>0</v>
      </c>
      <c r="CC9">
        <v>8962.4599999999991</v>
      </c>
      <c r="CD9">
        <v>1212.31</v>
      </c>
      <c r="CE9">
        <v>71.31</v>
      </c>
      <c r="CF9">
        <v>145.44999999999999</v>
      </c>
      <c r="CG9">
        <v>2151.3000000000002</v>
      </c>
      <c r="CH9">
        <v>3245.22</v>
      </c>
      <c r="CI9">
        <v>0</v>
      </c>
      <c r="CJ9">
        <v>326.39</v>
      </c>
      <c r="CK9">
        <v>27656.35</v>
      </c>
      <c r="CL9">
        <v>522.5</v>
      </c>
      <c r="CM9">
        <v>2840</v>
      </c>
      <c r="CN9">
        <v>978.42</v>
      </c>
      <c r="CO9">
        <v>0</v>
      </c>
      <c r="CP9">
        <v>4763.6400000000003</v>
      </c>
      <c r="CQ9">
        <v>2573.1799999999998</v>
      </c>
      <c r="CR9">
        <v>752.42</v>
      </c>
      <c r="CS9">
        <v>531.70000000000005</v>
      </c>
      <c r="CT9">
        <v>0</v>
      </c>
      <c r="CU9">
        <v>0</v>
      </c>
      <c r="CV9">
        <v>0</v>
      </c>
      <c r="CW9">
        <v>0</v>
      </c>
      <c r="CX9">
        <v>3500</v>
      </c>
      <c r="CY9">
        <v>8260</v>
      </c>
      <c r="CZ9">
        <v>0</v>
      </c>
      <c r="DA9">
        <v>0</v>
      </c>
      <c r="DB9">
        <v>0</v>
      </c>
      <c r="DC9">
        <v>14230.21</v>
      </c>
      <c r="DD9">
        <v>5273.8</v>
      </c>
      <c r="DE9">
        <v>16355.68</v>
      </c>
      <c r="DF9">
        <v>4851.5600000000004</v>
      </c>
      <c r="DG9">
        <v>2271.5500000000002</v>
      </c>
      <c r="DH9">
        <v>391.62</v>
      </c>
      <c r="DI9">
        <v>0</v>
      </c>
      <c r="DJ9">
        <v>0</v>
      </c>
      <c r="DK9">
        <v>0</v>
      </c>
      <c r="DL9">
        <v>0</v>
      </c>
      <c r="DM9">
        <v>4393.78</v>
      </c>
      <c r="DN9">
        <v>0</v>
      </c>
      <c r="DO9">
        <v>0</v>
      </c>
      <c r="DP9">
        <v>0</v>
      </c>
      <c r="DQ9">
        <v>-22017.58</v>
      </c>
      <c r="DR9">
        <v>2960.7</v>
      </c>
      <c r="DS9">
        <v>0</v>
      </c>
      <c r="DT9">
        <v>85.5</v>
      </c>
      <c r="DU9">
        <v>0</v>
      </c>
      <c r="DV9">
        <v>0</v>
      </c>
      <c r="DW9">
        <v>400</v>
      </c>
      <c r="DX9">
        <v>0</v>
      </c>
    </row>
    <row r="10" spans="1:128" x14ac:dyDescent="0.25">
      <c r="A10" s="3">
        <v>45017</v>
      </c>
      <c r="B10">
        <v>39031.15</v>
      </c>
      <c r="C10">
        <v>0</v>
      </c>
      <c r="D10">
        <v>535.19000000000005</v>
      </c>
      <c r="E10">
        <v>186781.68</v>
      </c>
      <c r="F10">
        <v>1431.67</v>
      </c>
      <c r="G10">
        <v>1746.17</v>
      </c>
      <c r="H10">
        <v>748.84</v>
      </c>
      <c r="I10">
        <v>869.05</v>
      </c>
      <c r="J10">
        <v>1293</v>
      </c>
      <c r="K10">
        <v>12797.74</v>
      </c>
      <c r="L10">
        <v>0</v>
      </c>
      <c r="M10">
        <v>269.08999999999997</v>
      </c>
      <c r="N10">
        <v>81.38</v>
      </c>
      <c r="O10">
        <v>0</v>
      </c>
      <c r="P10">
        <v>3489.31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157.82</v>
      </c>
      <c r="Y10">
        <v>0</v>
      </c>
      <c r="Z10">
        <v>0</v>
      </c>
      <c r="AA10">
        <v>0</v>
      </c>
      <c r="AB10">
        <v>14089.38</v>
      </c>
      <c r="AC10">
        <v>2842.11</v>
      </c>
      <c r="AD10">
        <v>0</v>
      </c>
      <c r="AE10">
        <v>0</v>
      </c>
      <c r="AF10">
        <v>534.76</v>
      </c>
      <c r="AG10">
        <v>0</v>
      </c>
      <c r="AH10">
        <v>1800</v>
      </c>
      <c r="AI10">
        <v>1557.16</v>
      </c>
      <c r="AJ10">
        <v>0</v>
      </c>
      <c r="AK10">
        <v>0</v>
      </c>
      <c r="AL10">
        <v>192.12</v>
      </c>
      <c r="AM10">
        <v>0</v>
      </c>
      <c r="AN10">
        <v>314.73</v>
      </c>
      <c r="AO10">
        <v>0</v>
      </c>
      <c r="AP10">
        <v>0</v>
      </c>
      <c r="AQ10">
        <v>277.20999999999998</v>
      </c>
      <c r="AR10">
        <v>3320</v>
      </c>
      <c r="AS10">
        <v>244.08</v>
      </c>
      <c r="AT10">
        <v>0</v>
      </c>
      <c r="AU10">
        <v>261</v>
      </c>
      <c r="AV10">
        <v>0</v>
      </c>
      <c r="AW10">
        <v>481.35</v>
      </c>
      <c r="AX10">
        <v>515.01</v>
      </c>
      <c r="AY10">
        <v>1935.78</v>
      </c>
      <c r="AZ10">
        <v>1930</v>
      </c>
      <c r="BA10">
        <v>20309.97</v>
      </c>
      <c r="BB10">
        <v>597.28</v>
      </c>
      <c r="BC10">
        <v>273.45</v>
      </c>
      <c r="BD10">
        <v>16020.62</v>
      </c>
      <c r="BE10">
        <v>417.25</v>
      </c>
      <c r="BF10">
        <v>0</v>
      </c>
      <c r="BG10">
        <v>0</v>
      </c>
      <c r="BH10">
        <v>209.42</v>
      </c>
      <c r="BI10">
        <v>510.43</v>
      </c>
      <c r="BJ10">
        <v>8928.74</v>
      </c>
      <c r="BK10">
        <v>30.71</v>
      </c>
      <c r="BL10">
        <v>0</v>
      </c>
      <c r="BM10">
        <v>385.91</v>
      </c>
      <c r="BN10">
        <v>0</v>
      </c>
      <c r="BO10">
        <v>0</v>
      </c>
      <c r="BP10">
        <v>0</v>
      </c>
      <c r="BQ10">
        <v>133.27000000000001</v>
      </c>
      <c r="BR10">
        <v>0</v>
      </c>
      <c r="BS10">
        <v>0</v>
      </c>
      <c r="BT10">
        <v>0</v>
      </c>
      <c r="BU10">
        <v>0</v>
      </c>
      <c r="BV10">
        <v>4950.68</v>
      </c>
      <c r="BW10">
        <v>22.59</v>
      </c>
      <c r="BX10">
        <v>214</v>
      </c>
      <c r="BY10">
        <v>0</v>
      </c>
      <c r="BZ10">
        <v>2475</v>
      </c>
      <c r="CA10">
        <v>313.39</v>
      </c>
      <c r="CB10">
        <v>0</v>
      </c>
      <c r="CC10">
        <v>14445.39</v>
      </c>
      <c r="CD10">
        <v>2368.15</v>
      </c>
      <c r="CE10">
        <v>69.010000000000005</v>
      </c>
      <c r="CF10">
        <v>0</v>
      </c>
      <c r="CG10">
        <v>2322.17</v>
      </c>
      <c r="CH10">
        <v>3245.22</v>
      </c>
      <c r="CI10">
        <v>0</v>
      </c>
      <c r="CJ10">
        <v>185.08</v>
      </c>
      <c r="CK10">
        <v>29323.55</v>
      </c>
      <c r="CL10">
        <v>209</v>
      </c>
      <c r="CM10">
        <v>2840</v>
      </c>
      <c r="CN10">
        <v>978.42</v>
      </c>
      <c r="CO10">
        <v>0</v>
      </c>
      <c r="CP10">
        <v>2165</v>
      </c>
      <c r="CQ10">
        <v>2069.54</v>
      </c>
      <c r="CR10">
        <v>0</v>
      </c>
      <c r="CS10">
        <v>21.3</v>
      </c>
      <c r="CT10">
        <v>0</v>
      </c>
      <c r="CU10">
        <v>0</v>
      </c>
      <c r="CV10">
        <v>0</v>
      </c>
      <c r="CW10">
        <v>0</v>
      </c>
      <c r="CX10">
        <v>2772.72</v>
      </c>
      <c r="CY10">
        <v>8803.41</v>
      </c>
      <c r="CZ10">
        <v>0</v>
      </c>
      <c r="DA10">
        <v>0</v>
      </c>
      <c r="DB10">
        <v>0</v>
      </c>
      <c r="DC10">
        <v>14929.45</v>
      </c>
      <c r="DD10">
        <v>5735.72</v>
      </c>
      <c r="DE10">
        <v>16368.68</v>
      </c>
      <c r="DF10">
        <v>5698.29</v>
      </c>
      <c r="DG10">
        <v>2313.2399999999998</v>
      </c>
      <c r="DH10">
        <v>1356.9</v>
      </c>
      <c r="DI10">
        <v>0</v>
      </c>
      <c r="DJ10">
        <v>0</v>
      </c>
      <c r="DK10">
        <v>0</v>
      </c>
      <c r="DL10">
        <v>0</v>
      </c>
      <c r="DM10">
        <v>4675.9399999999996</v>
      </c>
      <c r="DN10">
        <v>0</v>
      </c>
      <c r="DO10">
        <v>0</v>
      </c>
      <c r="DP10">
        <v>0</v>
      </c>
      <c r="DQ10">
        <v>40858.339999999997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25">
      <c r="A11" s="3">
        <v>44986</v>
      </c>
      <c r="B11">
        <v>39222.35</v>
      </c>
      <c r="C11">
        <v>0</v>
      </c>
      <c r="D11">
        <v>690.1</v>
      </c>
      <c r="E11">
        <v>193526.8</v>
      </c>
      <c r="F11">
        <v>1431.67</v>
      </c>
      <c r="G11">
        <v>2042.03</v>
      </c>
      <c r="H11">
        <v>1271.6199999999999</v>
      </c>
      <c r="I11">
        <v>2028.65</v>
      </c>
      <c r="J11">
        <v>2558.63</v>
      </c>
      <c r="K11">
        <v>11506</v>
      </c>
      <c r="L11">
        <v>0</v>
      </c>
      <c r="M11">
        <v>269.08999999999997</v>
      </c>
      <c r="N11">
        <v>72.67</v>
      </c>
      <c r="O11">
        <v>0</v>
      </c>
      <c r="P11">
        <v>2552.4499999999998</v>
      </c>
      <c r="Q11">
        <v>0</v>
      </c>
      <c r="R11">
        <v>154.55000000000001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103</v>
      </c>
      <c r="Y11">
        <v>0</v>
      </c>
      <c r="Z11">
        <v>0</v>
      </c>
      <c r="AA11">
        <v>0</v>
      </c>
      <c r="AB11">
        <v>15497.16</v>
      </c>
      <c r="AC11">
        <v>-1241.27</v>
      </c>
      <c r="AD11">
        <v>0</v>
      </c>
      <c r="AE11">
        <v>0</v>
      </c>
      <c r="AF11">
        <v>97</v>
      </c>
      <c r="AG11">
        <v>0</v>
      </c>
      <c r="AH11">
        <v>1800</v>
      </c>
      <c r="AI11">
        <v>1589.89</v>
      </c>
      <c r="AJ11">
        <v>0</v>
      </c>
      <c r="AK11">
        <v>0</v>
      </c>
      <c r="AL11">
        <v>182.06</v>
      </c>
      <c r="AM11">
        <v>0</v>
      </c>
      <c r="AN11">
        <v>361.8</v>
      </c>
      <c r="AO11">
        <v>0</v>
      </c>
      <c r="AP11">
        <v>0</v>
      </c>
      <c r="AQ11">
        <v>325.85000000000002</v>
      </c>
      <c r="AR11">
        <v>3320</v>
      </c>
      <c r="AS11">
        <v>539.94000000000005</v>
      </c>
      <c r="AT11">
        <v>0</v>
      </c>
      <c r="AU11">
        <v>0</v>
      </c>
      <c r="AV11">
        <v>0</v>
      </c>
      <c r="AW11">
        <v>486</v>
      </c>
      <c r="AX11">
        <v>506.27</v>
      </c>
      <c r="AY11">
        <v>1938.26</v>
      </c>
      <c r="AZ11">
        <v>1930</v>
      </c>
      <c r="BA11">
        <v>23217.439999999999</v>
      </c>
      <c r="BB11">
        <v>556.80999999999995</v>
      </c>
      <c r="BC11">
        <v>282.58</v>
      </c>
      <c r="BD11">
        <v>15695.59</v>
      </c>
      <c r="BE11">
        <v>0</v>
      </c>
      <c r="BF11">
        <v>0</v>
      </c>
      <c r="BG11">
        <v>0</v>
      </c>
      <c r="BH11">
        <v>136.36000000000001</v>
      </c>
      <c r="BI11">
        <v>527.45000000000005</v>
      </c>
      <c r="BJ11">
        <v>9226.36</v>
      </c>
      <c r="BK11">
        <v>32.409999999999997</v>
      </c>
      <c r="BL11">
        <v>0</v>
      </c>
      <c r="BM11">
        <v>151.41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152.91999999999999</v>
      </c>
      <c r="BV11">
        <v>729.18</v>
      </c>
      <c r="BW11">
        <v>25.91</v>
      </c>
      <c r="BX11">
        <v>6120.66</v>
      </c>
      <c r="BY11">
        <v>0</v>
      </c>
      <c r="BZ11">
        <v>154</v>
      </c>
      <c r="CA11">
        <v>268.66000000000003</v>
      </c>
      <c r="CB11">
        <v>0</v>
      </c>
      <c r="CC11">
        <v>13210.37</v>
      </c>
      <c r="CD11">
        <v>987.08</v>
      </c>
      <c r="CE11">
        <v>182.78</v>
      </c>
      <c r="CF11">
        <v>0</v>
      </c>
      <c r="CG11">
        <v>2091.4299999999998</v>
      </c>
      <c r="CH11">
        <v>3245.22</v>
      </c>
      <c r="CI11">
        <v>0</v>
      </c>
      <c r="CJ11">
        <v>185.08</v>
      </c>
      <c r="CK11">
        <v>27072.27</v>
      </c>
      <c r="CL11">
        <v>209</v>
      </c>
      <c r="CM11">
        <v>2840</v>
      </c>
      <c r="CN11">
        <v>978.42</v>
      </c>
      <c r="CO11">
        <v>0</v>
      </c>
      <c r="CP11">
        <v>2400</v>
      </c>
      <c r="CQ11">
        <v>2900.91</v>
      </c>
      <c r="CR11">
        <v>0</v>
      </c>
      <c r="CS11">
        <v>64.400000000000006</v>
      </c>
      <c r="CT11">
        <v>0</v>
      </c>
      <c r="CU11">
        <v>0</v>
      </c>
      <c r="CV11">
        <v>0</v>
      </c>
      <c r="CW11">
        <v>0</v>
      </c>
      <c r="CX11">
        <v>4136.3599999999997</v>
      </c>
      <c r="CY11">
        <v>10080</v>
      </c>
      <c r="CZ11">
        <v>0</v>
      </c>
      <c r="DA11">
        <v>0</v>
      </c>
      <c r="DB11">
        <v>0</v>
      </c>
      <c r="DC11">
        <v>16986.900000000001</v>
      </c>
      <c r="DD11">
        <v>6706.89</v>
      </c>
      <c r="DE11">
        <v>20356.849999999999</v>
      </c>
      <c r="DF11">
        <v>6945.66</v>
      </c>
      <c r="DG11">
        <v>2616.1</v>
      </c>
      <c r="DH11">
        <v>1562.38</v>
      </c>
      <c r="DI11">
        <v>0</v>
      </c>
      <c r="DJ11">
        <v>0</v>
      </c>
      <c r="DK11">
        <v>0</v>
      </c>
      <c r="DL11">
        <v>0</v>
      </c>
      <c r="DM11">
        <v>5601.22</v>
      </c>
      <c r="DN11">
        <v>0</v>
      </c>
      <c r="DO11">
        <v>0</v>
      </c>
      <c r="DP11">
        <v>0</v>
      </c>
      <c r="DQ11">
        <v>-20972.85</v>
      </c>
      <c r="DR11">
        <v>1480.35</v>
      </c>
      <c r="DS11">
        <v>0</v>
      </c>
      <c r="DT11">
        <v>0</v>
      </c>
      <c r="DU11">
        <v>658.45</v>
      </c>
      <c r="DV11">
        <v>0</v>
      </c>
      <c r="DW11">
        <v>200</v>
      </c>
      <c r="DX11">
        <v>0</v>
      </c>
    </row>
    <row r="12" spans="1:128" x14ac:dyDescent="0.25">
      <c r="A12" s="3">
        <v>44958</v>
      </c>
      <c r="B12">
        <v>32017.62</v>
      </c>
      <c r="C12">
        <v>0</v>
      </c>
      <c r="D12">
        <v>586.20000000000005</v>
      </c>
      <c r="E12">
        <v>125834.89</v>
      </c>
      <c r="F12">
        <v>1431.67</v>
      </c>
      <c r="G12">
        <v>1944.45</v>
      </c>
      <c r="H12">
        <v>1444.93</v>
      </c>
      <c r="I12">
        <v>2376.37</v>
      </c>
      <c r="J12">
        <v>2199.91</v>
      </c>
      <c r="K12">
        <v>9723.64</v>
      </c>
      <c r="L12">
        <v>0</v>
      </c>
      <c r="M12">
        <v>0</v>
      </c>
      <c r="N12">
        <v>79.540000000000006</v>
      </c>
      <c r="O12">
        <v>0</v>
      </c>
      <c r="P12">
        <v>3113.77</v>
      </c>
      <c r="Q12">
        <v>0</v>
      </c>
      <c r="R12">
        <v>0</v>
      </c>
      <c r="S12">
        <v>0</v>
      </c>
      <c r="T12">
        <v>0</v>
      </c>
      <c r="U12">
        <v>-3187.75</v>
      </c>
      <c r="V12">
        <v>0</v>
      </c>
      <c r="W12">
        <v>0</v>
      </c>
      <c r="X12">
        <v>96.82</v>
      </c>
      <c r="Y12">
        <v>0</v>
      </c>
      <c r="Z12">
        <v>0</v>
      </c>
      <c r="AA12">
        <v>0</v>
      </c>
      <c r="AB12">
        <v>14236.61</v>
      </c>
      <c r="AC12">
        <v>1909.8</v>
      </c>
      <c r="AD12">
        <v>0</v>
      </c>
      <c r="AE12">
        <v>0</v>
      </c>
      <c r="AF12">
        <v>0</v>
      </c>
      <c r="AG12">
        <v>0</v>
      </c>
      <c r="AH12">
        <v>1800</v>
      </c>
      <c r="AI12">
        <v>1649.89</v>
      </c>
      <c r="AJ12">
        <v>838</v>
      </c>
      <c r="AK12">
        <v>0</v>
      </c>
      <c r="AL12">
        <v>192.39</v>
      </c>
      <c r="AM12">
        <v>0</v>
      </c>
      <c r="AN12">
        <v>335.9</v>
      </c>
      <c r="AO12">
        <v>0</v>
      </c>
      <c r="AP12">
        <v>0</v>
      </c>
      <c r="AQ12">
        <v>226.62</v>
      </c>
      <c r="AR12">
        <v>2811</v>
      </c>
      <c r="AS12">
        <v>244.08</v>
      </c>
      <c r="AT12">
        <v>0</v>
      </c>
      <c r="AU12">
        <v>0</v>
      </c>
      <c r="AV12">
        <v>0</v>
      </c>
      <c r="AW12">
        <v>520.1</v>
      </c>
      <c r="AX12">
        <v>6068.5</v>
      </c>
      <c r="AY12">
        <v>1858.51</v>
      </c>
      <c r="AZ12">
        <v>0</v>
      </c>
      <c r="BA12">
        <v>18927.77</v>
      </c>
      <c r="BB12">
        <v>502.92</v>
      </c>
      <c r="BC12">
        <v>255.22</v>
      </c>
      <c r="BD12">
        <v>14941.62</v>
      </c>
      <c r="BE12">
        <v>0</v>
      </c>
      <c r="BF12">
        <v>0</v>
      </c>
      <c r="BG12">
        <v>0</v>
      </c>
      <c r="BH12">
        <v>68.180000000000007</v>
      </c>
      <c r="BI12">
        <v>476.41</v>
      </c>
      <c r="BJ12">
        <v>8333.49</v>
      </c>
      <c r="BK12">
        <v>35.1</v>
      </c>
      <c r="BL12">
        <v>0</v>
      </c>
      <c r="BM12">
        <v>168</v>
      </c>
      <c r="BN12">
        <v>0</v>
      </c>
      <c r="BO12">
        <v>331.82</v>
      </c>
      <c r="BP12">
        <v>20</v>
      </c>
      <c r="BQ12">
        <v>48.47</v>
      </c>
      <c r="BR12">
        <v>0</v>
      </c>
      <c r="BS12">
        <v>0</v>
      </c>
      <c r="BT12">
        <v>6903</v>
      </c>
      <c r="BU12">
        <v>123.59</v>
      </c>
      <c r="BV12">
        <v>7631.74</v>
      </c>
      <c r="BW12">
        <v>0</v>
      </c>
      <c r="BX12">
        <v>1851</v>
      </c>
      <c r="BY12">
        <v>0</v>
      </c>
      <c r="BZ12">
        <v>63.64</v>
      </c>
      <c r="CA12">
        <v>267.06</v>
      </c>
      <c r="CB12">
        <v>0</v>
      </c>
      <c r="CC12">
        <v>12875.73</v>
      </c>
      <c r="CD12">
        <v>1866.16</v>
      </c>
      <c r="CE12">
        <v>124.55</v>
      </c>
      <c r="CF12">
        <v>0</v>
      </c>
      <c r="CG12">
        <v>1395.79</v>
      </c>
      <c r="CH12">
        <v>3245.22</v>
      </c>
      <c r="CI12">
        <v>0</v>
      </c>
      <c r="CJ12">
        <v>185.08</v>
      </c>
      <c r="CK12">
        <v>20285.080000000002</v>
      </c>
      <c r="CL12">
        <v>418</v>
      </c>
      <c r="CM12">
        <v>2840</v>
      </c>
      <c r="CN12">
        <v>978.42</v>
      </c>
      <c r="CO12">
        <v>0</v>
      </c>
      <c r="CP12">
        <v>1671.82</v>
      </c>
      <c r="CQ12">
        <v>2943.82</v>
      </c>
      <c r="CR12">
        <v>0</v>
      </c>
      <c r="CS12">
        <v>132</v>
      </c>
      <c r="CT12">
        <v>0</v>
      </c>
      <c r="CU12">
        <v>0</v>
      </c>
      <c r="CV12">
        <v>0</v>
      </c>
      <c r="CW12">
        <v>0</v>
      </c>
      <c r="CX12">
        <v>2800</v>
      </c>
      <c r="CY12">
        <v>8080</v>
      </c>
      <c r="CZ12">
        <v>0</v>
      </c>
      <c r="DA12">
        <v>0</v>
      </c>
      <c r="DB12">
        <v>0</v>
      </c>
      <c r="DC12">
        <v>13508.16</v>
      </c>
      <c r="DD12">
        <v>5273.8</v>
      </c>
      <c r="DE12">
        <v>16368.68</v>
      </c>
      <c r="DF12">
        <v>5328.33</v>
      </c>
      <c r="DG12">
        <v>2528.71</v>
      </c>
      <c r="DH12">
        <v>525.79</v>
      </c>
      <c r="DI12">
        <v>0</v>
      </c>
      <c r="DJ12">
        <v>0</v>
      </c>
      <c r="DK12">
        <v>0</v>
      </c>
      <c r="DL12">
        <v>0</v>
      </c>
      <c r="DM12">
        <v>4412.75</v>
      </c>
      <c r="DN12">
        <v>0</v>
      </c>
      <c r="DO12">
        <v>0</v>
      </c>
      <c r="DP12">
        <v>0</v>
      </c>
      <c r="DQ12">
        <v>-4963.0200000000004</v>
      </c>
      <c r="DR12">
        <v>1480.35</v>
      </c>
      <c r="DS12">
        <v>0</v>
      </c>
      <c r="DT12">
        <v>0</v>
      </c>
      <c r="DU12">
        <v>0</v>
      </c>
      <c r="DV12">
        <v>0</v>
      </c>
      <c r="DW12">
        <v>200</v>
      </c>
      <c r="DX12">
        <v>0</v>
      </c>
    </row>
    <row r="13" spans="1:128" x14ac:dyDescent="0.25">
      <c r="A13" s="3">
        <v>44927</v>
      </c>
      <c r="B13">
        <v>26764.92</v>
      </c>
      <c r="C13">
        <v>0</v>
      </c>
      <c r="D13">
        <v>438</v>
      </c>
      <c r="E13">
        <v>143116.22</v>
      </c>
      <c r="F13">
        <v>1431.67</v>
      </c>
      <c r="G13">
        <v>2301.58</v>
      </c>
      <c r="H13">
        <v>1178.29</v>
      </c>
      <c r="I13">
        <v>4008.16</v>
      </c>
      <c r="J13">
        <v>572.73</v>
      </c>
      <c r="K13">
        <v>9523.2000000000007</v>
      </c>
      <c r="L13">
        <v>0</v>
      </c>
      <c r="M13">
        <v>0</v>
      </c>
      <c r="N13">
        <v>78.709999999999994</v>
      </c>
      <c r="O13">
        <v>0</v>
      </c>
      <c r="P13">
        <v>3031.53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10216.469999999999</v>
      </c>
      <c r="AC13">
        <v>-113.69</v>
      </c>
      <c r="AD13">
        <v>0</v>
      </c>
      <c r="AE13">
        <v>0</v>
      </c>
      <c r="AF13">
        <v>503.95</v>
      </c>
      <c r="AG13">
        <v>0</v>
      </c>
      <c r="AH13">
        <v>1800</v>
      </c>
      <c r="AI13">
        <v>3144.89</v>
      </c>
      <c r="AJ13">
        <v>390</v>
      </c>
      <c r="AK13">
        <v>0</v>
      </c>
      <c r="AL13">
        <v>171.39</v>
      </c>
      <c r="AM13">
        <v>0</v>
      </c>
      <c r="AN13">
        <v>355.6</v>
      </c>
      <c r="AO13">
        <v>0</v>
      </c>
      <c r="AP13">
        <v>0</v>
      </c>
      <c r="AQ13">
        <v>166.31</v>
      </c>
      <c r="AR13">
        <v>2811</v>
      </c>
      <c r="AS13">
        <v>244.08</v>
      </c>
      <c r="AT13">
        <v>0</v>
      </c>
      <c r="AU13">
        <v>116.83</v>
      </c>
      <c r="AV13">
        <v>0</v>
      </c>
      <c r="AW13">
        <v>473.3</v>
      </c>
      <c r="AX13">
        <v>469.62</v>
      </c>
      <c r="AY13">
        <v>1858.51</v>
      </c>
      <c r="AZ13">
        <v>0</v>
      </c>
      <c r="BA13">
        <v>20789.63</v>
      </c>
      <c r="BB13">
        <v>556.80999999999995</v>
      </c>
      <c r="BC13">
        <v>282.57</v>
      </c>
      <c r="BD13">
        <v>16537.55</v>
      </c>
      <c r="BE13">
        <v>0</v>
      </c>
      <c r="BF13">
        <v>0</v>
      </c>
      <c r="BG13">
        <v>230.69</v>
      </c>
      <c r="BH13">
        <v>3560.12</v>
      </c>
      <c r="BI13">
        <v>527.45000000000005</v>
      </c>
      <c r="BJ13">
        <v>9226.36</v>
      </c>
      <c r="BK13">
        <v>36.79</v>
      </c>
      <c r="BL13">
        <v>0</v>
      </c>
      <c r="BM13">
        <v>89.55</v>
      </c>
      <c r="BN13">
        <v>0</v>
      </c>
      <c r="BO13">
        <v>0</v>
      </c>
      <c r="BP13">
        <v>282.36</v>
      </c>
      <c r="BQ13">
        <v>0</v>
      </c>
      <c r="BR13">
        <v>0</v>
      </c>
      <c r="BS13">
        <v>0</v>
      </c>
      <c r="BT13">
        <v>0</v>
      </c>
      <c r="BU13">
        <v>141.83000000000001</v>
      </c>
      <c r="BV13">
        <v>6464.08</v>
      </c>
      <c r="BW13">
        <v>578.6</v>
      </c>
      <c r="BX13">
        <v>1381</v>
      </c>
      <c r="BY13">
        <v>0</v>
      </c>
      <c r="BZ13">
        <v>0</v>
      </c>
      <c r="CA13">
        <v>52.73</v>
      </c>
      <c r="CB13">
        <v>0</v>
      </c>
      <c r="CC13">
        <v>12115.9</v>
      </c>
      <c r="CD13">
        <v>844.23</v>
      </c>
      <c r="CE13">
        <v>104.54</v>
      </c>
      <c r="CF13">
        <v>0</v>
      </c>
      <c r="CG13">
        <v>1495.43</v>
      </c>
      <c r="CH13">
        <v>3245.22</v>
      </c>
      <c r="CI13">
        <v>0</v>
      </c>
      <c r="CJ13">
        <v>231.35</v>
      </c>
      <c r="CK13">
        <v>21257.26</v>
      </c>
      <c r="CL13">
        <v>522.5</v>
      </c>
      <c r="CM13">
        <v>2840</v>
      </c>
      <c r="CN13">
        <v>978.42</v>
      </c>
      <c r="CO13">
        <v>0</v>
      </c>
      <c r="CP13">
        <v>1275</v>
      </c>
      <c r="CQ13">
        <v>519.6</v>
      </c>
      <c r="CR13">
        <v>0</v>
      </c>
      <c r="CS13">
        <v>46.8</v>
      </c>
      <c r="CT13">
        <v>0</v>
      </c>
      <c r="CU13">
        <v>0</v>
      </c>
      <c r="CV13">
        <v>0</v>
      </c>
      <c r="CW13">
        <v>0</v>
      </c>
      <c r="CX13">
        <v>3818.18</v>
      </c>
      <c r="CY13">
        <v>8080</v>
      </c>
      <c r="CZ13">
        <v>0</v>
      </c>
      <c r="DA13">
        <v>0</v>
      </c>
      <c r="DB13">
        <v>0</v>
      </c>
      <c r="DC13">
        <v>12730.33</v>
      </c>
      <c r="DD13">
        <v>5398.11</v>
      </c>
      <c r="DE13">
        <v>15617.51</v>
      </c>
      <c r="DF13">
        <v>5326.85</v>
      </c>
      <c r="DG13">
        <v>2469.7800000000002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4269.99</v>
      </c>
      <c r="DN13">
        <v>0</v>
      </c>
      <c r="DO13">
        <v>0</v>
      </c>
      <c r="DP13">
        <v>0</v>
      </c>
      <c r="DQ13">
        <v>-7281.27</v>
      </c>
      <c r="DR13">
        <v>2960.7</v>
      </c>
      <c r="DS13">
        <v>0</v>
      </c>
      <c r="DT13">
        <v>0</v>
      </c>
      <c r="DU13">
        <v>0</v>
      </c>
      <c r="DV13">
        <v>0</v>
      </c>
      <c r="DW13">
        <v>200</v>
      </c>
      <c r="DX13">
        <v>0</v>
      </c>
    </row>
    <row r="14" spans="1:128" x14ac:dyDescent="0.25">
      <c r="A14" s="3">
        <v>44896</v>
      </c>
      <c r="B14">
        <v>40723.4</v>
      </c>
      <c r="C14">
        <v>0</v>
      </c>
      <c r="D14">
        <v>634.1</v>
      </c>
      <c r="E14">
        <v>145663.06</v>
      </c>
      <c r="F14">
        <v>1431.67</v>
      </c>
      <c r="G14">
        <v>1465.08</v>
      </c>
      <c r="H14">
        <v>2177.14</v>
      </c>
      <c r="I14">
        <v>7601.17</v>
      </c>
      <c r="J14">
        <v>1603.65</v>
      </c>
      <c r="K14">
        <v>16678.63</v>
      </c>
      <c r="L14">
        <v>0</v>
      </c>
      <c r="M14">
        <v>936.36</v>
      </c>
      <c r="N14">
        <v>75.52</v>
      </c>
      <c r="O14">
        <v>0</v>
      </c>
      <c r="P14">
        <v>2315.4499999999998</v>
      </c>
      <c r="Q14">
        <v>0</v>
      </c>
      <c r="R14">
        <v>143.63999999999999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300.08999999999997</v>
      </c>
      <c r="Y14">
        <v>0</v>
      </c>
      <c r="Z14">
        <v>0</v>
      </c>
      <c r="AA14">
        <v>0</v>
      </c>
      <c r="AB14">
        <v>14461.54</v>
      </c>
      <c r="AC14">
        <v>-313.91000000000003</v>
      </c>
      <c r="AD14">
        <v>0</v>
      </c>
      <c r="AE14">
        <v>0</v>
      </c>
      <c r="AF14">
        <v>0</v>
      </c>
      <c r="AG14">
        <v>0</v>
      </c>
      <c r="AH14">
        <v>8800</v>
      </c>
      <c r="AI14">
        <v>679.89</v>
      </c>
      <c r="AJ14">
        <v>0</v>
      </c>
      <c r="AK14">
        <v>8000</v>
      </c>
      <c r="AL14">
        <v>218.31</v>
      </c>
      <c r="AM14">
        <v>0</v>
      </c>
      <c r="AN14">
        <v>1206.9000000000001</v>
      </c>
      <c r="AO14">
        <v>0</v>
      </c>
      <c r="AP14">
        <v>0</v>
      </c>
      <c r="AQ14">
        <v>490.87</v>
      </c>
      <c r="AR14">
        <v>0</v>
      </c>
      <c r="AS14">
        <v>499.94</v>
      </c>
      <c r="AT14">
        <v>0</v>
      </c>
      <c r="AU14">
        <v>241</v>
      </c>
      <c r="AV14">
        <v>0</v>
      </c>
      <c r="AW14">
        <v>470.2</v>
      </c>
      <c r="AX14">
        <v>270.57</v>
      </c>
      <c r="AY14">
        <v>1858.51</v>
      </c>
      <c r="AZ14">
        <v>0</v>
      </c>
      <c r="BA14">
        <v>38477.96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-3701.5</v>
      </c>
      <c r="BH14">
        <v>0</v>
      </c>
      <c r="BI14">
        <v>527.45000000000005</v>
      </c>
      <c r="BJ14">
        <v>9226.36</v>
      </c>
      <c r="BK14">
        <v>66.17</v>
      </c>
      <c r="BL14">
        <v>0</v>
      </c>
      <c r="BM14">
        <v>518.6</v>
      </c>
      <c r="BN14">
        <v>0</v>
      </c>
      <c r="BO14">
        <v>0</v>
      </c>
      <c r="BP14">
        <v>0</v>
      </c>
      <c r="BQ14">
        <v>36.630000000000003</v>
      </c>
      <c r="BR14">
        <v>0</v>
      </c>
      <c r="BS14">
        <v>0</v>
      </c>
      <c r="BT14">
        <v>2902.29</v>
      </c>
      <c r="BU14">
        <v>1141.77</v>
      </c>
      <c r="BV14">
        <v>850</v>
      </c>
      <c r="BW14">
        <v>179</v>
      </c>
      <c r="BX14">
        <v>0</v>
      </c>
      <c r="BY14">
        <v>0</v>
      </c>
      <c r="BZ14">
        <v>399.05</v>
      </c>
      <c r="CA14">
        <v>588.84</v>
      </c>
      <c r="CB14">
        <v>0</v>
      </c>
      <c r="CC14">
        <v>10796</v>
      </c>
      <c r="CD14">
        <v>1011.23</v>
      </c>
      <c r="CE14">
        <v>56.7</v>
      </c>
      <c r="CF14">
        <v>0</v>
      </c>
      <c r="CG14">
        <v>0</v>
      </c>
      <c r="CH14">
        <v>3245.22</v>
      </c>
      <c r="CI14">
        <v>0</v>
      </c>
      <c r="CJ14">
        <v>454.15</v>
      </c>
      <c r="CK14">
        <v>22641.200000000001</v>
      </c>
      <c r="CL14">
        <v>209</v>
      </c>
      <c r="CM14">
        <v>2769</v>
      </c>
      <c r="CN14">
        <v>978.42</v>
      </c>
      <c r="CO14">
        <v>0</v>
      </c>
      <c r="CP14">
        <v>2090</v>
      </c>
      <c r="CQ14">
        <v>1784.31</v>
      </c>
      <c r="CR14">
        <v>0</v>
      </c>
      <c r="CS14">
        <v>3399.07</v>
      </c>
      <c r="CT14">
        <v>0</v>
      </c>
      <c r="CU14">
        <v>400</v>
      </c>
      <c r="CV14">
        <v>0</v>
      </c>
      <c r="CW14">
        <v>0</v>
      </c>
      <c r="CX14">
        <v>0</v>
      </c>
      <c r="CY14">
        <v>10505.41</v>
      </c>
      <c r="CZ14">
        <v>0</v>
      </c>
      <c r="DA14">
        <v>0</v>
      </c>
      <c r="DB14">
        <v>2826.63</v>
      </c>
      <c r="DC14">
        <v>16665.12</v>
      </c>
      <c r="DD14">
        <v>6667.56</v>
      </c>
      <c r="DE14">
        <v>18692.63</v>
      </c>
      <c r="DF14">
        <v>6976.46</v>
      </c>
      <c r="DG14">
        <v>2684.25</v>
      </c>
      <c r="DH14">
        <v>905.38</v>
      </c>
      <c r="DI14">
        <v>0</v>
      </c>
      <c r="DJ14">
        <v>0</v>
      </c>
      <c r="DK14">
        <v>0</v>
      </c>
      <c r="DL14">
        <v>0</v>
      </c>
      <c r="DM14">
        <v>5803.69</v>
      </c>
      <c r="DN14">
        <v>0</v>
      </c>
      <c r="DO14">
        <v>0</v>
      </c>
      <c r="DP14">
        <v>0</v>
      </c>
      <c r="DQ14">
        <v>2844.98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709.24</v>
      </c>
      <c r="DX14">
        <v>7423.5</v>
      </c>
    </row>
    <row r="15" spans="1:128" x14ac:dyDescent="0.25">
      <c r="A15" s="3">
        <v>44866</v>
      </c>
      <c r="B15">
        <v>29302.91</v>
      </c>
      <c r="C15">
        <v>0</v>
      </c>
      <c r="D15">
        <v>784.46</v>
      </c>
      <c r="E15">
        <v>153096.54</v>
      </c>
      <c r="F15">
        <v>1431.67</v>
      </c>
      <c r="G15">
        <v>1573.73</v>
      </c>
      <c r="H15">
        <v>1039.2</v>
      </c>
      <c r="I15">
        <v>2121.8200000000002</v>
      </c>
      <c r="J15">
        <v>2219.1</v>
      </c>
      <c r="K15">
        <v>8940.92</v>
      </c>
      <c r="L15">
        <v>0</v>
      </c>
      <c r="M15">
        <v>0</v>
      </c>
      <c r="N15">
        <v>77.13</v>
      </c>
      <c r="O15">
        <v>0</v>
      </c>
      <c r="P15">
        <v>3115.46</v>
      </c>
      <c r="Q15">
        <v>0</v>
      </c>
      <c r="R15">
        <v>2272.73</v>
      </c>
      <c r="S15">
        <v>0</v>
      </c>
      <c r="T15">
        <v>0</v>
      </c>
      <c r="U15">
        <v>0</v>
      </c>
      <c r="V15">
        <v>0</v>
      </c>
      <c r="W15">
        <v>0</v>
      </c>
      <c r="X15">
        <v>111.64</v>
      </c>
      <c r="Y15">
        <v>0</v>
      </c>
      <c r="Z15">
        <v>0</v>
      </c>
      <c r="AA15">
        <v>0</v>
      </c>
      <c r="AB15">
        <v>17097.91</v>
      </c>
      <c r="AC15">
        <v>-3547.06</v>
      </c>
      <c r="AD15">
        <v>0</v>
      </c>
      <c r="AE15">
        <v>0</v>
      </c>
      <c r="AF15">
        <v>730.44</v>
      </c>
      <c r="AG15">
        <v>0</v>
      </c>
      <c r="AH15">
        <v>2000</v>
      </c>
      <c r="AI15">
        <v>2359.89</v>
      </c>
      <c r="AJ15">
        <v>0</v>
      </c>
      <c r="AK15">
        <v>0</v>
      </c>
      <c r="AL15">
        <v>186.46</v>
      </c>
      <c r="AM15">
        <v>0</v>
      </c>
      <c r="AN15">
        <v>327.60000000000002</v>
      </c>
      <c r="AO15">
        <v>0</v>
      </c>
      <c r="AP15">
        <v>0</v>
      </c>
      <c r="AQ15">
        <v>320.64</v>
      </c>
      <c r="AR15">
        <v>5622</v>
      </c>
      <c r="AS15">
        <v>554.72</v>
      </c>
      <c r="AT15">
        <v>0</v>
      </c>
      <c r="AU15">
        <v>0</v>
      </c>
      <c r="AV15">
        <v>0</v>
      </c>
      <c r="AW15">
        <v>469.1</v>
      </c>
      <c r="AX15">
        <v>27.23</v>
      </c>
      <c r="AY15">
        <v>2029.76</v>
      </c>
      <c r="AZ15">
        <v>0</v>
      </c>
      <c r="BA15">
        <v>36914.74</v>
      </c>
      <c r="BB15">
        <v>0</v>
      </c>
      <c r="BC15">
        <v>0</v>
      </c>
      <c r="BD15">
        <v>0</v>
      </c>
      <c r="BE15">
        <v>100</v>
      </c>
      <c r="BF15">
        <v>272.73</v>
      </c>
      <c r="BG15">
        <v>237.5</v>
      </c>
      <c r="BH15">
        <v>0</v>
      </c>
      <c r="BI15">
        <v>510.43</v>
      </c>
      <c r="BJ15">
        <v>8928.74</v>
      </c>
      <c r="BK15">
        <v>85</v>
      </c>
      <c r="BL15">
        <v>0</v>
      </c>
      <c r="BM15">
        <v>163.66</v>
      </c>
      <c r="BN15">
        <v>0</v>
      </c>
      <c r="BO15">
        <v>0</v>
      </c>
      <c r="BP15">
        <v>13.19</v>
      </c>
      <c r="BQ15">
        <v>225</v>
      </c>
      <c r="BR15">
        <v>0</v>
      </c>
      <c r="BS15">
        <v>0</v>
      </c>
      <c r="BT15">
        <v>6903</v>
      </c>
      <c r="BU15">
        <v>268.43</v>
      </c>
      <c r="BV15">
        <v>5180.43</v>
      </c>
      <c r="BW15">
        <v>25.36</v>
      </c>
      <c r="BX15">
        <v>0</v>
      </c>
      <c r="BY15">
        <v>0</v>
      </c>
      <c r="BZ15">
        <v>250</v>
      </c>
      <c r="CA15">
        <v>271.06</v>
      </c>
      <c r="CB15">
        <v>0</v>
      </c>
      <c r="CC15">
        <v>10610.26</v>
      </c>
      <c r="CD15">
        <v>1865.89</v>
      </c>
      <c r="CE15">
        <v>54.86</v>
      </c>
      <c r="CF15">
        <v>72.73</v>
      </c>
      <c r="CG15">
        <v>1653.89</v>
      </c>
      <c r="CH15">
        <v>3245.22</v>
      </c>
      <c r="CI15">
        <v>0</v>
      </c>
      <c r="CJ15">
        <v>185.08</v>
      </c>
      <c r="CK15">
        <v>22803.32</v>
      </c>
      <c r="CL15">
        <v>464.72</v>
      </c>
      <c r="CM15">
        <v>2743.85</v>
      </c>
      <c r="CN15">
        <v>978.42</v>
      </c>
      <c r="CO15">
        <v>0</v>
      </c>
      <c r="CP15">
        <v>1700</v>
      </c>
      <c r="CQ15">
        <v>3054.76</v>
      </c>
      <c r="CR15">
        <v>0</v>
      </c>
      <c r="CS15">
        <v>2253.38</v>
      </c>
      <c r="CT15">
        <v>0</v>
      </c>
      <c r="CU15">
        <v>0</v>
      </c>
      <c r="CV15">
        <v>0</v>
      </c>
      <c r="CW15">
        <v>0</v>
      </c>
      <c r="CX15">
        <v>1454.54</v>
      </c>
      <c r="CY15">
        <v>8826.26</v>
      </c>
      <c r="CZ15">
        <v>0</v>
      </c>
      <c r="DA15">
        <v>0</v>
      </c>
      <c r="DB15">
        <v>0</v>
      </c>
      <c r="DC15">
        <v>13039.67</v>
      </c>
      <c r="DD15">
        <v>5171.22</v>
      </c>
      <c r="DE15">
        <v>14991.15</v>
      </c>
      <c r="DF15">
        <v>6339.94</v>
      </c>
      <c r="DG15">
        <v>2689.86</v>
      </c>
      <c r="DH15">
        <v>1539.76</v>
      </c>
      <c r="DI15">
        <v>0</v>
      </c>
      <c r="DJ15">
        <v>0</v>
      </c>
      <c r="DK15">
        <v>0</v>
      </c>
      <c r="DL15">
        <v>0</v>
      </c>
      <c r="DM15">
        <v>4534.3900000000003</v>
      </c>
      <c r="DN15">
        <v>0</v>
      </c>
      <c r="DO15">
        <v>0</v>
      </c>
      <c r="DP15">
        <v>0</v>
      </c>
      <c r="DQ15">
        <v>2920.41</v>
      </c>
      <c r="DR15">
        <v>1480.35</v>
      </c>
      <c r="DS15">
        <v>0</v>
      </c>
      <c r="DT15">
        <v>0</v>
      </c>
      <c r="DU15">
        <v>0</v>
      </c>
      <c r="DV15">
        <v>0</v>
      </c>
      <c r="DW15">
        <v>200</v>
      </c>
      <c r="DX15">
        <v>0</v>
      </c>
    </row>
    <row r="16" spans="1:128" x14ac:dyDescent="0.25">
      <c r="A16" s="3">
        <v>44835</v>
      </c>
      <c r="B16">
        <v>36455.29</v>
      </c>
      <c r="C16">
        <v>0</v>
      </c>
      <c r="D16">
        <v>879</v>
      </c>
      <c r="E16">
        <v>184009.62</v>
      </c>
      <c r="F16">
        <v>1431.67</v>
      </c>
      <c r="G16">
        <v>1977.83</v>
      </c>
      <c r="H16">
        <v>683.53</v>
      </c>
      <c r="I16">
        <v>1591.83</v>
      </c>
      <c r="J16">
        <v>1931.83</v>
      </c>
      <c r="K16">
        <v>9967.2800000000007</v>
      </c>
      <c r="L16">
        <v>0</v>
      </c>
      <c r="M16">
        <v>1323.64</v>
      </c>
      <c r="N16">
        <v>73.34</v>
      </c>
      <c r="O16">
        <v>0</v>
      </c>
      <c r="P16">
        <v>5315.79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113.64</v>
      </c>
      <c r="Y16">
        <v>0</v>
      </c>
      <c r="Z16">
        <v>0</v>
      </c>
      <c r="AA16">
        <v>0</v>
      </c>
      <c r="AB16">
        <v>12814.76</v>
      </c>
      <c r="AC16">
        <v>3111.66</v>
      </c>
      <c r="AD16">
        <v>0</v>
      </c>
      <c r="AE16">
        <v>0</v>
      </c>
      <c r="AF16">
        <v>0</v>
      </c>
      <c r="AG16">
        <v>0</v>
      </c>
      <c r="AH16">
        <v>1800</v>
      </c>
      <c r="AI16">
        <v>1959.89</v>
      </c>
      <c r="AJ16">
        <v>253.64</v>
      </c>
      <c r="AK16">
        <v>0</v>
      </c>
      <c r="AL16">
        <v>170.4</v>
      </c>
      <c r="AM16">
        <v>0</v>
      </c>
      <c r="AN16">
        <v>371</v>
      </c>
      <c r="AO16">
        <v>0</v>
      </c>
      <c r="AP16">
        <v>0</v>
      </c>
      <c r="AQ16">
        <v>744.44</v>
      </c>
      <c r="AR16">
        <v>2811</v>
      </c>
      <c r="AS16">
        <v>226</v>
      </c>
      <c r="AT16">
        <v>0</v>
      </c>
      <c r="AU16">
        <v>0</v>
      </c>
      <c r="AV16">
        <v>0</v>
      </c>
      <c r="AW16">
        <v>388.8</v>
      </c>
      <c r="AX16">
        <v>161.47999999999999</v>
      </c>
      <c r="AY16">
        <v>1858.51</v>
      </c>
      <c r="AZ16">
        <v>0</v>
      </c>
      <c r="BA16">
        <v>40710.18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237.5</v>
      </c>
      <c r="BH16">
        <v>747.59</v>
      </c>
      <c r="BI16">
        <v>527.45000000000005</v>
      </c>
      <c r="BJ16">
        <v>9226.36</v>
      </c>
      <c r="BK16">
        <v>0</v>
      </c>
      <c r="BL16">
        <v>0</v>
      </c>
      <c r="BM16">
        <v>176.48</v>
      </c>
      <c r="BN16">
        <v>0</v>
      </c>
      <c r="BO16">
        <v>0</v>
      </c>
      <c r="BP16">
        <v>971.9</v>
      </c>
      <c r="BQ16">
        <v>115.79</v>
      </c>
      <c r="BR16">
        <v>0</v>
      </c>
      <c r="BS16">
        <v>0</v>
      </c>
      <c r="BT16">
        <v>0</v>
      </c>
      <c r="BU16">
        <v>290</v>
      </c>
      <c r="BV16">
        <v>4342.83</v>
      </c>
      <c r="BW16">
        <v>0</v>
      </c>
      <c r="BX16">
        <v>214</v>
      </c>
      <c r="BY16">
        <v>0</v>
      </c>
      <c r="BZ16">
        <v>758.18</v>
      </c>
      <c r="CA16">
        <v>269.45999999999998</v>
      </c>
      <c r="CB16">
        <v>0</v>
      </c>
      <c r="CC16">
        <v>5560.97</v>
      </c>
      <c r="CD16">
        <v>1049.31</v>
      </c>
      <c r="CE16">
        <v>101.8</v>
      </c>
      <c r="CF16">
        <v>0</v>
      </c>
      <c r="CG16">
        <v>0</v>
      </c>
      <c r="CH16">
        <v>3245.22</v>
      </c>
      <c r="CI16">
        <v>0</v>
      </c>
      <c r="CJ16">
        <v>231.35</v>
      </c>
      <c r="CK16">
        <v>31066.19</v>
      </c>
      <c r="CL16">
        <v>360.22</v>
      </c>
      <c r="CM16">
        <v>2574</v>
      </c>
      <c r="CN16">
        <v>978.42</v>
      </c>
      <c r="CO16">
        <v>0</v>
      </c>
      <c r="CP16">
        <v>2190</v>
      </c>
      <c r="CQ16">
        <v>1608</v>
      </c>
      <c r="CR16">
        <v>0</v>
      </c>
      <c r="CS16">
        <v>1705.3</v>
      </c>
      <c r="CT16">
        <v>0</v>
      </c>
      <c r="CU16">
        <v>0</v>
      </c>
      <c r="CV16">
        <v>0</v>
      </c>
      <c r="CW16">
        <v>6818.18</v>
      </c>
      <c r="CX16">
        <v>5272.73</v>
      </c>
      <c r="CY16">
        <v>8961.82</v>
      </c>
      <c r="CZ16">
        <v>0</v>
      </c>
      <c r="DA16">
        <v>0</v>
      </c>
      <c r="DB16">
        <v>0</v>
      </c>
      <c r="DC16">
        <v>12399.31</v>
      </c>
      <c r="DD16">
        <v>5050.72</v>
      </c>
      <c r="DE16">
        <v>14625.2</v>
      </c>
      <c r="DF16">
        <v>5718.94</v>
      </c>
      <c r="DG16">
        <v>2072.83</v>
      </c>
      <c r="DH16">
        <v>532.67999999999995</v>
      </c>
      <c r="DI16">
        <v>0</v>
      </c>
      <c r="DJ16">
        <v>0</v>
      </c>
      <c r="DK16">
        <v>0</v>
      </c>
      <c r="DL16">
        <v>0</v>
      </c>
      <c r="DM16">
        <v>4238.51</v>
      </c>
      <c r="DN16">
        <v>0</v>
      </c>
      <c r="DO16">
        <v>0</v>
      </c>
      <c r="DP16">
        <v>0</v>
      </c>
      <c r="DQ16">
        <v>6824.26</v>
      </c>
      <c r="DR16">
        <v>1480.35</v>
      </c>
      <c r="DS16">
        <v>0</v>
      </c>
      <c r="DT16">
        <v>0</v>
      </c>
      <c r="DU16">
        <v>0</v>
      </c>
      <c r="DV16">
        <v>0</v>
      </c>
      <c r="DW16">
        <v>200</v>
      </c>
      <c r="DX16">
        <v>0</v>
      </c>
    </row>
    <row r="17" spans="1:128" x14ac:dyDescent="0.25">
      <c r="A17" s="3">
        <v>44805</v>
      </c>
      <c r="B17">
        <v>35105.51</v>
      </c>
      <c r="C17">
        <v>0</v>
      </c>
      <c r="D17">
        <v>931.9</v>
      </c>
      <c r="E17">
        <v>183967.2</v>
      </c>
      <c r="F17">
        <v>1431.67</v>
      </c>
      <c r="G17">
        <v>1832.15</v>
      </c>
      <c r="H17">
        <v>554.61</v>
      </c>
      <c r="I17">
        <v>505.01</v>
      </c>
      <c r="J17">
        <v>1949.28</v>
      </c>
      <c r="K17">
        <v>10258.18</v>
      </c>
      <c r="L17">
        <v>0</v>
      </c>
      <c r="M17">
        <v>0</v>
      </c>
      <c r="N17">
        <v>52.67</v>
      </c>
      <c r="O17">
        <v>800</v>
      </c>
      <c r="P17">
        <v>2992.5</v>
      </c>
      <c r="Q17">
        <v>0</v>
      </c>
      <c r="R17">
        <v>90.91</v>
      </c>
      <c r="S17">
        <v>0</v>
      </c>
      <c r="T17">
        <v>0</v>
      </c>
      <c r="U17">
        <v>32000</v>
      </c>
      <c r="V17">
        <v>0</v>
      </c>
      <c r="W17">
        <v>0</v>
      </c>
      <c r="X17">
        <v>120.83</v>
      </c>
      <c r="Y17">
        <v>0</v>
      </c>
      <c r="Z17">
        <v>0</v>
      </c>
      <c r="AA17">
        <v>0</v>
      </c>
      <c r="AB17">
        <v>16392.18</v>
      </c>
      <c r="AC17">
        <v>-874.02</v>
      </c>
      <c r="AD17">
        <v>0</v>
      </c>
      <c r="AE17">
        <v>0</v>
      </c>
      <c r="AF17">
        <v>466.34</v>
      </c>
      <c r="AG17">
        <v>0</v>
      </c>
      <c r="AH17">
        <v>1800</v>
      </c>
      <c r="AI17">
        <v>1679.89</v>
      </c>
      <c r="AJ17">
        <v>621</v>
      </c>
      <c r="AK17">
        <v>0</v>
      </c>
      <c r="AL17">
        <v>162.88999999999999</v>
      </c>
      <c r="AM17">
        <v>0</v>
      </c>
      <c r="AN17">
        <v>301.60000000000002</v>
      </c>
      <c r="AO17">
        <v>0</v>
      </c>
      <c r="AP17">
        <v>0</v>
      </c>
      <c r="AQ17">
        <v>153.62</v>
      </c>
      <c r="AR17">
        <v>2811</v>
      </c>
      <c r="AS17">
        <v>1115.29</v>
      </c>
      <c r="AT17">
        <v>0</v>
      </c>
      <c r="AU17">
        <v>0</v>
      </c>
      <c r="AV17">
        <v>0</v>
      </c>
      <c r="AW17">
        <v>405.7</v>
      </c>
      <c r="AX17">
        <v>90.87</v>
      </c>
      <c r="AY17">
        <v>1858.51</v>
      </c>
      <c r="AZ17">
        <v>0</v>
      </c>
      <c r="BA17">
        <v>37638.71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237.5</v>
      </c>
      <c r="BH17">
        <v>68.180000000000007</v>
      </c>
      <c r="BI17">
        <v>601.34</v>
      </c>
      <c r="BJ17">
        <v>7800.64</v>
      </c>
      <c r="BK17">
        <v>45.51</v>
      </c>
      <c r="BL17">
        <v>0</v>
      </c>
      <c r="BM17">
        <v>1850.98</v>
      </c>
      <c r="BN17">
        <v>0</v>
      </c>
      <c r="BO17">
        <v>0</v>
      </c>
      <c r="BP17">
        <v>9</v>
      </c>
      <c r="BQ17">
        <v>46.59</v>
      </c>
      <c r="BR17">
        <v>0</v>
      </c>
      <c r="BS17">
        <v>0</v>
      </c>
      <c r="BT17">
        <v>2075.85</v>
      </c>
      <c r="BU17">
        <v>47.81</v>
      </c>
      <c r="BV17">
        <v>7113.18</v>
      </c>
      <c r="BW17">
        <v>0</v>
      </c>
      <c r="BX17">
        <v>0</v>
      </c>
      <c r="BY17">
        <v>0</v>
      </c>
      <c r="BZ17">
        <v>0</v>
      </c>
      <c r="CA17">
        <v>507.47</v>
      </c>
      <c r="CB17">
        <v>0</v>
      </c>
      <c r="CC17">
        <v>5688.13</v>
      </c>
      <c r="CD17">
        <v>1746.55</v>
      </c>
      <c r="CE17">
        <v>122.5</v>
      </c>
      <c r="CF17">
        <v>0</v>
      </c>
      <c r="CG17">
        <v>2194.04</v>
      </c>
      <c r="CH17">
        <v>3245.22</v>
      </c>
      <c r="CI17">
        <v>0</v>
      </c>
      <c r="CJ17">
        <v>185.08</v>
      </c>
      <c r="CK17">
        <v>28073.360000000001</v>
      </c>
      <c r="CL17">
        <v>255.72</v>
      </c>
      <c r="CM17">
        <v>8565</v>
      </c>
      <c r="CN17">
        <v>978.42</v>
      </c>
      <c r="CO17">
        <v>0</v>
      </c>
      <c r="CP17">
        <v>1950</v>
      </c>
      <c r="CQ17">
        <v>2479.5500000000002</v>
      </c>
      <c r="CR17">
        <v>0</v>
      </c>
      <c r="CS17">
        <v>158.6</v>
      </c>
      <c r="CT17">
        <v>0</v>
      </c>
      <c r="CU17">
        <v>0</v>
      </c>
      <c r="CV17">
        <v>0</v>
      </c>
      <c r="CW17">
        <v>0</v>
      </c>
      <c r="CX17">
        <v>727.27</v>
      </c>
      <c r="CY17">
        <v>9760</v>
      </c>
      <c r="CZ17">
        <v>0</v>
      </c>
      <c r="DA17">
        <v>0</v>
      </c>
      <c r="DB17">
        <v>0</v>
      </c>
      <c r="DC17">
        <v>15765.19</v>
      </c>
      <c r="DD17">
        <v>6313.4</v>
      </c>
      <c r="DE17">
        <v>18307.5</v>
      </c>
      <c r="DF17">
        <v>7218.3</v>
      </c>
      <c r="DG17">
        <v>2192.0100000000002</v>
      </c>
      <c r="DH17">
        <v>377.37</v>
      </c>
      <c r="DI17">
        <v>0</v>
      </c>
      <c r="DJ17">
        <v>0</v>
      </c>
      <c r="DK17">
        <v>0</v>
      </c>
      <c r="DL17">
        <v>0</v>
      </c>
      <c r="DM17">
        <v>5268.24</v>
      </c>
      <c r="DN17">
        <v>0</v>
      </c>
      <c r="DO17">
        <v>0</v>
      </c>
      <c r="DP17">
        <v>0</v>
      </c>
      <c r="DQ17">
        <v>5038.07</v>
      </c>
      <c r="DR17">
        <v>2960.7</v>
      </c>
      <c r="DS17">
        <v>0</v>
      </c>
      <c r="DT17">
        <v>0</v>
      </c>
      <c r="DU17">
        <v>0</v>
      </c>
      <c r="DV17">
        <v>0</v>
      </c>
      <c r="DW17">
        <v>200</v>
      </c>
      <c r="DX17">
        <v>0</v>
      </c>
    </row>
    <row r="18" spans="1:128" x14ac:dyDescent="0.25">
      <c r="A18" s="3">
        <v>44774</v>
      </c>
      <c r="B18">
        <v>34406.01</v>
      </c>
      <c r="C18">
        <v>0</v>
      </c>
      <c r="D18">
        <v>1035.83</v>
      </c>
      <c r="E18">
        <v>173642.34</v>
      </c>
      <c r="F18">
        <v>4294.8500000000004</v>
      </c>
      <c r="G18">
        <v>4611.04</v>
      </c>
      <c r="H18">
        <v>776.7</v>
      </c>
      <c r="I18">
        <v>1010.93</v>
      </c>
      <c r="J18">
        <v>2378.1799999999998</v>
      </c>
      <c r="K18">
        <v>10067.9</v>
      </c>
      <c r="L18">
        <v>0</v>
      </c>
      <c r="M18">
        <v>1156.3599999999999</v>
      </c>
      <c r="N18">
        <v>31.96</v>
      </c>
      <c r="O18">
        <v>0</v>
      </c>
      <c r="P18">
        <v>3390.22</v>
      </c>
      <c r="Q18">
        <v>0</v>
      </c>
      <c r="R18">
        <v>130</v>
      </c>
      <c r="S18">
        <v>0</v>
      </c>
      <c r="T18">
        <v>0</v>
      </c>
      <c r="U18">
        <v>0</v>
      </c>
      <c r="V18">
        <v>0</v>
      </c>
      <c r="W18">
        <v>0</v>
      </c>
      <c r="X18">
        <v>583.94000000000005</v>
      </c>
      <c r="Y18">
        <v>0</v>
      </c>
      <c r="Z18">
        <v>0</v>
      </c>
      <c r="AA18">
        <v>0</v>
      </c>
      <c r="AB18">
        <v>16873.07</v>
      </c>
      <c r="AC18">
        <v>-1806.55</v>
      </c>
      <c r="AD18">
        <v>0</v>
      </c>
      <c r="AE18">
        <v>0</v>
      </c>
      <c r="AF18">
        <v>154.36000000000001</v>
      </c>
      <c r="AG18">
        <v>0</v>
      </c>
      <c r="AH18">
        <v>1800</v>
      </c>
      <c r="AI18">
        <v>1759.89</v>
      </c>
      <c r="AJ18">
        <v>838</v>
      </c>
      <c r="AK18">
        <v>0</v>
      </c>
      <c r="AL18">
        <v>179.7</v>
      </c>
      <c r="AM18">
        <v>0</v>
      </c>
      <c r="AN18">
        <v>476.33</v>
      </c>
      <c r="AO18">
        <v>0</v>
      </c>
      <c r="AP18">
        <v>0</v>
      </c>
      <c r="AQ18">
        <v>553.46</v>
      </c>
      <c r="AR18">
        <v>2811</v>
      </c>
      <c r="AS18">
        <v>452</v>
      </c>
      <c r="AT18">
        <v>0</v>
      </c>
      <c r="AU18">
        <v>0</v>
      </c>
      <c r="AV18">
        <v>0</v>
      </c>
      <c r="AW18">
        <v>566.46</v>
      </c>
      <c r="AX18">
        <v>72.73</v>
      </c>
      <c r="AY18">
        <v>1854.87</v>
      </c>
      <c r="AZ18">
        <v>0</v>
      </c>
      <c r="BA18">
        <v>38666.49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237.5</v>
      </c>
      <c r="BH18">
        <v>0</v>
      </c>
      <c r="BI18">
        <v>1054.9000000000001</v>
      </c>
      <c r="BJ18">
        <v>14226.36</v>
      </c>
      <c r="BK18">
        <v>48.18</v>
      </c>
      <c r="BL18">
        <v>0</v>
      </c>
      <c r="BM18">
        <v>156.84</v>
      </c>
      <c r="BN18">
        <v>0</v>
      </c>
      <c r="BO18">
        <v>0</v>
      </c>
      <c r="BP18">
        <v>145.44999999999999</v>
      </c>
      <c r="BQ18">
        <v>0</v>
      </c>
      <c r="BR18">
        <v>0</v>
      </c>
      <c r="BS18">
        <v>0</v>
      </c>
      <c r="BT18">
        <v>6901.81</v>
      </c>
      <c r="BU18">
        <v>55</v>
      </c>
      <c r="BV18">
        <v>4246.04</v>
      </c>
      <c r="BW18">
        <v>158.59</v>
      </c>
      <c r="BX18">
        <v>177.27</v>
      </c>
      <c r="BY18">
        <v>0</v>
      </c>
      <c r="BZ18">
        <v>383.35</v>
      </c>
      <c r="CA18">
        <v>265.52999999999997</v>
      </c>
      <c r="CB18">
        <v>0</v>
      </c>
      <c r="CC18">
        <v>6726.79</v>
      </c>
      <c r="CD18">
        <v>1122.28</v>
      </c>
      <c r="CE18">
        <v>282.16000000000003</v>
      </c>
      <c r="CF18">
        <v>0</v>
      </c>
      <c r="CG18">
        <v>-3130.92</v>
      </c>
      <c r="CH18">
        <v>3250.47</v>
      </c>
      <c r="CI18">
        <v>0</v>
      </c>
      <c r="CJ18">
        <v>231.35</v>
      </c>
      <c r="CK18">
        <v>26080.83</v>
      </c>
      <c r="CL18">
        <v>522.5</v>
      </c>
      <c r="CM18">
        <v>2599.16</v>
      </c>
      <c r="CN18">
        <v>978.42</v>
      </c>
      <c r="CO18">
        <v>0</v>
      </c>
      <c r="CP18">
        <v>2600</v>
      </c>
      <c r="CQ18">
        <v>3108.72</v>
      </c>
      <c r="CR18">
        <v>0</v>
      </c>
      <c r="CS18">
        <v>105.3</v>
      </c>
      <c r="CT18">
        <v>0</v>
      </c>
      <c r="CU18">
        <v>0</v>
      </c>
      <c r="CV18">
        <v>0</v>
      </c>
      <c r="CW18">
        <v>0</v>
      </c>
      <c r="CX18">
        <v>1600</v>
      </c>
      <c r="CY18">
        <v>8080</v>
      </c>
      <c r="CZ18">
        <v>0</v>
      </c>
      <c r="DA18">
        <v>0</v>
      </c>
      <c r="DB18">
        <v>0</v>
      </c>
      <c r="DC18">
        <v>13283.38</v>
      </c>
      <c r="DD18">
        <v>5612.9</v>
      </c>
      <c r="DE18">
        <v>14651.21</v>
      </c>
      <c r="DF18">
        <v>5544.25</v>
      </c>
      <c r="DG18">
        <v>2442.37</v>
      </c>
      <c r="DH18">
        <v>1019.16</v>
      </c>
      <c r="DI18">
        <v>0</v>
      </c>
      <c r="DJ18">
        <v>0</v>
      </c>
      <c r="DK18">
        <v>0</v>
      </c>
      <c r="DL18">
        <v>0</v>
      </c>
      <c r="DM18">
        <v>4401.37</v>
      </c>
      <c r="DN18">
        <v>0</v>
      </c>
      <c r="DO18">
        <v>0</v>
      </c>
      <c r="DP18">
        <v>0</v>
      </c>
      <c r="DQ18">
        <v>4885.37</v>
      </c>
      <c r="DR18">
        <v>1480.35</v>
      </c>
      <c r="DS18">
        <v>0</v>
      </c>
      <c r="DT18">
        <v>0</v>
      </c>
      <c r="DU18">
        <v>0</v>
      </c>
      <c r="DV18">
        <v>0</v>
      </c>
      <c r="DW18">
        <v>200</v>
      </c>
      <c r="DX18">
        <v>0</v>
      </c>
    </row>
    <row r="19" spans="1:128" x14ac:dyDescent="0.25">
      <c r="A19" s="3">
        <v>44743</v>
      </c>
      <c r="B19">
        <v>38423.97</v>
      </c>
      <c r="C19">
        <v>0</v>
      </c>
      <c r="D19">
        <v>966.1</v>
      </c>
      <c r="E19">
        <v>156416.47</v>
      </c>
      <c r="F19">
        <v>0</v>
      </c>
      <c r="G19">
        <v>1554.31</v>
      </c>
      <c r="H19">
        <v>120.26</v>
      </c>
      <c r="I19">
        <v>1635.21</v>
      </c>
      <c r="J19">
        <v>1946.13</v>
      </c>
      <c r="K19">
        <v>11248.64</v>
      </c>
      <c r="L19">
        <v>0</v>
      </c>
      <c r="M19">
        <v>0</v>
      </c>
      <c r="N19">
        <v>15.11</v>
      </c>
      <c r="O19">
        <v>0</v>
      </c>
      <c r="P19">
        <v>2386.81</v>
      </c>
      <c r="Q19">
        <v>0</v>
      </c>
      <c r="R19">
        <v>1388.18</v>
      </c>
      <c r="S19">
        <v>0</v>
      </c>
      <c r="T19">
        <v>0</v>
      </c>
      <c r="U19">
        <v>0</v>
      </c>
      <c r="V19">
        <v>0</v>
      </c>
      <c r="W19">
        <v>0</v>
      </c>
      <c r="X19">
        <v>303.5</v>
      </c>
      <c r="Y19">
        <v>0</v>
      </c>
      <c r="Z19">
        <v>0</v>
      </c>
      <c r="AA19">
        <v>0</v>
      </c>
      <c r="AB19">
        <v>13814.51</v>
      </c>
      <c r="AC19">
        <v>1569.69</v>
      </c>
      <c r="AD19">
        <v>0</v>
      </c>
      <c r="AE19">
        <v>0</v>
      </c>
      <c r="AF19">
        <v>516.16</v>
      </c>
      <c r="AG19">
        <v>0</v>
      </c>
      <c r="AH19">
        <v>1800</v>
      </c>
      <c r="AI19">
        <v>1694.9</v>
      </c>
      <c r="AJ19">
        <v>1232.68</v>
      </c>
      <c r="AK19">
        <v>0</v>
      </c>
      <c r="AL19">
        <v>153.79</v>
      </c>
      <c r="AM19">
        <v>0</v>
      </c>
      <c r="AN19">
        <v>570.66999999999996</v>
      </c>
      <c r="AO19">
        <v>0</v>
      </c>
      <c r="AP19">
        <v>0</v>
      </c>
      <c r="AQ19">
        <v>87.65</v>
      </c>
      <c r="AR19">
        <v>2811</v>
      </c>
      <c r="AS19">
        <v>0</v>
      </c>
      <c r="AT19">
        <v>0</v>
      </c>
      <c r="AU19">
        <v>0</v>
      </c>
      <c r="AV19">
        <v>0</v>
      </c>
      <c r="AW19">
        <v>388.8</v>
      </c>
      <c r="AX19">
        <v>335.05</v>
      </c>
      <c r="AY19">
        <v>2012.94</v>
      </c>
      <c r="AZ19">
        <v>0</v>
      </c>
      <c r="BA19">
        <v>34178.949999999997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237.5</v>
      </c>
      <c r="BH19">
        <v>204.59</v>
      </c>
      <c r="BI19">
        <v>498.97</v>
      </c>
      <c r="BJ19">
        <v>9226.36</v>
      </c>
      <c r="BK19">
        <v>49.85</v>
      </c>
      <c r="BL19">
        <v>0</v>
      </c>
      <c r="BM19">
        <v>149.94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4079.92</v>
      </c>
      <c r="BW19">
        <v>973</v>
      </c>
      <c r="BX19">
        <v>3494</v>
      </c>
      <c r="BY19">
        <v>0</v>
      </c>
      <c r="BZ19">
        <v>0</v>
      </c>
      <c r="CA19">
        <v>262.73</v>
      </c>
      <c r="CB19">
        <v>0</v>
      </c>
      <c r="CC19">
        <v>5968.66</v>
      </c>
      <c r="CD19">
        <v>1897.61</v>
      </c>
      <c r="CE19">
        <v>56.7</v>
      </c>
      <c r="CF19">
        <v>0</v>
      </c>
      <c r="CG19">
        <v>1984.05</v>
      </c>
      <c r="CH19">
        <v>3057.44</v>
      </c>
      <c r="CI19">
        <v>0</v>
      </c>
      <c r="CJ19">
        <v>185.08</v>
      </c>
      <c r="CK19">
        <v>26024.53</v>
      </c>
      <c r="CL19">
        <v>418</v>
      </c>
      <c r="CM19">
        <v>2730</v>
      </c>
      <c r="CN19">
        <v>978.42</v>
      </c>
      <c r="CO19">
        <v>0</v>
      </c>
      <c r="CP19">
        <v>1175</v>
      </c>
      <c r="CQ19">
        <v>2040.99</v>
      </c>
      <c r="CR19">
        <v>0</v>
      </c>
      <c r="CS19">
        <v>97.9</v>
      </c>
      <c r="CT19">
        <v>0</v>
      </c>
      <c r="CU19">
        <v>0</v>
      </c>
      <c r="CV19">
        <v>0</v>
      </c>
      <c r="CW19">
        <v>0</v>
      </c>
      <c r="CX19">
        <v>1300</v>
      </c>
      <c r="CY19">
        <v>10470</v>
      </c>
      <c r="CZ19">
        <v>0</v>
      </c>
      <c r="DA19">
        <v>0</v>
      </c>
      <c r="DB19">
        <v>0</v>
      </c>
      <c r="DC19">
        <v>13065.2</v>
      </c>
      <c r="DD19">
        <v>5308.93</v>
      </c>
      <c r="DE19">
        <v>15201.03</v>
      </c>
      <c r="DF19">
        <v>5515.82</v>
      </c>
      <c r="DG19">
        <v>2294.04</v>
      </c>
      <c r="DH19">
        <v>1187.5</v>
      </c>
      <c r="DI19">
        <v>0</v>
      </c>
      <c r="DJ19">
        <v>0</v>
      </c>
      <c r="DK19">
        <v>0</v>
      </c>
      <c r="DL19">
        <v>0</v>
      </c>
      <c r="DM19">
        <v>4408.3</v>
      </c>
      <c r="DN19">
        <v>0</v>
      </c>
      <c r="DO19">
        <v>0</v>
      </c>
      <c r="DP19">
        <v>0</v>
      </c>
      <c r="DQ19">
        <v>-5569.3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200</v>
      </c>
      <c r="DX19">
        <v>0</v>
      </c>
    </row>
    <row r="20" spans="1:128" x14ac:dyDescent="0.25">
      <c r="A20" s="3">
        <v>44713</v>
      </c>
      <c r="B20">
        <v>33594.629999999997</v>
      </c>
      <c r="C20">
        <v>0</v>
      </c>
      <c r="D20">
        <v>993.01</v>
      </c>
      <c r="E20">
        <v>157060.04999999999</v>
      </c>
      <c r="F20">
        <v>0</v>
      </c>
      <c r="G20">
        <v>1631.9</v>
      </c>
      <c r="H20">
        <v>660.16</v>
      </c>
      <c r="I20">
        <v>529.99</v>
      </c>
      <c r="J20">
        <v>2597</v>
      </c>
      <c r="K20">
        <v>8920.64</v>
      </c>
      <c r="L20">
        <v>218.18</v>
      </c>
      <c r="M20">
        <v>300</v>
      </c>
      <c r="N20">
        <v>8.89</v>
      </c>
      <c r="O20">
        <v>0</v>
      </c>
      <c r="P20">
        <v>3030.23</v>
      </c>
      <c r="Q20">
        <v>0</v>
      </c>
      <c r="R20">
        <v>407.28</v>
      </c>
      <c r="S20">
        <v>0</v>
      </c>
      <c r="T20">
        <v>0</v>
      </c>
      <c r="U20">
        <v>0</v>
      </c>
      <c r="V20">
        <v>0</v>
      </c>
      <c r="W20">
        <v>0</v>
      </c>
      <c r="X20">
        <v>121.18</v>
      </c>
      <c r="Y20">
        <v>0</v>
      </c>
      <c r="Z20">
        <v>0</v>
      </c>
      <c r="AA20">
        <v>0</v>
      </c>
      <c r="AB20">
        <v>15280.69</v>
      </c>
      <c r="AC20">
        <v>-1399.08</v>
      </c>
      <c r="AD20">
        <v>0</v>
      </c>
      <c r="AE20">
        <v>0</v>
      </c>
      <c r="AF20">
        <v>93.2</v>
      </c>
      <c r="AG20">
        <v>0</v>
      </c>
      <c r="AH20">
        <v>2000</v>
      </c>
      <c r="AI20">
        <v>1834.9</v>
      </c>
      <c r="AJ20">
        <v>860</v>
      </c>
      <c r="AK20">
        <v>0</v>
      </c>
      <c r="AL20">
        <v>137.49</v>
      </c>
      <c r="AM20">
        <v>0</v>
      </c>
      <c r="AN20">
        <v>947.57</v>
      </c>
      <c r="AO20">
        <v>10150</v>
      </c>
      <c r="AP20">
        <v>55</v>
      </c>
      <c r="AQ20">
        <v>660.46</v>
      </c>
      <c r="AR20">
        <v>2811</v>
      </c>
      <c r="AS20">
        <v>499.94</v>
      </c>
      <c r="AT20">
        <v>0</v>
      </c>
      <c r="AU20">
        <v>0</v>
      </c>
      <c r="AV20">
        <v>0</v>
      </c>
      <c r="AW20">
        <v>454.89</v>
      </c>
      <c r="AX20">
        <v>394.19</v>
      </c>
      <c r="AY20">
        <v>2007.4</v>
      </c>
      <c r="AZ20">
        <v>0</v>
      </c>
      <c r="BA20">
        <v>46482.3</v>
      </c>
      <c r="BB20">
        <v>0</v>
      </c>
      <c r="BC20">
        <v>0</v>
      </c>
      <c r="BD20">
        <v>0</v>
      </c>
      <c r="BE20">
        <v>1350</v>
      </c>
      <c r="BF20">
        <v>3900</v>
      </c>
      <c r="BG20">
        <v>237.5</v>
      </c>
      <c r="BH20">
        <v>2002.87</v>
      </c>
      <c r="BI20">
        <v>482.87</v>
      </c>
      <c r="BJ20">
        <v>8928.74</v>
      </c>
      <c r="BK20">
        <v>51.51</v>
      </c>
      <c r="BL20">
        <v>0</v>
      </c>
      <c r="BM20">
        <v>185.76</v>
      </c>
      <c r="BN20">
        <v>0</v>
      </c>
      <c r="BO20">
        <v>0</v>
      </c>
      <c r="BP20">
        <v>0</v>
      </c>
      <c r="BQ20">
        <v>70.819999999999993</v>
      </c>
      <c r="BR20">
        <v>0</v>
      </c>
      <c r="BS20">
        <v>0</v>
      </c>
      <c r="BT20">
        <v>2224.29</v>
      </c>
      <c r="BU20">
        <v>207.37</v>
      </c>
      <c r="BV20">
        <v>2301.94</v>
      </c>
      <c r="BW20">
        <v>208.06</v>
      </c>
      <c r="BX20">
        <v>0</v>
      </c>
      <c r="BY20">
        <v>0</v>
      </c>
      <c r="BZ20">
        <v>1420</v>
      </c>
      <c r="CA20">
        <v>614.33000000000004</v>
      </c>
      <c r="CB20">
        <v>0</v>
      </c>
      <c r="CC20">
        <v>5672.94</v>
      </c>
      <c r="CD20">
        <v>2503.5300000000002</v>
      </c>
      <c r="CE20">
        <v>190.16</v>
      </c>
      <c r="CF20">
        <v>0</v>
      </c>
      <c r="CG20">
        <v>1730.7</v>
      </c>
      <c r="CH20">
        <v>3061.5</v>
      </c>
      <c r="CI20">
        <v>0</v>
      </c>
      <c r="CJ20">
        <v>185.08</v>
      </c>
      <c r="CK20">
        <v>23552.720000000001</v>
      </c>
      <c r="CL20">
        <v>209</v>
      </c>
      <c r="CM20">
        <v>2730</v>
      </c>
      <c r="CN20">
        <v>978.42</v>
      </c>
      <c r="CO20">
        <v>0</v>
      </c>
      <c r="CP20">
        <v>1500</v>
      </c>
      <c r="CQ20">
        <v>3063</v>
      </c>
      <c r="CR20">
        <v>0</v>
      </c>
      <c r="CS20">
        <v>105.7</v>
      </c>
      <c r="CT20">
        <v>0</v>
      </c>
      <c r="CU20">
        <v>0</v>
      </c>
      <c r="CV20">
        <v>0</v>
      </c>
      <c r="CW20">
        <v>0</v>
      </c>
      <c r="CX20">
        <v>4000</v>
      </c>
      <c r="CY20">
        <v>7880</v>
      </c>
      <c r="CZ20">
        <v>0</v>
      </c>
      <c r="DA20">
        <v>0</v>
      </c>
      <c r="DB20">
        <v>0</v>
      </c>
      <c r="DC20">
        <v>18533.490000000002</v>
      </c>
      <c r="DD20">
        <v>6313.4</v>
      </c>
      <c r="DE20">
        <v>18528.5</v>
      </c>
      <c r="DF20">
        <v>4620.01</v>
      </c>
      <c r="DG20">
        <v>3634.4</v>
      </c>
      <c r="DH20">
        <v>1058.0899999999999</v>
      </c>
      <c r="DI20">
        <v>0</v>
      </c>
      <c r="DJ20">
        <v>0</v>
      </c>
      <c r="DK20">
        <v>0</v>
      </c>
      <c r="DL20">
        <v>0</v>
      </c>
      <c r="DM20">
        <v>5071.3900000000003</v>
      </c>
      <c r="DN20">
        <v>0</v>
      </c>
      <c r="DO20">
        <v>0</v>
      </c>
      <c r="DP20">
        <v>0</v>
      </c>
      <c r="DQ20">
        <v>6612.8</v>
      </c>
      <c r="DR20">
        <v>1443.4</v>
      </c>
      <c r="DS20">
        <v>0</v>
      </c>
      <c r="DT20">
        <v>0</v>
      </c>
      <c r="DU20">
        <v>0</v>
      </c>
      <c r="DV20">
        <v>0</v>
      </c>
      <c r="DW20">
        <v>200</v>
      </c>
      <c r="DX20">
        <v>0</v>
      </c>
    </row>
    <row r="21" spans="1:128" x14ac:dyDescent="0.25">
      <c r="A21" s="3">
        <v>44682</v>
      </c>
      <c r="B21">
        <v>30951.37</v>
      </c>
      <c r="C21">
        <v>0</v>
      </c>
      <c r="D21">
        <v>940.77</v>
      </c>
      <c r="E21">
        <v>160854.32</v>
      </c>
      <c r="F21">
        <v>0</v>
      </c>
      <c r="G21">
        <v>2277.0100000000002</v>
      </c>
      <c r="H21">
        <v>571.99</v>
      </c>
      <c r="I21">
        <v>1094.28</v>
      </c>
      <c r="J21">
        <v>1862.54</v>
      </c>
      <c r="K21">
        <v>9760.09</v>
      </c>
      <c r="L21">
        <v>0</v>
      </c>
      <c r="M21">
        <v>527</v>
      </c>
      <c r="N21">
        <v>6.92</v>
      </c>
      <c r="O21">
        <v>0</v>
      </c>
      <c r="P21">
        <v>2630.45</v>
      </c>
      <c r="Q21">
        <v>0</v>
      </c>
      <c r="R21">
        <v>72.73</v>
      </c>
      <c r="S21">
        <v>0</v>
      </c>
      <c r="T21">
        <v>0</v>
      </c>
      <c r="U21">
        <v>0</v>
      </c>
      <c r="V21">
        <v>0</v>
      </c>
      <c r="W21">
        <v>0</v>
      </c>
      <c r="X21">
        <v>233.78</v>
      </c>
      <c r="Y21">
        <v>0</v>
      </c>
      <c r="Z21">
        <v>0</v>
      </c>
      <c r="AA21">
        <v>0</v>
      </c>
      <c r="AB21">
        <v>11607.72</v>
      </c>
      <c r="AC21">
        <v>1396.23</v>
      </c>
      <c r="AD21">
        <v>0</v>
      </c>
      <c r="AE21">
        <v>0</v>
      </c>
      <c r="AF21">
        <v>502.39</v>
      </c>
      <c r="AG21">
        <v>0</v>
      </c>
      <c r="AH21">
        <v>3600</v>
      </c>
      <c r="AI21">
        <v>1819.1</v>
      </c>
      <c r="AJ21">
        <v>0</v>
      </c>
      <c r="AK21">
        <v>0</v>
      </c>
      <c r="AL21">
        <v>130.75</v>
      </c>
      <c r="AM21">
        <v>0</v>
      </c>
      <c r="AN21">
        <v>309.39999999999998</v>
      </c>
      <c r="AO21">
        <v>0</v>
      </c>
      <c r="AP21">
        <v>0</v>
      </c>
      <c r="AQ21">
        <v>522.36</v>
      </c>
      <c r="AR21">
        <v>2811</v>
      </c>
      <c r="AS21">
        <v>780.72</v>
      </c>
      <c r="AT21">
        <v>0</v>
      </c>
      <c r="AU21">
        <v>0</v>
      </c>
      <c r="AV21">
        <v>0</v>
      </c>
      <c r="AW21">
        <v>461.27</v>
      </c>
      <c r="AX21">
        <v>340.91</v>
      </c>
      <c r="AY21">
        <v>1924.67</v>
      </c>
      <c r="AZ21">
        <v>0</v>
      </c>
      <c r="BA21">
        <v>41332.36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237.5</v>
      </c>
      <c r="BH21">
        <v>202.36</v>
      </c>
      <c r="BI21">
        <v>498.97</v>
      </c>
      <c r="BJ21">
        <v>9256.6299999999992</v>
      </c>
      <c r="BK21">
        <v>54.17</v>
      </c>
      <c r="BL21">
        <v>0</v>
      </c>
      <c r="BM21">
        <v>392.87</v>
      </c>
      <c r="BN21">
        <v>0</v>
      </c>
      <c r="BO21">
        <v>0</v>
      </c>
      <c r="BP21">
        <v>0</v>
      </c>
      <c r="BQ21">
        <v>10.58</v>
      </c>
      <c r="BR21">
        <v>0</v>
      </c>
      <c r="BS21">
        <v>0</v>
      </c>
      <c r="BT21">
        <v>8633.9</v>
      </c>
      <c r="BU21">
        <v>5072.6400000000003</v>
      </c>
      <c r="BV21">
        <v>745.72</v>
      </c>
      <c r="BW21">
        <v>0</v>
      </c>
      <c r="BX21">
        <v>0</v>
      </c>
      <c r="BY21">
        <v>0</v>
      </c>
      <c r="BZ21">
        <v>233.78</v>
      </c>
      <c r="CA21">
        <v>271.52999999999997</v>
      </c>
      <c r="CB21">
        <v>0</v>
      </c>
      <c r="CC21">
        <v>5817.83</v>
      </c>
      <c r="CD21">
        <v>0</v>
      </c>
      <c r="CE21">
        <v>90.46</v>
      </c>
      <c r="CF21">
        <v>120</v>
      </c>
      <c r="CG21">
        <v>1660.76</v>
      </c>
      <c r="CH21">
        <v>3032.74</v>
      </c>
      <c r="CI21">
        <v>0</v>
      </c>
      <c r="CJ21">
        <v>231.35</v>
      </c>
      <c r="CK21">
        <v>22870.3</v>
      </c>
      <c r="CL21">
        <v>388.84</v>
      </c>
      <c r="CM21">
        <v>2730</v>
      </c>
      <c r="CN21">
        <v>978.42</v>
      </c>
      <c r="CO21">
        <v>0</v>
      </c>
      <c r="CP21">
        <v>2250</v>
      </c>
      <c r="CQ21">
        <v>2427.0300000000002</v>
      </c>
      <c r="CR21">
        <v>0</v>
      </c>
      <c r="CS21">
        <v>1040.8499999999999</v>
      </c>
      <c r="CT21">
        <v>0</v>
      </c>
      <c r="CU21">
        <v>0</v>
      </c>
      <c r="CV21">
        <v>0</v>
      </c>
      <c r="CW21">
        <v>0</v>
      </c>
      <c r="CX21">
        <v>4827.2700000000004</v>
      </c>
      <c r="CY21">
        <v>8501.27</v>
      </c>
      <c r="CZ21">
        <v>0</v>
      </c>
      <c r="DA21">
        <v>0</v>
      </c>
      <c r="DB21">
        <v>0</v>
      </c>
      <c r="DC21">
        <v>14034.24</v>
      </c>
      <c r="DD21">
        <v>5063.72</v>
      </c>
      <c r="DE21">
        <v>14807.2</v>
      </c>
      <c r="DF21">
        <v>3802.42</v>
      </c>
      <c r="DG21">
        <v>1888.93</v>
      </c>
      <c r="DH21">
        <v>486.97</v>
      </c>
      <c r="DI21">
        <v>0</v>
      </c>
      <c r="DJ21">
        <v>0</v>
      </c>
      <c r="DK21">
        <v>0</v>
      </c>
      <c r="DL21">
        <v>0</v>
      </c>
      <c r="DM21">
        <v>3799.01</v>
      </c>
      <c r="DN21">
        <v>0</v>
      </c>
      <c r="DO21">
        <v>0</v>
      </c>
      <c r="DP21">
        <v>0</v>
      </c>
      <c r="DQ21">
        <v>3867.8</v>
      </c>
      <c r="DR21">
        <v>2886.8</v>
      </c>
      <c r="DS21">
        <v>0</v>
      </c>
      <c r="DT21">
        <v>0</v>
      </c>
      <c r="DU21">
        <v>0</v>
      </c>
      <c r="DV21">
        <v>0</v>
      </c>
      <c r="DW21">
        <v>200</v>
      </c>
      <c r="DX21">
        <v>0</v>
      </c>
    </row>
    <row r="22" spans="1:128" x14ac:dyDescent="0.25">
      <c r="A22" s="3">
        <v>44652</v>
      </c>
      <c r="B22">
        <v>31980.74</v>
      </c>
      <c r="C22">
        <v>0</v>
      </c>
      <c r="D22">
        <v>742.68</v>
      </c>
      <c r="E22">
        <v>174206.76</v>
      </c>
      <c r="F22">
        <v>0</v>
      </c>
      <c r="G22">
        <v>1839.75</v>
      </c>
      <c r="H22">
        <v>700.32</v>
      </c>
      <c r="I22">
        <v>809.54</v>
      </c>
      <c r="J22">
        <v>2194.81</v>
      </c>
      <c r="K22">
        <v>13121.54</v>
      </c>
      <c r="L22">
        <v>0</v>
      </c>
      <c r="M22">
        <v>433.64</v>
      </c>
      <c r="N22">
        <v>7.08</v>
      </c>
      <c r="O22">
        <v>0</v>
      </c>
      <c r="P22">
        <v>2516.29</v>
      </c>
      <c r="Q22">
        <v>0</v>
      </c>
      <c r="R22">
        <v>118.19</v>
      </c>
      <c r="S22">
        <v>0</v>
      </c>
      <c r="T22">
        <v>0</v>
      </c>
      <c r="U22">
        <v>0</v>
      </c>
      <c r="V22">
        <v>0</v>
      </c>
      <c r="W22">
        <v>0</v>
      </c>
      <c r="X22">
        <v>170</v>
      </c>
      <c r="Y22">
        <v>0</v>
      </c>
      <c r="Z22">
        <v>0</v>
      </c>
      <c r="AA22">
        <v>0</v>
      </c>
      <c r="AB22">
        <v>10302.24</v>
      </c>
      <c r="AC22">
        <v>2452.1</v>
      </c>
      <c r="AD22">
        <v>0</v>
      </c>
      <c r="AE22">
        <v>0</v>
      </c>
      <c r="AF22">
        <v>579.83000000000004</v>
      </c>
      <c r="AG22">
        <v>0</v>
      </c>
      <c r="AH22">
        <v>0</v>
      </c>
      <c r="AI22">
        <v>1702.53</v>
      </c>
      <c r="AJ22">
        <v>707.27</v>
      </c>
      <c r="AK22">
        <v>0</v>
      </c>
      <c r="AL22">
        <v>107.77</v>
      </c>
      <c r="AM22">
        <v>0</v>
      </c>
      <c r="AN22">
        <v>405</v>
      </c>
      <c r="AO22">
        <v>33.200000000000003</v>
      </c>
      <c r="AP22">
        <v>0</v>
      </c>
      <c r="AQ22">
        <v>0</v>
      </c>
      <c r="AR22">
        <v>2811</v>
      </c>
      <c r="AS22">
        <v>226</v>
      </c>
      <c r="AT22">
        <v>0</v>
      </c>
      <c r="AU22">
        <v>219.32</v>
      </c>
      <c r="AV22">
        <v>0</v>
      </c>
      <c r="AW22">
        <v>348.25</v>
      </c>
      <c r="AX22">
        <v>312.62</v>
      </c>
      <c r="AY22">
        <v>1916.95</v>
      </c>
      <c r="AZ22">
        <v>0</v>
      </c>
      <c r="BA22">
        <v>39455.01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981.07</v>
      </c>
      <c r="BH22">
        <v>520.91</v>
      </c>
      <c r="BI22">
        <v>482.87</v>
      </c>
      <c r="BJ22">
        <v>8061.5</v>
      </c>
      <c r="BK22">
        <v>55.82</v>
      </c>
      <c r="BL22">
        <v>0</v>
      </c>
      <c r="BM22">
        <v>231.28</v>
      </c>
      <c r="BN22">
        <v>0</v>
      </c>
      <c r="BO22">
        <v>0</v>
      </c>
      <c r="BP22">
        <v>343.74</v>
      </c>
      <c r="BQ22">
        <v>0</v>
      </c>
      <c r="BR22">
        <v>0</v>
      </c>
      <c r="BS22">
        <v>0</v>
      </c>
      <c r="BT22">
        <v>0</v>
      </c>
      <c r="BU22">
        <v>474.83</v>
      </c>
      <c r="BV22">
        <v>5401.42</v>
      </c>
      <c r="BW22">
        <v>0</v>
      </c>
      <c r="BX22">
        <v>201</v>
      </c>
      <c r="BY22">
        <v>0</v>
      </c>
      <c r="BZ22">
        <v>2881</v>
      </c>
      <c r="CA22">
        <v>268.72000000000003</v>
      </c>
      <c r="CB22">
        <v>0</v>
      </c>
      <c r="CC22">
        <v>6775.29</v>
      </c>
      <c r="CD22">
        <v>476.35</v>
      </c>
      <c r="CE22">
        <v>43.89</v>
      </c>
      <c r="CF22">
        <v>0</v>
      </c>
      <c r="CG22">
        <v>2073.67</v>
      </c>
      <c r="CH22">
        <v>3061.5</v>
      </c>
      <c r="CI22">
        <v>0</v>
      </c>
      <c r="CJ22">
        <v>185.08</v>
      </c>
      <c r="CK22">
        <v>26899</v>
      </c>
      <c r="CL22">
        <v>493.34</v>
      </c>
      <c r="CM22">
        <v>4990.3599999999997</v>
      </c>
      <c r="CN22">
        <v>753.88</v>
      </c>
      <c r="CO22">
        <v>0</v>
      </c>
      <c r="CP22">
        <v>1775</v>
      </c>
      <c r="CQ22">
        <v>2525.3000000000002</v>
      </c>
      <c r="CR22">
        <v>0</v>
      </c>
      <c r="CS22">
        <v>570.72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11020</v>
      </c>
      <c r="CZ22">
        <v>0</v>
      </c>
      <c r="DA22">
        <v>0</v>
      </c>
      <c r="DB22">
        <v>0</v>
      </c>
      <c r="DC22">
        <v>13691.69</v>
      </c>
      <c r="DD22">
        <v>5248.51</v>
      </c>
      <c r="DE22">
        <v>14937.2</v>
      </c>
      <c r="DF22">
        <v>5414.75</v>
      </c>
      <c r="DG22">
        <v>2712.87</v>
      </c>
      <c r="DH22">
        <v>930.12</v>
      </c>
      <c r="DI22">
        <v>0</v>
      </c>
      <c r="DJ22">
        <v>0</v>
      </c>
      <c r="DK22">
        <v>0</v>
      </c>
      <c r="DL22">
        <v>0</v>
      </c>
      <c r="DM22">
        <v>4178.83</v>
      </c>
      <c r="DN22">
        <v>0</v>
      </c>
      <c r="DO22">
        <v>0</v>
      </c>
      <c r="DP22">
        <v>0</v>
      </c>
      <c r="DQ22">
        <v>1444.81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25">
      <c r="A23" s="3">
        <v>44621</v>
      </c>
      <c r="B23">
        <v>25352.66</v>
      </c>
      <c r="C23">
        <v>1581.82</v>
      </c>
      <c r="D23">
        <v>3520.66</v>
      </c>
      <c r="E23">
        <v>164258.84</v>
      </c>
      <c r="F23">
        <v>0</v>
      </c>
      <c r="G23">
        <v>1174.19</v>
      </c>
      <c r="H23">
        <v>748.73</v>
      </c>
      <c r="I23">
        <v>1214.1099999999999</v>
      </c>
      <c r="J23">
        <v>2191.91</v>
      </c>
      <c r="K23">
        <v>8566.7199999999993</v>
      </c>
      <c r="L23">
        <v>0</v>
      </c>
      <c r="M23">
        <v>160</v>
      </c>
      <c r="N23">
        <v>6.36</v>
      </c>
      <c r="O23">
        <v>0</v>
      </c>
      <c r="P23">
        <v>2228.7600000000002</v>
      </c>
      <c r="Q23">
        <v>0</v>
      </c>
      <c r="R23">
        <v>686.36</v>
      </c>
      <c r="S23">
        <v>0</v>
      </c>
      <c r="T23">
        <v>0</v>
      </c>
      <c r="U23">
        <v>0</v>
      </c>
      <c r="V23">
        <v>0</v>
      </c>
      <c r="W23">
        <v>0</v>
      </c>
      <c r="X23">
        <v>102.2</v>
      </c>
      <c r="Y23">
        <v>0</v>
      </c>
      <c r="Z23">
        <v>0</v>
      </c>
      <c r="AA23">
        <v>0</v>
      </c>
      <c r="AB23">
        <v>13635.92</v>
      </c>
      <c r="AC23">
        <v>-1395.98</v>
      </c>
      <c r="AD23">
        <v>0</v>
      </c>
      <c r="AE23">
        <v>0</v>
      </c>
      <c r="AF23">
        <v>44.8</v>
      </c>
      <c r="AG23">
        <v>0</v>
      </c>
      <c r="AH23">
        <v>1800</v>
      </c>
      <c r="AI23">
        <v>1798.6</v>
      </c>
      <c r="AJ23">
        <v>830.09</v>
      </c>
      <c r="AK23">
        <v>0</v>
      </c>
      <c r="AL23">
        <v>117.97</v>
      </c>
      <c r="AM23">
        <v>0</v>
      </c>
      <c r="AN23">
        <v>327.8</v>
      </c>
      <c r="AO23">
        <v>0</v>
      </c>
      <c r="AP23">
        <v>0</v>
      </c>
      <c r="AQ23">
        <v>121.45</v>
      </c>
      <c r="AR23">
        <v>2811</v>
      </c>
      <c r="AS23">
        <v>0</v>
      </c>
      <c r="AT23">
        <v>0</v>
      </c>
      <c r="AU23">
        <v>186.18</v>
      </c>
      <c r="AV23">
        <v>0</v>
      </c>
      <c r="AW23">
        <v>552.25</v>
      </c>
      <c r="AX23">
        <v>172.68</v>
      </c>
      <c r="AY23">
        <v>1916.95</v>
      </c>
      <c r="AZ23">
        <v>0</v>
      </c>
      <c r="BA23">
        <v>39808.53</v>
      </c>
      <c r="BB23">
        <v>0</v>
      </c>
      <c r="BC23">
        <v>0</v>
      </c>
      <c r="BD23">
        <v>0</v>
      </c>
      <c r="BE23">
        <v>250</v>
      </c>
      <c r="BF23">
        <v>0</v>
      </c>
      <c r="BG23">
        <v>237.5</v>
      </c>
      <c r="BH23">
        <v>0</v>
      </c>
      <c r="BI23">
        <v>498.97</v>
      </c>
      <c r="BJ23">
        <v>8330.2199999999993</v>
      </c>
      <c r="BK23">
        <v>58.47</v>
      </c>
      <c r="BL23">
        <v>0</v>
      </c>
      <c r="BM23">
        <v>136.84</v>
      </c>
      <c r="BN23">
        <v>0</v>
      </c>
      <c r="BO23">
        <v>1889.84</v>
      </c>
      <c r="BP23">
        <v>169.88</v>
      </c>
      <c r="BQ23">
        <v>90.44</v>
      </c>
      <c r="BR23">
        <v>0</v>
      </c>
      <c r="BS23">
        <v>0</v>
      </c>
      <c r="BT23">
        <v>2323.9699999999998</v>
      </c>
      <c r="BU23">
        <v>72.739999999999995</v>
      </c>
      <c r="BV23">
        <v>4461.8900000000003</v>
      </c>
      <c r="BW23">
        <v>0</v>
      </c>
      <c r="BX23">
        <v>0</v>
      </c>
      <c r="BY23">
        <v>0</v>
      </c>
      <c r="BZ23">
        <v>205.07</v>
      </c>
      <c r="CA23">
        <v>50</v>
      </c>
      <c r="CB23">
        <v>0</v>
      </c>
      <c r="CC23">
        <v>6526.48</v>
      </c>
      <c r="CD23">
        <v>0</v>
      </c>
      <c r="CE23">
        <v>119.84</v>
      </c>
      <c r="CF23">
        <v>0</v>
      </c>
      <c r="CG23">
        <v>4860.1499999999996</v>
      </c>
      <c r="CH23">
        <v>3061.5</v>
      </c>
      <c r="CI23">
        <v>196.35</v>
      </c>
      <c r="CJ23">
        <v>470.35</v>
      </c>
      <c r="CK23">
        <v>24815.79</v>
      </c>
      <c r="CL23">
        <v>566.05999999999995</v>
      </c>
      <c r="CM23">
        <v>2613</v>
      </c>
      <c r="CN23">
        <v>978.42</v>
      </c>
      <c r="CO23">
        <v>0</v>
      </c>
      <c r="CP23">
        <v>2675</v>
      </c>
      <c r="CQ23">
        <v>3270.42</v>
      </c>
      <c r="CR23">
        <v>0</v>
      </c>
      <c r="CS23">
        <v>82.7</v>
      </c>
      <c r="CT23">
        <v>0</v>
      </c>
      <c r="CU23">
        <v>0</v>
      </c>
      <c r="CV23">
        <v>0</v>
      </c>
      <c r="CW23">
        <v>0</v>
      </c>
      <c r="CX23">
        <v>3136.36</v>
      </c>
      <c r="CY23">
        <v>8080</v>
      </c>
      <c r="CZ23">
        <v>0</v>
      </c>
      <c r="DA23">
        <v>0</v>
      </c>
      <c r="DB23">
        <v>366.87</v>
      </c>
      <c r="DC23">
        <v>13961.89</v>
      </c>
      <c r="DD23">
        <v>5745.78</v>
      </c>
      <c r="DE23">
        <v>18747.580000000002</v>
      </c>
      <c r="DF23">
        <v>5703.74</v>
      </c>
      <c r="DG23">
        <v>3034.88</v>
      </c>
      <c r="DH23">
        <v>715.25</v>
      </c>
      <c r="DI23">
        <v>677.3</v>
      </c>
      <c r="DJ23">
        <v>0</v>
      </c>
      <c r="DK23">
        <v>0</v>
      </c>
      <c r="DL23">
        <v>0</v>
      </c>
      <c r="DM23">
        <v>4573.04</v>
      </c>
      <c r="DN23">
        <v>0</v>
      </c>
      <c r="DO23">
        <v>0</v>
      </c>
      <c r="DP23">
        <v>0</v>
      </c>
      <c r="DQ23">
        <v>8725.7999999999993</v>
      </c>
      <c r="DR23">
        <v>1443.4</v>
      </c>
      <c r="DS23">
        <v>0</v>
      </c>
      <c r="DT23">
        <v>0</v>
      </c>
      <c r="DU23">
        <v>0</v>
      </c>
      <c r="DV23">
        <v>0</v>
      </c>
      <c r="DW23">
        <v>378.4</v>
      </c>
      <c r="DX23">
        <v>0</v>
      </c>
    </row>
    <row r="24" spans="1:128" x14ac:dyDescent="0.25">
      <c r="A24" s="3">
        <v>44593</v>
      </c>
      <c r="B24">
        <v>17978.53</v>
      </c>
      <c r="C24">
        <v>3042.28</v>
      </c>
      <c r="D24">
        <v>558.6</v>
      </c>
      <c r="E24">
        <v>116738.37</v>
      </c>
      <c r="F24">
        <v>1431.67</v>
      </c>
      <c r="G24">
        <v>1797.01</v>
      </c>
      <c r="H24">
        <v>0</v>
      </c>
      <c r="I24">
        <v>1409.55</v>
      </c>
      <c r="J24">
        <v>1709.82</v>
      </c>
      <c r="K24">
        <v>7259.1</v>
      </c>
      <c r="L24">
        <v>0</v>
      </c>
      <c r="M24">
        <v>0</v>
      </c>
      <c r="N24">
        <v>7</v>
      </c>
      <c r="O24">
        <v>0</v>
      </c>
      <c r="P24">
        <v>1689.55</v>
      </c>
      <c r="Q24">
        <v>0</v>
      </c>
      <c r="R24">
        <v>72.73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7035.84</v>
      </c>
      <c r="AC24">
        <v>1448.99</v>
      </c>
      <c r="AD24">
        <v>0</v>
      </c>
      <c r="AE24">
        <v>2354.1999999999998</v>
      </c>
      <c r="AF24">
        <v>0</v>
      </c>
      <c r="AG24">
        <v>0</v>
      </c>
      <c r="AH24">
        <v>1800</v>
      </c>
      <c r="AI24">
        <v>1450</v>
      </c>
      <c r="AJ24">
        <v>0</v>
      </c>
      <c r="AK24">
        <v>125</v>
      </c>
      <c r="AL24">
        <v>125.18</v>
      </c>
      <c r="AM24">
        <v>0</v>
      </c>
      <c r="AN24">
        <v>294.39999999999998</v>
      </c>
      <c r="AO24">
        <v>0</v>
      </c>
      <c r="AP24">
        <v>0</v>
      </c>
      <c r="AQ24">
        <v>212.36</v>
      </c>
      <c r="AR24">
        <v>2811</v>
      </c>
      <c r="AS24">
        <v>226</v>
      </c>
      <c r="AT24">
        <v>0</v>
      </c>
      <c r="AU24">
        <v>206.36</v>
      </c>
      <c r="AV24">
        <v>0</v>
      </c>
      <c r="AW24">
        <v>363.91</v>
      </c>
      <c r="AX24">
        <v>63.64</v>
      </c>
      <c r="AY24">
        <v>1916.95</v>
      </c>
      <c r="AZ24">
        <v>0</v>
      </c>
      <c r="BA24">
        <v>35863.019999999997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237.5</v>
      </c>
      <c r="BH24">
        <v>0</v>
      </c>
      <c r="BI24">
        <v>450.68</v>
      </c>
      <c r="BJ24">
        <v>7524.07</v>
      </c>
      <c r="BK24">
        <v>61.12</v>
      </c>
      <c r="BL24">
        <v>0</v>
      </c>
      <c r="BM24">
        <v>1041.6500000000001</v>
      </c>
      <c r="BN24">
        <v>0</v>
      </c>
      <c r="BO24">
        <v>9.09</v>
      </c>
      <c r="BP24">
        <v>15.01</v>
      </c>
      <c r="BQ24">
        <v>0</v>
      </c>
      <c r="BR24">
        <v>0</v>
      </c>
      <c r="BS24">
        <v>0</v>
      </c>
      <c r="BT24">
        <v>4423.03</v>
      </c>
      <c r="BU24">
        <v>47.82</v>
      </c>
      <c r="BV24">
        <v>970.5</v>
      </c>
      <c r="BW24">
        <v>49.09</v>
      </c>
      <c r="BX24">
        <v>0</v>
      </c>
      <c r="BY24">
        <v>0</v>
      </c>
      <c r="BZ24">
        <v>246.36</v>
      </c>
      <c r="CA24">
        <v>491.45</v>
      </c>
      <c r="CB24">
        <v>0</v>
      </c>
      <c r="CC24">
        <v>7495.46</v>
      </c>
      <c r="CD24">
        <v>445.61</v>
      </c>
      <c r="CE24">
        <v>105.88</v>
      </c>
      <c r="CF24">
        <v>0</v>
      </c>
      <c r="CG24">
        <v>844.53</v>
      </c>
      <c r="CH24">
        <v>3061.5</v>
      </c>
      <c r="CI24">
        <v>2515</v>
      </c>
      <c r="CJ24">
        <v>185.08</v>
      </c>
      <c r="CK24">
        <v>12804.94</v>
      </c>
      <c r="CL24">
        <v>313.5</v>
      </c>
      <c r="CM24">
        <v>2613</v>
      </c>
      <c r="CN24">
        <v>978.42</v>
      </c>
      <c r="CO24">
        <v>0</v>
      </c>
      <c r="CP24">
        <v>0</v>
      </c>
      <c r="CQ24">
        <v>2615.8000000000002</v>
      </c>
      <c r="CR24">
        <v>0</v>
      </c>
      <c r="CS24">
        <v>50</v>
      </c>
      <c r="CT24">
        <v>0</v>
      </c>
      <c r="CU24">
        <v>0</v>
      </c>
      <c r="CV24">
        <v>0</v>
      </c>
      <c r="CW24">
        <v>0</v>
      </c>
      <c r="CX24">
        <v>1950</v>
      </c>
      <c r="CY24">
        <v>8080</v>
      </c>
      <c r="CZ24">
        <v>0</v>
      </c>
      <c r="DA24">
        <v>0</v>
      </c>
      <c r="DB24">
        <v>670.98</v>
      </c>
      <c r="DC24">
        <v>9418.64</v>
      </c>
      <c r="DD24">
        <v>5024.72</v>
      </c>
      <c r="DE24">
        <v>15244.91</v>
      </c>
      <c r="DF24">
        <v>4678.75</v>
      </c>
      <c r="DG24">
        <v>2491.67</v>
      </c>
      <c r="DH24">
        <v>155.86000000000001</v>
      </c>
      <c r="DI24">
        <v>5282.04</v>
      </c>
      <c r="DJ24">
        <v>0</v>
      </c>
      <c r="DK24">
        <v>0</v>
      </c>
      <c r="DL24">
        <v>0</v>
      </c>
      <c r="DM24">
        <v>4062.46</v>
      </c>
      <c r="DN24">
        <v>0</v>
      </c>
      <c r="DO24">
        <v>0</v>
      </c>
      <c r="DP24">
        <v>0</v>
      </c>
      <c r="DQ24">
        <v>4013.46</v>
      </c>
      <c r="DR24">
        <v>1443.4</v>
      </c>
      <c r="DS24">
        <v>0</v>
      </c>
      <c r="DT24">
        <v>0</v>
      </c>
      <c r="DU24">
        <v>0</v>
      </c>
      <c r="DV24">
        <v>0</v>
      </c>
      <c r="DW24">
        <v>278</v>
      </c>
      <c r="DX24">
        <v>0</v>
      </c>
    </row>
    <row r="25" spans="1:128" x14ac:dyDescent="0.25">
      <c r="A25" s="3">
        <v>44562</v>
      </c>
      <c r="B25">
        <v>18444.95</v>
      </c>
      <c r="C25">
        <v>2933.64</v>
      </c>
      <c r="D25">
        <v>439.19</v>
      </c>
      <c r="E25">
        <v>112976.69</v>
      </c>
      <c r="F25">
        <v>1431.67</v>
      </c>
      <c r="G25">
        <v>1273.54</v>
      </c>
      <c r="H25">
        <v>147.25</v>
      </c>
      <c r="I25">
        <v>2975.45</v>
      </c>
      <c r="J25">
        <v>1236.3699999999999</v>
      </c>
      <c r="K25">
        <v>6454.55</v>
      </c>
      <c r="L25">
        <v>0</v>
      </c>
      <c r="M25">
        <v>241.82</v>
      </c>
      <c r="N25">
        <v>42.94</v>
      </c>
      <c r="O25">
        <v>0</v>
      </c>
      <c r="P25">
        <v>2039.32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84.6</v>
      </c>
      <c r="Y25">
        <v>0</v>
      </c>
      <c r="Z25">
        <v>0</v>
      </c>
      <c r="AA25">
        <v>0</v>
      </c>
      <c r="AB25">
        <v>8581.31</v>
      </c>
      <c r="AC25">
        <v>-407.06</v>
      </c>
      <c r="AD25">
        <v>0</v>
      </c>
      <c r="AE25">
        <v>1928.71</v>
      </c>
      <c r="AF25">
        <v>368.4</v>
      </c>
      <c r="AG25">
        <v>0</v>
      </c>
      <c r="AH25">
        <v>0</v>
      </c>
      <c r="AI25">
        <v>2227.17</v>
      </c>
      <c r="AJ25">
        <v>255.19</v>
      </c>
      <c r="AK25">
        <v>0</v>
      </c>
      <c r="AL25">
        <v>180.02</v>
      </c>
      <c r="AM25">
        <v>0</v>
      </c>
      <c r="AN25">
        <v>344.5</v>
      </c>
      <c r="AO25">
        <v>0</v>
      </c>
      <c r="AP25">
        <v>35</v>
      </c>
      <c r="AQ25">
        <v>0</v>
      </c>
      <c r="AR25">
        <v>2811</v>
      </c>
      <c r="AS25">
        <v>226</v>
      </c>
      <c r="AT25">
        <v>0</v>
      </c>
      <c r="AU25">
        <v>574.75</v>
      </c>
      <c r="AV25">
        <v>0</v>
      </c>
      <c r="AW25">
        <v>355.11</v>
      </c>
      <c r="AX25">
        <v>95.45</v>
      </c>
      <c r="AY25">
        <v>1878.56</v>
      </c>
      <c r="AZ25">
        <v>0</v>
      </c>
      <c r="BA25">
        <v>39689.78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237.5</v>
      </c>
      <c r="BH25">
        <v>200.14</v>
      </c>
      <c r="BI25">
        <v>498.97</v>
      </c>
      <c r="BJ25">
        <v>8330.2199999999993</v>
      </c>
      <c r="BK25">
        <v>62.76</v>
      </c>
      <c r="BL25">
        <v>0</v>
      </c>
      <c r="BM25">
        <v>144.55000000000001</v>
      </c>
      <c r="BN25">
        <v>0</v>
      </c>
      <c r="BO25">
        <v>0</v>
      </c>
      <c r="BP25">
        <v>370.4</v>
      </c>
      <c r="BQ25">
        <v>0</v>
      </c>
      <c r="BR25">
        <v>4.2</v>
      </c>
      <c r="BS25">
        <v>0</v>
      </c>
      <c r="BT25">
        <v>0</v>
      </c>
      <c r="BU25">
        <v>-939.96</v>
      </c>
      <c r="BV25">
        <v>80</v>
      </c>
      <c r="BW25">
        <v>0</v>
      </c>
      <c r="BX25">
        <v>201</v>
      </c>
      <c r="BY25">
        <v>2821.85</v>
      </c>
      <c r="BZ25">
        <v>54.55</v>
      </c>
      <c r="CA25">
        <v>283.75</v>
      </c>
      <c r="CB25">
        <v>0</v>
      </c>
      <c r="CC25">
        <v>7432.37</v>
      </c>
      <c r="CD25">
        <v>812.42</v>
      </c>
      <c r="CE25">
        <v>56.7</v>
      </c>
      <c r="CF25">
        <v>0</v>
      </c>
      <c r="CG25">
        <v>0</v>
      </c>
      <c r="CH25">
        <v>3061.5</v>
      </c>
      <c r="CI25">
        <v>0</v>
      </c>
      <c r="CJ25">
        <v>167.86</v>
      </c>
      <c r="CK25">
        <v>11115.39</v>
      </c>
      <c r="CL25">
        <v>522.5</v>
      </c>
      <c r="CM25">
        <v>2613</v>
      </c>
      <c r="CN25">
        <v>160.1</v>
      </c>
      <c r="CO25">
        <v>0</v>
      </c>
      <c r="CP25">
        <v>400</v>
      </c>
      <c r="CQ25">
        <v>1565</v>
      </c>
      <c r="CR25">
        <v>0</v>
      </c>
      <c r="CS25">
        <v>725.2</v>
      </c>
      <c r="CT25">
        <v>0</v>
      </c>
      <c r="CU25">
        <v>0</v>
      </c>
      <c r="CV25">
        <v>0</v>
      </c>
      <c r="CW25">
        <v>0</v>
      </c>
      <c r="CX25">
        <v>2663.64</v>
      </c>
      <c r="CY25">
        <v>7800</v>
      </c>
      <c r="CZ25">
        <v>0</v>
      </c>
      <c r="DA25">
        <v>0</v>
      </c>
      <c r="DB25">
        <v>-1821.8</v>
      </c>
      <c r="DC25">
        <v>9809.24</v>
      </c>
      <c r="DD25">
        <v>5357.45</v>
      </c>
      <c r="DE25">
        <v>14833.2</v>
      </c>
      <c r="DF25">
        <v>4510.97</v>
      </c>
      <c r="DG25">
        <v>2919.5</v>
      </c>
      <c r="DH25">
        <v>534.54999999999995</v>
      </c>
      <c r="DI25">
        <v>4223.04</v>
      </c>
      <c r="DJ25">
        <v>0</v>
      </c>
      <c r="DK25">
        <v>0</v>
      </c>
      <c r="DL25">
        <v>0</v>
      </c>
      <c r="DM25">
        <v>3802.03</v>
      </c>
      <c r="DN25">
        <v>0</v>
      </c>
      <c r="DO25">
        <v>0</v>
      </c>
      <c r="DP25">
        <v>0</v>
      </c>
      <c r="DQ25">
        <v>-368.3</v>
      </c>
      <c r="DR25">
        <v>1443.4</v>
      </c>
      <c r="DS25">
        <v>0</v>
      </c>
      <c r="DT25">
        <v>0</v>
      </c>
      <c r="DU25">
        <v>627.04999999999995</v>
      </c>
      <c r="DV25">
        <v>0</v>
      </c>
      <c r="DW25">
        <v>576.36</v>
      </c>
      <c r="DX25">
        <v>0</v>
      </c>
    </row>
    <row r="26" spans="1:128" x14ac:dyDescent="0.25">
      <c r="A26" s="3">
        <v>44531</v>
      </c>
      <c r="B26">
        <v>32387.45</v>
      </c>
      <c r="C26">
        <v>6419.54</v>
      </c>
      <c r="D26">
        <v>838.77</v>
      </c>
      <c r="E26">
        <v>146210.75</v>
      </c>
      <c r="F26">
        <v>1431.67</v>
      </c>
      <c r="G26">
        <v>1114.3</v>
      </c>
      <c r="H26">
        <v>6893.24</v>
      </c>
      <c r="I26">
        <v>10433.73</v>
      </c>
      <c r="J26">
        <v>1588.45</v>
      </c>
      <c r="K26">
        <v>16852</v>
      </c>
      <c r="L26">
        <v>0</v>
      </c>
      <c r="M26">
        <v>423</v>
      </c>
      <c r="N26">
        <v>6.67</v>
      </c>
      <c r="O26">
        <v>0</v>
      </c>
      <c r="P26">
        <v>1767.27</v>
      </c>
      <c r="Q26">
        <v>0</v>
      </c>
      <c r="R26">
        <v>0</v>
      </c>
      <c r="S26">
        <v>0</v>
      </c>
      <c r="T26">
        <v>0</v>
      </c>
      <c r="U26">
        <v>17031</v>
      </c>
      <c r="V26">
        <v>0</v>
      </c>
      <c r="W26">
        <v>0</v>
      </c>
      <c r="X26">
        <v>10648.61</v>
      </c>
      <c r="Y26">
        <v>0</v>
      </c>
      <c r="Z26">
        <v>0</v>
      </c>
      <c r="AA26">
        <v>0</v>
      </c>
      <c r="AB26">
        <v>16141.29</v>
      </c>
      <c r="AC26">
        <v>-1897.95</v>
      </c>
      <c r="AD26">
        <v>0</v>
      </c>
      <c r="AE26">
        <v>2619</v>
      </c>
      <c r="AF26">
        <v>256.86</v>
      </c>
      <c r="AG26">
        <v>0</v>
      </c>
      <c r="AH26">
        <v>9000</v>
      </c>
      <c r="AI26">
        <v>2547.8000000000002</v>
      </c>
      <c r="AJ26">
        <v>740.92</v>
      </c>
      <c r="AK26">
        <v>9000</v>
      </c>
      <c r="AL26">
        <v>146.49</v>
      </c>
      <c r="AM26">
        <v>0</v>
      </c>
      <c r="AN26">
        <v>597.01</v>
      </c>
      <c r="AO26">
        <v>0</v>
      </c>
      <c r="AP26">
        <v>120</v>
      </c>
      <c r="AQ26">
        <v>0</v>
      </c>
      <c r="AR26">
        <v>1405.5</v>
      </c>
      <c r="AS26">
        <v>471.64</v>
      </c>
      <c r="AT26">
        <v>0</v>
      </c>
      <c r="AU26">
        <v>345.12</v>
      </c>
      <c r="AV26">
        <v>0</v>
      </c>
      <c r="AW26">
        <v>536.07000000000005</v>
      </c>
      <c r="AX26">
        <v>95.45</v>
      </c>
      <c r="AY26">
        <v>2153.79</v>
      </c>
      <c r="AZ26">
        <v>0</v>
      </c>
      <c r="BA26">
        <v>40668.019999999997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237.5</v>
      </c>
      <c r="BH26">
        <v>890.49</v>
      </c>
      <c r="BI26">
        <v>498.97</v>
      </c>
      <c r="BJ26">
        <v>8330.2199999999993</v>
      </c>
      <c r="BK26">
        <v>64.400000000000006</v>
      </c>
      <c r="BL26">
        <v>0</v>
      </c>
      <c r="BM26">
        <v>139.65</v>
      </c>
      <c r="BN26">
        <v>0</v>
      </c>
      <c r="BO26">
        <v>0</v>
      </c>
      <c r="BP26">
        <v>0</v>
      </c>
      <c r="BQ26">
        <v>0</v>
      </c>
      <c r="BR26">
        <v>59.09</v>
      </c>
      <c r="BS26">
        <v>0</v>
      </c>
      <c r="BT26">
        <v>3818.29</v>
      </c>
      <c r="BU26">
        <v>2738.19</v>
      </c>
      <c r="BV26">
        <v>1517.6</v>
      </c>
      <c r="BW26">
        <v>109.04</v>
      </c>
      <c r="BX26">
        <v>0</v>
      </c>
      <c r="BY26">
        <v>0</v>
      </c>
      <c r="BZ26">
        <v>-2200.8000000000002</v>
      </c>
      <c r="CA26">
        <v>634.09</v>
      </c>
      <c r="CB26">
        <v>0</v>
      </c>
      <c r="CC26">
        <v>6762.56</v>
      </c>
      <c r="CD26">
        <v>507.78</v>
      </c>
      <c r="CE26">
        <v>129.88999999999999</v>
      </c>
      <c r="CF26">
        <v>54.55</v>
      </c>
      <c r="CG26">
        <v>-503.48</v>
      </c>
      <c r="CH26">
        <v>3070.8</v>
      </c>
      <c r="CI26">
        <v>0</v>
      </c>
      <c r="CJ26">
        <v>-972.38</v>
      </c>
      <c r="CK26">
        <v>3700.26</v>
      </c>
      <c r="CL26">
        <v>3101.29</v>
      </c>
      <c r="CM26">
        <v>2709</v>
      </c>
      <c r="CN26">
        <v>2.73</v>
      </c>
      <c r="CO26">
        <v>0</v>
      </c>
      <c r="CP26">
        <v>2109.09</v>
      </c>
      <c r="CQ26">
        <v>2362.17</v>
      </c>
      <c r="CR26">
        <v>0</v>
      </c>
      <c r="CS26">
        <v>243.75</v>
      </c>
      <c r="CT26">
        <v>0</v>
      </c>
      <c r="CU26">
        <v>0</v>
      </c>
      <c r="CV26">
        <v>0</v>
      </c>
      <c r="CW26">
        <v>0</v>
      </c>
      <c r="CX26">
        <v>7500</v>
      </c>
      <c r="CY26">
        <v>14739.35</v>
      </c>
      <c r="CZ26">
        <v>0</v>
      </c>
      <c r="DA26">
        <v>0</v>
      </c>
      <c r="DB26">
        <v>3488.61</v>
      </c>
      <c r="DC26">
        <v>13924.53</v>
      </c>
      <c r="DD26">
        <v>6740.97</v>
      </c>
      <c r="DE26">
        <v>23779.34</v>
      </c>
      <c r="DF26">
        <v>7032.47</v>
      </c>
      <c r="DG26">
        <v>2583.34</v>
      </c>
      <c r="DH26">
        <v>510.67</v>
      </c>
      <c r="DI26">
        <v>5653.82</v>
      </c>
      <c r="DJ26">
        <v>0</v>
      </c>
      <c r="DK26">
        <v>0</v>
      </c>
      <c r="DL26">
        <v>0</v>
      </c>
      <c r="DM26">
        <v>5355.87</v>
      </c>
      <c r="DN26">
        <v>0</v>
      </c>
      <c r="DO26">
        <v>0</v>
      </c>
      <c r="DP26">
        <v>0</v>
      </c>
      <c r="DQ26">
        <v>7307.11</v>
      </c>
      <c r="DR26">
        <v>1443.4</v>
      </c>
      <c r="DS26">
        <v>0</v>
      </c>
      <c r="DT26">
        <v>0</v>
      </c>
      <c r="DU26">
        <v>0</v>
      </c>
      <c r="DV26">
        <v>0</v>
      </c>
      <c r="DW26">
        <v>1841.59</v>
      </c>
      <c r="DX26">
        <v>12214</v>
      </c>
    </row>
    <row r="27" spans="1:128" x14ac:dyDescent="0.25">
      <c r="A27" s="3">
        <v>44501</v>
      </c>
      <c r="B27">
        <v>24082.5</v>
      </c>
      <c r="C27">
        <v>5343.61</v>
      </c>
      <c r="D27">
        <v>1284.54</v>
      </c>
      <c r="E27">
        <v>99423.29</v>
      </c>
      <c r="F27">
        <v>1431.67</v>
      </c>
      <c r="G27">
        <v>850.51</v>
      </c>
      <c r="H27">
        <v>-40.6</v>
      </c>
      <c r="I27">
        <v>2951.79</v>
      </c>
      <c r="J27">
        <v>2150.91</v>
      </c>
      <c r="K27">
        <v>9089.09</v>
      </c>
      <c r="L27">
        <v>0</v>
      </c>
      <c r="M27">
        <v>270</v>
      </c>
      <c r="N27">
        <v>6.82</v>
      </c>
      <c r="O27">
        <v>0</v>
      </c>
      <c r="P27">
        <v>1757.05</v>
      </c>
      <c r="Q27">
        <v>0</v>
      </c>
      <c r="R27">
        <v>80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>
        <v>0</v>
      </c>
      <c r="AA27">
        <v>0</v>
      </c>
      <c r="AB27">
        <v>9591.7800000000007</v>
      </c>
      <c r="AC27">
        <v>151.77000000000001</v>
      </c>
      <c r="AD27">
        <v>0</v>
      </c>
      <c r="AE27">
        <v>3271.41</v>
      </c>
      <c r="AF27">
        <v>572.36</v>
      </c>
      <c r="AG27">
        <v>0</v>
      </c>
      <c r="AH27">
        <v>1800</v>
      </c>
      <c r="AI27">
        <v>2685.8</v>
      </c>
      <c r="AJ27">
        <v>400</v>
      </c>
      <c r="AK27">
        <v>0</v>
      </c>
      <c r="AL27">
        <v>97.87</v>
      </c>
      <c r="AM27">
        <v>0</v>
      </c>
      <c r="AN27">
        <v>325.39999999999998</v>
      </c>
      <c r="AO27">
        <v>0</v>
      </c>
      <c r="AP27">
        <v>65</v>
      </c>
      <c r="AQ27">
        <v>171.64</v>
      </c>
      <c r="AR27">
        <v>0</v>
      </c>
      <c r="AS27">
        <v>523.32000000000005</v>
      </c>
      <c r="AT27">
        <v>0</v>
      </c>
      <c r="AU27">
        <v>24.95</v>
      </c>
      <c r="AV27">
        <v>0</v>
      </c>
      <c r="AW27">
        <v>355.11</v>
      </c>
      <c r="AX27">
        <v>395.45</v>
      </c>
      <c r="AY27">
        <v>1878.56</v>
      </c>
      <c r="AZ27">
        <v>0</v>
      </c>
      <c r="BA27">
        <v>38922.22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1963.68</v>
      </c>
      <c r="BJ27">
        <v>8061.5</v>
      </c>
      <c r="BK27">
        <v>61.04</v>
      </c>
      <c r="BL27">
        <v>0</v>
      </c>
      <c r="BM27">
        <v>62.45</v>
      </c>
      <c r="BN27">
        <v>0</v>
      </c>
      <c r="BO27">
        <v>1362.25</v>
      </c>
      <c r="BP27">
        <v>0</v>
      </c>
      <c r="BQ27">
        <v>41.35</v>
      </c>
      <c r="BR27">
        <v>138.83000000000001</v>
      </c>
      <c r="BS27">
        <v>0</v>
      </c>
      <c r="BT27">
        <v>726.92</v>
      </c>
      <c r="BU27">
        <v>155.02000000000001</v>
      </c>
      <c r="BV27">
        <v>814.12</v>
      </c>
      <c r="BW27">
        <v>291.44</v>
      </c>
      <c r="BX27">
        <v>177.27</v>
      </c>
      <c r="BY27">
        <v>0</v>
      </c>
      <c r="BZ27">
        <v>789.09</v>
      </c>
      <c r="CA27">
        <v>279.12</v>
      </c>
      <c r="CB27">
        <v>0</v>
      </c>
      <c r="CC27">
        <v>5877.19</v>
      </c>
      <c r="CD27">
        <v>887.55</v>
      </c>
      <c r="CE27">
        <v>211.17</v>
      </c>
      <c r="CF27">
        <v>0</v>
      </c>
      <c r="CG27">
        <v>499.67</v>
      </c>
      <c r="CH27">
        <v>1742.7</v>
      </c>
      <c r="CI27">
        <v>589.04999999999995</v>
      </c>
      <c r="CJ27">
        <v>0</v>
      </c>
      <c r="CK27">
        <v>7576.14</v>
      </c>
      <c r="CL27">
        <v>0</v>
      </c>
      <c r="CM27">
        <v>2709</v>
      </c>
      <c r="CN27">
        <v>2.73</v>
      </c>
      <c r="CO27">
        <v>0</v>
      </c>
      <c r="CP27">
        <v>2925</v>
      </c>
      <c r="CQ27">
        <v>2873.47</v>
      </c>
      <c r="CR27">
        <v>0</v>
      </c>
      <c r="CS27">
        <v>2029.46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6960</v>
      </c>
      <c r="CZ27">
        <v>0</v>
      </c>
      <c r="DA27">
        <v>0</v>
      </c>
      <c r="DB27">
        <v>0</v>
      </c>
      <c r="DC27">
        <v>13067.99</v>
      </c>
      <c r="DD27">
        <v>4920.1400000000003</v>
      </c>
      <c r="DE27">
        <v>15099.76</v>
      </c>
      <c r="DF27">
        <v>4512.03</v>
      </c>
      <c r="DG27">
        <v>2451.63</v>
      </c>
      <c r="DH27">
        <v>811.52</v>
      </c>
      <c r="DI27">
        <v>5348.01</v>
      </c>
      <c r="DJ27">
        <v>0</v>
      </c>
      <c r="DK27">
        <v>0</v>
      </c>
      <c r="DL27">
        <v>0</v>
      </c>
      <c r="DM27">
        <v>1378.33</v>
      </c>
      <c r="DN27">
        <v>0</v>
      </c>
      <c r="DO27">
        <v>0</v>
      </c>
      <c r="DP27">
        <v>0</v>
      </c>
      <c r="DQ27">
        <v>-8930.48</v>
      </c>
      <c r="DR27">
        <v>2886.8</v>
      </c>
      <c r="DS27">
        <v>0</v>
      </c>
      <c r="DT27">
        <v>160.05000000000001</v>
      </c>
      <c r="DU27">
        <v>0</v>
      </c>
      <c r="DV27">
        <v>0</v>
      </c>
      <c r="DW27">
        <v>348</v>
      </c>
      <c r="DX27">
        <v>0</v>
      </c>
    </row>
    <row r="28" spans="1:128" x14ac:dyDescent="0.25">
      <c r="A28" s="3">
        <v>44470</v>
      </c>
      <c r="B28">
        <v>18955.96</v>
      </c>
      <c r="C28">
        <v>2330.9299999999998</v>
      </c>
      <c r="D28">
        <v>544</v>
      </c>
      <c r="E28">
        <v>116293.21</v>
      </c>
      <c r="F28">
        <v>1431.67</v>
      </c>
      <c r="G28">
        <v>3307.5</v>
      </c>
      <c r="H28">
        <v>23.72</v>
      </c>
      <c r="I28">
        <v>174.55</v>
      </c>
      <c r="J28">
        <v>1654.54</v>
      </c>
      <c r="K28">
        <v>7295.9</v>
      </c>
      <c r="L28">
        <v>0</v>
      </c>
      <c r="M28">
        <v>470</v>
      </c>
      <c r="N28">
        <v>6.49</v>
      </c>
      <c r="O28">
        <v>0</v>
      </c>
      <c r="P28">
        <v>3088.15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100.6</v>
      </c>
      <c r="Y28">
        <v>0</v>
      </c>
      <c r="Z28">
        <v>0</v>
      </c>
      <c r="AA28">
        <v>0</v>
      </c>
      <c r="AB28">
        <v>9757.6200000000008</v>
      </c>
      <c r="AC28">
        <v>189.2</v>
      </c>
      <c r="AD28">
        <v>0</v>
      </c>
      <c r="AE28">
        <v>2368.83</v>
      </c>
      <c r="AF28">
        <v>0</v>
      </c>
      <c r="AG28">
        <v>0</v>
      </c>
      <c r="AH28">
        <v>1800</v>
      </c>
      <c r="AI28">
        <v>1849.8</v>
      </c>
      <c r="AJ28">
        <v>485</v>
      </c>
      <c r="AK28">
        <v>0</v>
      </c>
      <c r="AL28">
        <v>79.19</v>
      </c>
      <c r="AM28">
        <v>0</v>
      </c>
      <c r="AN28">
        <v>397.6</v>
      </c>
      <c r="AO28">
        <v>0</v>
      </c>
      <c r="AP28">
        <v>55</v>
      </c>
      <c r="AQ28">
        <v>242.37</v>
      </c>
      <c r="AR28">
        <v>0</v>
      </c>
      <c r="AS28">
        <v>213.21</v>
      </c>
      <c r="AT28">
        <v>0</v>
      </c>
      <c r="AU28">
        <v>0</v>
      </c>
      <c r="AV28">
        <v>0</v>
      </c>
      <c r="AW28">
        <v>355.11</v>
      </c>
      <c r="AX28">
        <v>63.64</v>
      </c>
      <c r="AY28">
        <v>1388.71</v>
      </c>
      <c r="AZ28">
        <v>0</v>
      </c>
      <c r="BA28">
        <v>40202.699999999997</v>
      </c>
      <c r="BB28">
        <v>0</v>
      </c>
      <c r="BC28">
        <v>0</v>
      </c>
      <c r="BD28">
        <v>0</v>
      </c>
      <c r="BE28">
        <v>0</v>
      </c>
      <c r="BF28">
        <v>-250</v>
      </c>
      <c r="BG28">
        <v>237.5</v>
      </c>
      <c r="BH28">
        <v>516</v>
      </c>
      <c r="BI28">
        <v>0</v>
      </c>
      <c r="BJ28">
        <v>7572.93</v>
      </c>
      <c r="BK28">
        <v>68.67</v>
      </c>
      <c r="BL28">
        <v>0</v>
      </c>
      <c r="BM28">
        <v>0</v>
      </c>
      <c r="BN28">
        <v>0</v>
      </c>
      <c r="BO28">
        <v>0</v>
      </c>
      <c r="BP28">
        <v>2293.69</v>
      </c>
      <c r="BQ28">
        <v>28.21</v>
      </c>
      <c r="BR28">
        <v>181.75</v>
      </c>
      <c r="BS28">
        <v>0</v>
      </c>
      <c r="BT28">
        <v>8798.15</v>
      </c>
      <c r="BU28">
        <v>0</v>
      </c>
      <c r="BV28">
        <v>1992.59</v>
      </c>
      <c r="BW28">
        <v>0</v>
      </c>
      <c r="BX28">
        <v>201</v>
      </c>
      <c r="BY28">
        <v>0</v>
      </c>
      <c r="BZ28">
        <v>640</v>
      </c>
      <c r="CA28">
        <v>257.08</v>
      </c>
      <c r="CB28">
        <v>0</v>
      </c>
      <c r="CC28">
        <v>3757.66</v>
      </c>
      <c r="CD28">
        <v>494.89</v>
      </c>
      <c r="CE28">
        <v>129.88999999999999</v>
      </c>
      <c r="CF28">
        <v>0</v>
      </c>
      <c r="CG28">
        <v>896.8</v>
      </c>
      <c r="CH28">
        <v>1130.4000000000001</v>
      </c>
      <c r="CI28">
        <v>0</v>
      </c>
      <c r="CJ28">
        <v>0</v>
      </c>
      <c r="CK28">
        <v>13594.47</v>
      </c>
      <c r="CL28">
        <v>337.83</v>
      </c>
      <c r="CM28">
        <v>1354.5</v>
      </c>
      <c r="CN28">
        <v>2.73</v>
      </c>
      <c r="CO28">
        <v>0</v>
      </c>
      <c r="CP28">
        <v>0</v>
      </c>
      <c r="CQ28">
        <v>2600</v>
      </c>
      <c r="CR28">
        <v>0</v>
      </c>
      <c r="CS28">
        <v>245.9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10100</v>
      </c>
      <c r="CZ28">
        <v>0</v>
      </c>
      <c r="DA28">
        <v>0</v>
      </c>
      <c r="DB28">
        <v>0</v>
      </c>
      <c r="DC28">
        <v>11509.59</v>
      </c>
      <c r="DD28">
        <v>4946.16</v>
      </c>
      <c r="DE28">
        <v>14725.95</v>
      </c>
      <c r="DF28">
        <v>4165.53</v>
      </c>
      <c r="DG28">
        <v>1990.27</v>
      </c>
      <c r="DH28">
        <v>304.25</v>
      </c>
      <c r="DI28">
        <v>2655.43</v>
      </c>
      <c r="DJ28">
        <v>0</v>
      </c>
      <c r="DK28">
        <v>0</v>
      </c>
      <c r="DL28">
        <v>0</v>
      </c>
      <c r="DM28">
        <v>3843.83</v>
      </c>
      <c r="DN28">
        <v>0</v>
      </c>
      <c r="DO28">
        <v>0</v>
      </c>
      <c r="DP28">
        <v>0</v>
      </c>
      <c r="DQ28">
        <v>8972.5400000000009</v>
      </c>
      <c r="DR28">
        <v>0</v>
      </c>
      <c r="DS28">
        <v>0</v>
      </c>
      <c r="DT28">
        <v>18.18</v>
      </c>
      <c r="DU28">
        <v>0</v>
      </c>
      <c r="DV28">
        <v>0</v>
      </c>
      <c r="DW28">
        <v>349.09</v>
      </c>
      <c r="DX28">
        <v>0</v>
      </c>
    </row>
    <row r="29" spans="1:128" x14ac:dyDescent="0.25">
      <c r="A29" s="3">
        <v>44440</v>
      </c>
      <c r="B29">
        <v>16159.81</v>
      </c>
      <c r="C29">
        <v>0</v>
      </c>
      <c r="D29">
        <v>405.86</v>
      </c>
      <c r="E29">
        <v>112557.45</v>
      </c>
      <c r="F29">
        <v>5726.68</v>
      </c>
      <c r="G29">
        <v>596.5</v>
      </c>
      <c r="H29">
        <v>518.1</v>
      </c>
      <c r="I29">
        <v>157.28</v>
      </c>
      <c r="J29">
        <v>1180.45</v>
      </c>
      <c r="K29">
        <v>2804.54</v>
      </c>
      <c r="L29">
        <v>0</v>
      </c>
      <c r="M29">
        <v>263</v>
      </c>
      <c r="N29">
        <v>6.69</v>
      </c>
      <c r="O29">
        <v>800</v>
      </c>
      <c r="P29">
        <v>1151.5899999999999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160.19999999999999</v>
      </c>
      <c r="Y29">
        <v>0</v>
      </c>
      <c r="Z29">
        <v>0</v>
      </c>
      <c r="AA29">
        <v>0</v>
      </c>
      <c r="AB29">
        <v>4620.5200000000004</v>
      </c>
      <c r="AC29">
        <v>2499.6799999999998</v>
      </c>
      <c r="AD29">
        <v>0</v>
      </c>
      <c r="AE29">
        <v>0</v>
      </c>
      <c r="AF29">
        <v>418.5</v>
      </c>
      <c r="AG29">
        <v>0</v>
      </c>
      <c r="AH29">
        <v>1800</v>
      </c>
      <c r="AI29">
        <v>1081.6400000000001</v>
      </c>
      <c r="AJ29">
        <v>621</v>
      </c>
      <c r="AK29">
        <v>0</v>
      </c>
      <c r="AL29">
        <v>71.17</v>
      </c>
      <c r="AM29">
        <v>0</v>
      </c>
      <c r="AN29">
        <v>166</v>
      </c>
      <c r="AO29">
        <v>0</v>
      </c>
      <c r="AP29">
        <v>40</v>
      </c>
      <c r="AQ29">
        <v>95</v>
      </c>
      <c r="AR29">
        <v>777.84</v>
      </c>
      <c r="AS29">
        <v>447.44</v>
      </c>
      <c r="AT29">
        <v>0</v>
      </c>
      <c r="AU29">
        <v>0</v>
      </c>
      <c r="AV29">
        <v>0</v>
      </c>
      <c r="AW29">
        <v>219.35</v>
      </c>
      <c r="AX29">
        <v>286.36</v>
      </c>
      <c r="AY29">
        <v>1238.71</v>
      </c>
      <c r="AZ29">
        <v>0</v>
      </c>
      <c r="BA29">
        <v>38559.379999999997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237.5</v>
      </c>
      <c r="BH29">
        <v>39.4</v>
      </c>
      <c r="BI29">
        <v>90.91</v>
      </c>
      <c r="BJ29">
        <v>8061.5</v>
      </c>
      <c r="BK29">
        <v>70.3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3122.07</v>
      </c>
      <c r="BU29">
        <v>0</v>
      </c>
      <c r="BV29">
        <v>3380.73</v>
      </c>
      <c r="BW29">
        <v>0</v>
      </c>
      <c r="BX29">
        <v>0</v>
      </c>
      <c r="BY29">
        <v>0</v>
      </c>
      <c r="BZ29">
        <v>372.36</v>
      </c>
      <c r="CA29">
        <v>258.27999999999997</v>
      </c>
      <c r="CB29">
        <v>0</v>
      </c>
      <c r="CC29">
        <v>4084.99</v>
      </c>
      <c r="CD29">
        <v>658.25</v>
      </c>
      <c r="CE29">
        <v>53.64</v>
      </c>
      <c r="CF29">
        <v>0</v>
      </c>
      <c r="CG29">
        <v>629.83000000000004</v>
      </c>
      <c r="CH29">
        <v>1382.61</v>
      </c>
      <c r="CI29">
        <v>0</v>
      </c>
      <c r="CJ29">
        <v>0</v>
      </c>
      <c r="CK29">
        <v>9549.59</v>
      </c>
      <c r="CL29">
        <v>209</v>
      </c>
      <c r="CM29">
        <v>1355.14</v>
      </c>
      <c r="CN29">
        <v>39.619999999999997</v>
      </c>
      <c r="CO29">
        <v>0</v>
      </c>
      <c r="CP29">
        <v>0</v>
      </c>
      <c r="CQ29">
        <v>1283.9000000000001</v>
      </c>
      <c r="CR29">
        <v>0</v>
      </c>
      <c r="CS29">
        <v>213.6</v>
      </c>
      <c r="CT29">
        <v>0</v>
      </c>
      <c r="CU29">
        <v>0</v>
      </c>
      <c r="CV29">
        <v>0</v>
      </c>
      <c r="CW29">
        <v>0</v>
      </c>
      <c r="CX29">
        <v>6000</v>
      </c>
      <c r="CY29">
        <v>3320</v>
      </c>
      <c r="CZ29">
        <v>0</v>
      </c>
      <c r="DA29">
        <v>0</v>
      </c>
      <c r="DB29">
        <v>0</v>
      </c>
      <c r="DC29">
        <v>7831.14</v>
      </c>
      <c r="DD29">
        <v>3638.62</v>
      </c>
      <c r="DE29">
        <v>14783.73</v>
      </c>
      <c r="DF29">
        <v>4252.8999999999996</v>
      </c>
      <c r="DG29">
        <v>1469.83</v>
      </c>
      <c r="DH29">
        <v>341.09</v>
      </c>
      <c r="DI29">
        <v>0</v>
      </c>
      <c r="DJ29">
        <v>0</v>
      </c>
      <c r="DK29">
        <v>0</v>
      </c>
      <c r="DL29">
        <v>0</v>
      </c>
      <c r="DM29">
        <v>5891.47</v>
      </c>
      <c r="DN29">
        <v>0</v>
      </c>
      <c r="DO29">
        <v>0</v>
      </c>
      <c r="DP29">
        <v>0</v>
      </c>
      <c r="DQ29">
        <v>-1989.52</v>
      </c>
      <c r="DR29">
        <v>1443.4</v>
      </c>
      <c r="DS29">
        <v>0</v>
      </c>
      <c r="DT29">
        <v>0</v>
      </c>
      <c r="DU29">
        <v>0</v>
      </c>
      <c r="DV29">
        <v>0</v>
      </c>
      <c r="DW29">
        <v>364.57</v>
      </c>
      <c r="DX29">
        <v>0</v>
      </c>
    </row>
    <row r="30" spans="1:128" x14ac:dyDescent="0.25">
      <c r="A30" s="3">
        <v>44409</v>
      </c>
      <c r="B30">
        <v>11919.11</v>
      </c>
      <c r="C30">
        <v>0</v>
      </c>
      <c r="D30">
        <v>216</v>
      </c>
      <c r="E30">
        <v>99611.17</v>
      </c>
      <c r="F30">
        <v>0</v>
      </c>
      <c r="G30">
        <v>291.66000000000003</v>
      </c>
      <c r="H30">
        <v>803.33</v>
      </c>
      <c r="I30">
        <v>276.82</v>
      </c>
      <c r="J30">
        <v>1079.99</v>
      </c>
      <c r="K30">
        <v>2283.64</v>
      </c>
      <c r="L30">
        <v>0</v>
      </c>
      <c r="M30">
        <v>683.64</v>
      </c>
      <c r="N30">
        <v>7.48</v>
      </c>
      <c r="O30">
        <v>0</v>
      </c>
      <c r="P30">
        <v>1889.81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110.62</v>
      </c>
      <c r="Y30">
        <v>0</v>
      </c>
      <c r="Z30">
        <v>4250</v>
      </c>
      <c r="AA30">
        <v>0</v>
      </c>
      <c r="AB30">
        <v>6220.23</v>
      </c>
      <c r="AC30">
        <v>-1411</v>
      </c>
      <c r="AD30">
        <v>0</v>
      </c>
      <c r="AE30">
        <v>0</v>
      </c>
      <c r="AF30">
        <v>0</v>
      </c>
      <c r="AG30">
        <v>0</v>
      </c>
      <c r="AH30">
        <v>1800</v>
      </c>
      <c r="AI30">
        <v>1626.8</v>
      </c>
      <c r="AJ30">
        <v>1772.36</v>
      </c>
      <c r="AK30">
        <v>0</v>
      </c>
      <c r="AL30">
        <v>100.91</v>
      </c>
      <c r="AM30">
        <v>0</v>
      </c>
      <c r="AN30">
        <v>99.5</v>
      </c>
      <c r="AO30">
        <v>0</v>
      </c>
      <c r="AP30">
        <v>0</v>
      </c>
      <c r="AQ30">
        <v>0</v>
      </c>
      <c r="AR30">
        <v>2811</v>
      </c>
      <c r="AS30">
        <v>213.21</v>
      </c>
      <c r="AT30">
        <v>0</v>
      </c>
      <c r="AU30">
        <v>0</v>
      </c>
      <c r="AV30">
        <v>0</v>
      </c>
      <c r="AW30">
        <v>250.67</v>
      </c>
      <c r="AX30">
        <v>572.72</v>
      </c>
      <c r="AY30">
        <v>1878.56</v>
      </c>
      <c r="AZ30">
        <v>0</v>
      </c>
      <c r="BA30">
        <v>39776.75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237.5</v>
      </c>
      <c r="BH30">
        <v>0</v>
      </c>
      <c r="BI30">
        <v>0</v>
      </c>
      <c r="BJ30">
        <v>10536.53</v>
      </c>
      <c r="BK30">
        <v>72.92</v>
      </c>
      <c r="BL30">
        <v>0</v>
      </c>
      <c r="BM30">
        <v>1432.58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1146.3699999999999</v>
      </c>
      <c r="BU30">
        <v>156</v>
      </c>
      <c r="BV30">
        <v>765.73</v>
      </c>
      <c r="BW30">
        <v>0</v>
      </c>
      <c r="BX30">
        <v>0</v>
      </c>
      <c r="BY30">
        <v>0</v>
      </c>
      <c r="BZ30">
        <v>0</v>
      </c>
      <c r="CA30">
        <v>270.42</v>
      </c>
      <c r="CB30">
        <v>0</v>
      </c>
      <c r="CC30">
        <v>5097.57</v>
      </c>
      <c r="CD30">
        <v>564.70000000000005</v>
      </c>
      <c r="CE30">
        <v>0</v>
      </c>
      <c r="CF30">
        <v>0</v>
      </c>
      <c r="CG30">
        <v>599.4</v>
      </c>
      <c r="CH30">
        <v>1742.7</v>
      </c>
      <c r="CI30">
        <v>0</v>
      </c>
      <c r="CJ30">
        <v>545.76</v>
      </c>
      <c r="CK30">
        <v>9088.25</v>
      </c>
      <c r="CL30">
        <v>209</v>
      </c>
      <c r="CM30">
        <v>2670.3</v>
      </c>
      <c r="CN30">
        <v>1122.06</v>
      </c>
      <c r="CO30">
        <v>0</v>
      </c>
      <c r="CP30">
        <v>0</v>
      </c>
      <c r="CQ30">
        <v>890</v>
      </c>
      <c r="CR30">
        <v>0</v>
      </c>
      <c r="CS30">
        <v>412.86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3640</v>
      </c>
      <c r="CZ30">
        <v>0</v>
      </c>
      <c r="DA30">
        <v>0</v>
      </c>
      <c r="DB30">
        <v>54.3</v>
      </c>
      <c r="DC30">
        <v>8741.31</v>
      </c>
      <c r="DD30">
        <v>3677.12</v>
      </c>
      <c r="DE30">
        <v>12989.36</v>
      </c>
      <c r="DF30">
        <v>3013.86</v>
      </c>
      <c r="DG30">
        <v>1052.31</v>
      </c>
      <c r="DH30">
        <v>178.71</v>
      </c>
      <c r="DI30">
        <v>0</v>
      </c>
      <c r="DJ30">
        <v>0</v>
      </c>
      <c r="DK30">
        <v>0</v>
      </c>
      <c r="DL30">
        <v>0</v>
      </c>
      <c r="DM30">
        <v>2877.23</v>
      </c>
      <c r="DN30">
        <v>0</v>
      </c>
      <c r="DO30">
        <v>0</v>
      </c>
      <c r="DP30">
        <v>0</v>
      </c>
      <c r="DQ30">
        <v>-2737.18</v>
      </c>
      <c r="DR30">
        <v>2886.81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x14ac:dyDescent="0.25">
      <c r="A31" s="3">
        <v>44378</v>
      </c>
      <c r="B31">
        <v>28144.46</v>
      </c>
      <c r="C31">
        <v>0</v>
      </c>
      <c r="D31">
        <v>669.14</v>
      </c>
      <c r="E31">
        <v>216093.58</v>
      </c>
      <c r="F31">
        <v>0</v>
      </c>
      <c r="G31">
        <v>1594.2</v>
      </c>
      <c r="H31">
        <v>160.12</v>
      </c>
      <c r="I31">
        <v>170.46</v>
      </c>
      <c r="J31">
        <v>2092.17</v>
      </c>
      <c r="K31">
        <v>0</v>
      </c>
      <c r="L31">
        <v>0</v>
      </c>
      <c r="M31">
        <v>894</v>
      </c>
      <c r="N31">
        <v>12.7</v>
      </c>
      <c r="O31">
        <v>0</v>
      </c>
      <c r="P31">
        <v>3203.59</v>
      </c>
      <c r="Q31">
        <v>0</v>
      </c>
      <c r="R31">
        <v>272.73</v>
      </c>
      <c r="S31">
        <v>0</v>
      </c>
      <c r="T31">
        <v>0</v>
      </c>
      <c r="U31">
        <v>0</v>
      </c>
      <c r="V31">
        <v>0</v>
      </c>
      <c r="W31">
        <v>0</v>
      </c>
      <c r="X31">
        <v>154.6</v>
      </c>
      <c r="Y31">
        <v>0</v>
      </c>
      <c r="Z31">
        <v>0</v>
      </c>
      <c r="AA31">
        <v>0</v>
      </c>
      <c r="AB31">
        <v>12456.14</v>
      </c>
      <c r="AC31">
        <v>-94.41</v>
      </c>
      <c r="AD31">
        <v>0</v>
      </c>
      <c r="AE31">
        <v>0</v>
      </c>
      <c r="AF31">
        <v>0</v>
      </c>
      <c r="AG31">
        <v>0</v>
      </c>
      <c r="AH31">
        <v>2000</v>
      </c>
      <c r="AI31">
        <v>1676.8</v>
      </c>
      <c r="AJ31">
        <v>0</v>
      </c>
      <c r="AK31">
        <v>0</v>
      </c>
      <c r="AL31">
        <v>116.03</v>
      </c>
      <c r="AM31">
        <v>0</v>
      </c>
      <c r="AN31">
        <v>125</v>
      </c>
      <c r="AO31">
        <v>0</v>
      </c>
      <c r="AP31">
        <v>80</v>
      </c>
      <c r="AQ31">
        <v>265.45999999999998</v>
      </c>
      <c r="AR31">
        <v>2811</v>
      </c>
      <c r="AS31">
        <v>213.21</v>
      </c>
      <c r="AT31">
        <v>0</v>
      </c>
      <c r="AU31">
        <v>0</v>
      </c>
      <c r="AV31">
        <v>0</v>
      </c>
      <c r="AW31">
        <v>488.39</v>
      </c>
      <c r="AX31">
        <v>54.5</v>
      </c>
      <c r="AY31">
        <v>2197.89</v>
      </c>
      <c r="AZ31">
        <v>0</v>
      </c>
      <c r="BA31">
        <v>40311.14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237.5</v>
      </c>
      <c r="BH31">
        <v>0</v>
      </c>
      <c r="BI31">
        <v>564.24</v>
      </c>
      <c r="BJ31">
        <v>8330.2199999999993</v>
      </c>
      <c r="BK31">
        <v>74.55</v>
      </c>
      <c r="BL31">
        <v>0</v>
      </c>
      <c r="BM31">
        <v>41.09</v>
      </c>
      <c r="BN31">
        <v>0</v>
      </c>
      <c r="BO31">
        <v>0</v>
      </c>
      <c r="BP31">
        <v>0</v>
      </c>
      <c r="BQ31">
        <v>66.37</v>
      </c>
      <c r="BR31">
        <v>0</v>
      </c>
      <c r="BS31">
        <v>0</v>
      </c>
      <c r="BT31">
        <v>2248.11</v>
      </c>
      <c r="BU31">
        <v>62.28</v>
      </c>
      <c r="BV31">
        <v>619.51</v>
      </c>
      <c r="BW31">
        <v>171.34</v>
      </c>
      <c r="BX31">
        <v>201</v>
      </c>
      <c r="BY31">
        <v>0</v>
      </c>
      <c r="BZ31">
        <v>427.36</v>
      </c>
      <c r="CA31">
        <v>45.45</v>
      </c>
      <c r="CB31">
        <v>0</v>
      </c>
      <c r="CC31">
        <v>5457.37</v>
      </c>
      <c r="CD31">
        <v>1142.8499999999999</v>
      </c>
      <c r="CE31">
        <v>204.37</v>
      </c>
      <c r="CF31">
        <v>0</v>
      </c>
      <c r="CG31">
        <v>2734.08</v>
      </c>
      <c r="CH31">
        <v>3034.2</v>
      </c>
      <c r="CI31">
        <v>0</v>
      </c>
      <c r="CJ31">
        <v>163.80000000000001</v>
      </c>
      <c r="CK31">
        <v>33342.46</v>
      </c>
      <c r="CL31">
        <v>418</v>
      </c>
      <c r="CM31">
        <v>2670.3</v>
      </c>
      <c r="CN31">
        <v>1122.06</v>
      </c>
      <c r="CO31">
        <v>0</v>
      </c>
      <c r="CP31">
        <v>0</v>
      </c>
      <c r="CQ31">
        <v>2688.72</v>
      </c>
      <c r="CR31">
        <v>0</v>
      </c>
      <c r="CS31">
        <v>470.55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13139.09</v>
      </c>
      <c r="DD31">
        <v>5089.66</v>
      </c>
      <c r="DE31">
        <v>14673.97</v>
      </c>
      <c r="DF31">
        <v>4612.22</v>
      </c>
      <c r="DG31">
        <v>1824.16</v>
      </c>
      <c r="DH31">
        <v>317.68</v>
      </c>
      <c r="DI31">
        <v>0</v>
      </c>
      <c r="DJ31">
        <v>0</v>
      </c>
      <c r="DK31">
        <v>0</v>
      </c>
      <c r="DL31">
        <v>209.55</v>
      </c>
      <c r="DM31">
        <v>3631.68</v>
      </c>
      <c r="DN31">
        <v>0</v>
      </c>
      <c r="DO31">
        <v>0</v>
      </c>
      <c r="DP31">
        <v>0</v>
      </c>
      <c r="DQ31">
        <v>1506.64</v>
      </c>
      <c r="DR31">
        <v>292.08</v>
      </c>
      <c r="DS31">
        <v>340.91</v>
      </c>
      <c r="DT31">
        <v>0</v>
      </c>
      <c r="DU31">
        <v>0</v>
      </c>
      <c r="DV31">
        <v>0</v>
      </c>
      <c r="DW31">
        <v>220</v>
      </c>
      <c r="DX31">
        <v>0</v>
      </c>
    </row>
    <row r="32" spans="1:128" x14ac:dyDescent="0.25">
      <c r="A32" s="3">
        <v>44348</v>
      </c>
      <c r="B32">
        <v>35160.65</v>
      </c>
      <c r="C32">
        <v>0</v>
      </c>
      <c r="D32">
        <v>1231.5</v>
      </c>
      <c r="E32">
        <v>176008.92</v>
      </c>
      <c r="F32">
        <v>0</v>
      </c>
      <c r="G32">
        <v>1767.37</v>
      </c>
      <c r="H32">
        <v>817.79</v>
      </c>
      <c r="I32">
        <v>739.09</v>
      </c>
      <c r="J32">
        <v>2040</v>
      </c>
      <c r="K32">
        <v>9746.3799999999992</v>
      </c>
      <c r="L32">
        <v>0</v>
      </c>
      <c r="M32">
        <v>894</v>
      </c>
      <c r="N32">
        <v>12.99</v>
      </c>
      <c r="O32">
        <v>0</v>
      </c>
      <c r="P32">
        <v>2751.47</v>
      </c>
      <c r="Q32">
        <v>0</v>
      </c>
      <c r="R32">
        <v>90.91</v>
      </c>
      <c r="S32">
        <v>0</v>
      </c>
      <c r="T32">
        <v>0</v>
      </c>
      <c r="U32">
        <v>0</v>
      </c>
      <c r="V32">
        <v>0</v>
      </c>
      <c r="W32">
        <v>0</v>
      </c>
      <c r="X32">
        <v>136</v>
      </c>
      <c r="Y32">
        <v>0</v>
      </c>
      <c r="Z32">
        <v>0</v>
      </c>
      <c r="AA32">
        <v>0</v>
      </c>
      <c r="AB32">
        <v>16439.29</v>
      </c>
      <c r="AC32">
        <v>-601.9</v>
      </c>
      <c r="AD32">
        <v>0</v>
      </c>
      <c r="AE32">
        <v>0</v>
      </c>
      <c r="AF32">
        <v>655.94</v>
      </c>
      <c r="AG32">
        <v>0</v>
      </c>
      <c r="AH32">
        <v>1600</v>
      </c>
      <c r="AI32">
        <v>2340.5300000000002</v>
      </c>
      <c r="AJ32">
        <v>0</v>
      </c>
      <c r="AK32">
        <v>636.36</v>
      </c>
      <c r="AL32">
        <v>134.82</v>
      </c>
      <c r="AM32">
        <v>0</v>
      </c>
      <c r="AN32">
        <v>611.9</v>
      </c>
      <c r="AO32">
        <v>0</v>
      </c>
      <c r="AP32">
        <v>70</v>
      </c>
      <c r="AQ32">
        <v>597.99</v>
      </c>
      <c r="AR32">
        <v>2811</v>
      </c>
      <c r="AS32">
        <v>471.64</v>
      </c>
      <c r="AT32">
        <v>0</v>
      </c>
      <c r="AU32">
        <v>0</v>
      </c>
      <c r="AV32">
        <v>0</v>
      </c>
      <c r="AW32">
        <v>415.49</v>
      </c>
      <c r="AX32">
        <v>159.09</v>
      </c>
      <c r="AY32">
        <v>1878.56</v>
      </c>
      <c r="AZ32">
        <v>0</v>
      </c>
      <c r="BA32">
        <v>39405.26</v>
      </c>
      <c r="BB32">
        <v>0</v>
      </c>
      <c r="BC32">
        <v>0</v>
      </c>
      <c r="BD32">
        <v>0</v>
      </c>
      <c r="BE32">
        <v>0</v>
      </c>
      <c r="BF32">
        <v>4559.09</v>
      </c>
      <c r="BG32">
        <v>0</v>
      </c>
      <c r="BH32">
        <v>0</v>
      </c>
      <c r="BI32">
        <v>546.04</v>
      </c>
      <c r="BJ32">
        <v>8061.5</v>
      </c>
      <c r="BK32">
        <v>77.16</v>
      </c>
      <c r="BL32">
        <v>0</v>
      </c>
      <c r="BM32">
        <v>373.25</v>
      </c>
      <c r="BN32">
        <v>0</v>
      </c>
      <c r="BO32">
        <v>0</v>
      </c>
      <c r="BP32">
        <v>585.67999999999995</v>
      </c>
      <c r="BQ32">
        <v>257.43</v>
      </c>
      <c r="BR32">
        <v>0</v>
      </c>
      <c r="BS32">
        <v>0</v>
      </c>
      <c r="BT32">
        <v>2175.59</v>
      </c>
      <c r="BU32">
        <v>0</v>
      </c>
      <c r="BV32">
        <v>4670.4399999999996</v>
      </c>
      <c r="BW32">
        <v>73.540000000000006</v>
      </c>
      <c r="BX32">
        <v>0</v>
      </c>
      <c r="BY32">
        <v>0</v>
      </c>
      <c r="BZ32">
        <v>0</v>
      </c>
      <c r="CA32">
        <v>778.01</v>
      </c>
      <c r="CB32">
        <v>0</v>
      </c>
      <c r="CC32">
        <v>5021.75</v>
      </c>
      <c r="CD32">
        <v>590.77</v>
      </c>
      <c r="CE32">
        <v>197.54</v>
      </c>
      <c r="CF32">
        <v>180</v>
      </c>
      <c r="CG32">
        <v>2239.11</v>
      </c>
      <c r="CH32">
        <v>3034.2</v>
      </c>
      <c r="CI32">
        <v>0</v>
      </c>
      <c r="CJ32">
        <v>131.04</v>
      </c>
      <c r="CK32">
        <v>28513.08</v>
      </c>
      <c r="CL32">
        <v>209</v>
      </c>
      <c r="CM32">
        <v>2670.3</v>
      </c>
      <c r="CN32">
        <v>1122.06</v>
      </c>
      <c r="CO32">
        <v>0</v>
      </c>
      <c r="CP32">
        <v>2325</v>
      </c>
      <c r="CQ32">
        <v>2296</v>
      </c>
      <c r="CR32">
        <v>0</v>
      </c>
      <c r="CS32">
        <v>675.6</v>
      </c>
      <c r="CT32">
        <v>0</v>
      </c>
      <c r="CU32">
        <v>0</v>
      </c>
      <c r="CV32">
        <v>0</v>
      </c>
      <c r="CW32">
        <v>0</v>
      </c>
      <c r="CX32">
        <v>3750</v>
      </c>
      <c r="CY32">
        <v>11460</v>
      </c>
      <c r="CZ32">
        <v>0</v>
      </c>
      <c r="DA32">
        <v>0</v>
      </c>
      <c r="DB32">
        <v>0</v>
      </c>
      <c r="DC32">
        <v>18722.759999999998</v>
      </c>
      <c r="DD32">
        <v>6098.2</v>
      </c>
      <c r="DE32">
        <v>18345.7</v>
      </c>
      <c r="DF32">
        <v>6135.3</v>
      </c>
      <c r="DG32">
        <v>2551.9499999999998</v>
      </c>
      <c r="DH32">
        <v>473.45</v>
      </c>
      <c r="DI32">
        <v>0</v>
      </c>
      <c r="DJ32">
        <v>0</v>
      </c>
      <c r="DK32">
        <v>0</v>
      </c>
      <c r="DL32">
        <v>2058.6</v>
      </c>
      <c r="DM32">
        <v>4807.2299999999996</v>
      </c>
      <c r="DN32">
        <v>0</v>
      </c>
      <c r="DO32">
        <v>0</v>
      </c>
      <c r="DP32">
        <v>0</v>
      </c>
      <c r="DQ32">
        <v>7366.57</v>
      </c>
      <c r="DR32">
        <v>1430.53</v>
      </c>
      <c r="DS32">
        <v>0</v>
      </c>
      <c r="DT32">
        <v>0</v>
      </c>
      <c r="DU32">
        <v>0</v>
      </c>
      <c r="DV32">
        <v>0</v>
      </c>
      <c r="DW32">
        <v>505.18</v>
      </c>
      <c r="DX32">
        <v>0</v>
      </c>
    </row>
    <row r="33" spans="1:128" x14ac:dyDescent="0.25">
      <c r="A33" s="3">
        <v>44317</v>
      </c>
      <c r="B33">
        <v>40182.199999999997</v>
      </c>
      <c r="C33">
        <v>0</v>
      </c>
      <c r="D33">
        <v>884.46</v>
      </c>
      <c r="E33">
        <v>189555.22</v>
      </c>
      <c r="F33">
        <v>1431.67</v>
      </c>
      <c r="G33">
        <v>1865.9</v>
      </c>
      <c r="H33">
        <v>837.84</v>
      </c>
      <c r="I33">
        <v>915.91</v>
      </c>
      <c r="J33">
        <v>1869.09</v>
      </c>
      <c r="K33">
        <v>11495.47</v>
      </c>
      <c r="L33">
        <v>0</v>
      </c>
      <c r="M33">
        <v>750</v>
      </c>
      <c r="N33">
        <v>12.43</v>
      </c>
      <c r="O33">
        <v>0</v>
      </c>
      <c r="P33">
        <v>2623.63</v>
      </c>
      <c r="Q33">
        <v>0</v>
      </c>
      <c r="R33">
        <v>527.28</v>
      </c>
      <c r="S33">
        <v>0</v>
      </c>
      <c r="T33">
        <v>0</v>
      </c>
      <c r="U33">
        <v>0</v>
      </c>
      <c r="V33">
        <v>0</v>
      </c>
      <c r="W33">
        <v>0</v>
      </c>
      <c r="X33">
        <v>9592.4</v>
      </c>
      <c r="Y33">
        <v>0</v>
      </c>
      <c r="Z33">
        <v>0</v>
      </c>
      <c r="AA33">
        <v>0</v>
      </c>
      <c r="AB33">
        <v>13208.5</v>
      </c>
      <c r="AC33">
        <v>2885.31</v>
      </c>
      <c r="AD33">
        <v>0</v>
      </c>
      <c r="AE33">
        <v>0</v>
      </c>
      <c r="AF33">
        <v>68.98</v>
      </c>
      <c r="AG33">
        <v>0</v>
      </c>
      <c r="AH33">
        <v>1600</v>
      </c>
      <c r="AI33">
        <v>5175.42</v>
      </c>
      <c r="AJ33">
        <v>2015</v>
      </c>
      <c r="AK33">
        <v>2500</v>
      </c>
      <c r="AL33">
        <v>118.11</v>
      </c>
      <c r="AM33">
        <v>0</v>
      </c>
      <c r="AN33">
        <v>762.19</v>
      </c>
      <c r="AO33">
        <v>10750</v>
      </c>
      <c r="AP33">
        <v>60</v>
      </c>
      <c r="AQ33">
        <v>329.94</v>
      </c>
      <c r="AR33">
        <v>2811</v>
      </c>
      <c r="AS33">
        <v>523.32000000000005</v>
      </c>
      <c r="AT33">
        <v>0</v>
      </c>
      <c r="AU33">
        <v>0</v>
      </c>
      <c r="AV33">
        <v>0</v>
      </c>
      <c r="AW33">
        <v>344.74</v>
      </c>
      <c r="AX33">
        <v>399.41</v>
      </c>
      <c r="AY33">
        <v>1963.56</v>
      </c>
      <c r="AZ33">
        <v>0</v>
      </c>
      <c r="BA33">
        <v>41524.61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625.39</v>
      </c>
      <c r="BI33">
        <v>564.24</v>
      </c>
      <c r="BJ33">
        <v>8330.2199999999993</v>
      </c>
      <c r="BK33">
        <v>78.78</v>
      </c>
      <c r="BL33">
        <v>0</v>
      </c>
      <c r="BM33">
        <v>429.24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6166.72</v>
      </c>
      <c r="BU33">
        <v>186.17</v>
      </c>
      <c r="BV33">
        <v>1633.22</v>
      </c>
      <c r="BW33">
        <v>100</v>
      </c>
      <c r="BX33">
        <v>0</v>
      </c>
      <c r="BY33">
        <v>0</v>
      </c>
      <c r="BZ33">
        <v>-500</v>
      </c>
      <c r="CA33">
        <v>336.56</v>
      </c>
      <c r="CB33">
        <v>0</v>
      </c>
      <c r="CC33">
        <v>5341.79</v>
      </c>
      <c r="CD33">
        <v>1248.31</v>
      </c>
      <c r="CE33">
        <v>186.81</v>
      </c>
      <c r="CF33">
        <v>0</v>
      </c>
      <c r="CG33">
        <v>2392.85</v>
      </c>
      <c r="CH33">
        <v>3034.2</v>
      </c>
      <c r="CI33">
        <v>0</v>
      </c>
      <c r="CJ33">
        <v>163.80000000000001</v>
      </c>
      <c r="CK33">
        <v>33642.83</v>
      </c>
      <c r="CL33">
        <v>522.5</v>
      </c>
      <c r="CM33">
        <v>2670.3</v>
      </c>
      <c r="CN33">
        <v>1122.06</v>
      </c>
      <c r="CO33">
        <v>0</v>
      </c>
      <c r="CP33">
        <v>3450</v>
      </c>
      <c r="CQ33">
        <v>1802.82</v>
      </c>
      <c r="CR33">
        <v>0</v>
      </c>
      <c r="CS33">
        <v>1474.4</v>
      </c>
      <c r="CT33">
        <v>0</v>
      </c>
      <c r="CU33">
        <v>0</v>
      </c>
      <c r="CV33">
        <v>0</v>
      </c>
      <c r="CW33">
        <v>0</v>
      </c>
      <c r="CX33">
        <v>3863.64</v>
      </c>
      <c r="CY33">
        <v>12988.71</v>
      </c>
      <c r="CZ33">
        <v>0</v>
      </c>
      <c r="DA33">
        <v>0</v>
      </c>
      <c r="DB33">
        <v>0</v>
      </c>
      <c r="DC33">
        <v>15887.88</v>
      </c>
      <c r="DD33">
        <v>4920.16</v>
      </c>
      <c r="DE33">
        <v>14815.37</v>
      </c>
      <c r="DF33">
        <v>4601.96</v>
      </c>
      <c r="DG33">
        <v>2055.25</v>
      </c>
      <c r="DH33">
        <v>1339.67</v>
      </c>
      <c r="DI33">
        <v>0</v>
      </c>
      <c r="DJ33">
        <v>0</v>
      </c>
      <c r="DK33">
        <v>0</v>
      </c>
      <c r="DL33">
        <v>1819.82</v>
      </c>
      <c r="DM33">
        <v>4020.49</v>
      </c>
      <c r="DN33">
        <v>0</v>
      </c>
      <c r="DO33">
        <v>0</v>
      </c>
      <c r="DP33">
        <v>0</v>
      </c>
      <c r="DQ33">
        <v>-15859.93</v>
      </c>
      <c r="DR33">
        <v>1430.53</v>
      </c>
      <c r="DS33">
        <v>0</v>
      </c>
      <c r="DT33">
        <v>562.04999999999995</v>
      </c>
      <c r="DU33">
        <v>0</v>
      </c>
      <c r="DV33">
        <v>0</v>
      </c>
      <c r="DW33">
        <v>286</v>
      </c>
      <c r="DX33">
        <v>0</v>
      </c>
    </row>
    <row r="34" spans="1:128" x14ac:dyDescent="0.25">
      <c r="A34" s="3">
        <v>44287</v>
      </c>
      <c r="B34">
        <v>38211.74</v>
      </c>
      <c r="C34">
        <v>0</v>
      </c>
      <c r="D34">
        <v>717.35</v>
      </c>
      <c r="E34">
        <v>188539.96</v>
      </c>
      <c r="F34">
        <v>1431.67</v>
      </c>
      <c r="G34">
        <v>1454.45</v>
      </c>
      <c r="H34">
        <v>832.58</v>
      </c>
      <c r="I34">
        <v>986.36</v>
      </c>
      <c r="J34">
        <v>2182.2800000000002</v>
      </c>
      <c r="K34">
        <v>10367.25</v>
      </c>
      <c r="L34">
        <v>0</v>
      </c>
      <c r="M34">
        <v>332.73</v>
      </c>
      <c r="N34">
        <v>12.7</v>
      </c>
      <c r="O34">
        <v>0</v>
      </c>
      <c r="P34">
        <v>4513.21</v>
      </c>
      <c r="Q34">
        <v>0</v>
      </c>
      <c r="R34">
        <v>763.63</v>
      </c>
      <c r="S34">
        <v>0</v>
      </c>
      <c r="T34">
        <v>0</v>
      </c>
      <c r="U34">
        <v>0</v>
      </c>
      <c r="V34">
        <v>0</v>
      </c>
      <c r="W34">
        <v>0</v>
      </c>
      <c r="X34">
        <v>-8324.83</v>
      </c>
      <c r="Y34">
        <v>0</v>
      </c>
      <c r="Z34">
        <v>0</v>
      </c>
      <c r="AA34">
        <v>0</v>
      </c>
      <c r="AB34">
        <v>20520.48</v>
      </c>
      <c r="AC34">
        <v>-5056.99</v>
      </c>
      <c r="AD34">
        <v>0</v>
      </c>
      <c r="AE34">
        <v>0</v>
      </c>
      <c r="AF34">
        <v>591.45000000000005</v>
      </c>
      <c r="AG34">
        <v>0</v>
      </c>
      <c r="AH34">
        <v>1600</v>
      </c>
      <c r="AI34">
        <v>2573.8000000000002</v>
      </c>
      <c r="AJ34">
        <v>927.27</v>
      </c>
      <c r="AK34">
        <v>-400</v>
      </c>
      <c r="AL34">
        <v>117.32</v>
      </c>
      <c r="AM34">
        <v>0</v>
      </c>
      <c r="AN34">
        <v>337.57</v>
      </c>
      <c r="AO34">
        <v>0</v>
      </c>
      <c r="AP34">
        <v>65</v>
      </c>
      <c r="AQ34">
        <v>295.98</v>
      </c>
      <c r="AR34">
        <v>2811</v>
      </c>
      <c r="AS34">
        <v>213.21</v>
      </c>
      <c r="AT34">
        <v>0</v>
      </c>
      <c r="AU34">
        <v>0</v>
      </c>
      <c r="AV34">
        <v>0</v>
      </c>
      <c r="AW34">
        <v>462.36</v>
      </c>
      <c r="AX34">
        <v>1727.73</v>
      </c>
      <c r="AY34">
        <v>2480.83</v>
      </c>
      <c r="AZ34">
        <v>0</v>
      </c>
      <c r="BA34">
        <v>40273.24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237.5</v>
      </c>
      <c r="BH34">
        <v>200.57</v>
      </c>
      <c r="BI34">
        <v>3941.04</v>
      </c>
      <c r="BJ34">
        <v>7376.41</v>
      </c>
      <c r="BK34">
        <v>81.290000000000006</v>
      </c>
      <c r="BL34">
        <v>0</v>
      </c>
      <c r="BM34">
        <v>162.33000000000001</v>
      </c>
      <c r="BN34">
        <v>0</v>
      </c>
      <c r="BO34">
        <v>300</v>
      </c>
      <c r="BP34">
        <v>0</v>
      </c>
      <c r="BQ34">
        <v>29.09</v>
      </c>
      <c r="BR34">
        <v>0</v>
      </c>
      <c r="BS34">
        <v>0</v>
      </c>
      <c r="BT34">
        <v>2175.59</v>
      </c>
      <c r="BU34">
        <v>92.5</v>
      </c>
      <c r="BV34">
        <v>2495.46</v>
      </c>
      <c r="BW34">
        <v>643.26</v>
      </c>
      <c r="BX34">
        <v>201</v>
      </c>
      <c r="BY34">
        <v>1269.9100000000001</v>
      </c>
      <c r="BZ34">
        <v>0</v>
      </c>
      <c r="CA34">
        <v>1098.02</v>
      </c>
      <c r="CB34">
        <v>0</v>
      </c>
      <c r="CC34">
        <v>8335.64</v>
      </c>
      <c r="CD34">
        <v>605.11</v>
      </c>
      <c r="CE34">
        <v>112.73</v>
      </c>
      <c r="CF34">
        <v>0</v>
      </c>
      <c r="CG34">
        <v>2357.37</v>
      </c>
      <c r="CH34">
        <v>3034.2</v>
      </c>
      <c r="CI34">
        <v>0</v>
      </c>
      <c r="CJ34">
        <v>131.04</v>
      </c>
      <c r="CK34">
        <v>29666.92</v>
      </c>
      <c r="CL34">
        <v>418</v>
      </c>
      <c r="CM34">
        <v>2626.6</v>
      </c>
      <c r="CN34">
        <v>1122.06</v>
      </c>
      <c r="CO34">
        <v>0</v>
      </c>
      <c r="CP34">
        <v>3600</v>
      </c>
      <c r="CQ34">
        <v>2159.1999999999998</v>
      </c>
      <c r="CR34">
        <v>0</v>
      </c>
      <c r="CS34">
        <v>450.7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10940</v>
      </c>
      <c r="CZ34">
        <v>0</v>
      </c>
      <c r="DA34">
        <v>0</v>
      </c>
      <c r="DB34">
        <v>0</v>
      </c>
      <c r="DC34">
        <v>20449.14</v>
      </c>
      <c r="DD34">
        <v>6600.34</v>
      </c>
      <c r="DE34">
        <v>18565.099999999999</v>
      </c>
      <c r="DF34">
        <v>5823.45</v>
      </c>
      <c r="DG34">
        <v>3068.44</v>
      </c>
      <c r="DH34">
        <v>3522.43</v>
      </c>
      <c r="DI34">
        <v>0</v>
      </c>
      <c r="DJ34">
        <v>0</v>
      </c>
      <c r="DK34">
        <v>0</v>
      </c>
      <c r="DL34">
        <v>2104.98</v>
      </c>
      <c r="DM34">
        <v>5411.55</v>
      </c>
      <c r="DN34">
        <v>0</v>
      </c>
      <c r="DO34">
        <v>0</v>
      </c>
      <c r="DP34">
        <v>0</v>
      </c>
      <c r="DQ34">
        <v>17394.259999999998</v>
      </c>
      <c r="DR34">
        <v>1430.53</v>
      </c>
      <c r="DS34">
        <v>0</v>
      </c>
      <c r="DT34">
        <v>0</v>
      </c>
      <c r="DU34">
        <v>0</v>
      </c>
      <c r="DV34">
        <v>0</v>
      </c>
      <c r="DW34">
        <v>200</v>
      </c>
      <c r="DX34">
        <v>0</v>
      </c>
    </row>
    <row r="35" spans="1:128" x14ac:dyDescent="0.25">
      <c r="A35" s="3">
        <v>44256</v>
      </c>
      <c r="B35">
        <v>37214.86</v>
      </c>
      <c r="C35">
        <v>0</v>
      </c>
      <c r="D35">
        <v>873.95</v>
      </c>
      <c r="E35">
        <v>192315.18</v>
      </c>
      <c r="F35">
        <v>1431.67</v>
      </c>
      <c r="G35">
        <v>2089.5</v>
      </c>
      <c r="H35">
        <v>959.35</v>
      </c>
      <c r="I35">
        <v>1424.52</v>
      </c>
      <c r="J35">
        <v>1540.91</v>
      </c>
      <c r="K35">
        <v>12977.74</v>
      </c>
      <c r="L35">
        <v>0</v>
      </c>
      <c r="M35">
        <v>532.73</v>
      </c>
      <c r="N35">
        <v>11.4</v>
      </c>
      <c r="O35">
        <v>0</v>
      </c>
      <c r="P35">
        <v>2268.41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2485</v>
      </c>
      <c r="X35">
        <v>92.7</v>
      </c>
      <c r="Y35">
        <v>0</v>
      </c>
      <c r="Z35">
        <v>0</v>
      </c>
      <c r="AA35">
        <v>0</v>
      </c>
      <c r="AB35">
        <v>16091.22</v>
      </c>
      <c r="AC35">
        <v>2736.18</v>
      </c>
      <c r="AD35">
        <v>0</v>
      </c>
      <c r="AE35">
        <v>0</v>
      </c>
      <c r="AF35">
        <v>0</v>
      </c>
      <c r="AG35">
        <v>0</v>
      </c>
      <c r="AH35">
        <v>1600</v>
      </c>
      <c r="AI35">
        <v>2897.97</v>
      </c>
      <c r="AJ35">
        <v>858.18</v>
      </c>
      <c r="AK35">
        <v>0</v>
      </c>
      <c r="AL35">
        <v>124.93</v>
      </c>
      <c r="AM35">
        <v>0</v>
      </c>
      <c r="AN35">
        <v>475.1</v>
      </c>
      <c r="AO35">
        <v>0</v>
      </c>
      <c r="AP35">
        <v>45</v>
      </c>
      <c r="AQ35">
        <v>267.39999999999998</v>
      </c>
      <c r="AR35">
        <v>2811</v>
      </c>
      <c r="AS35">
        <v>471.64</v>
      </c>
      <c r="AT35">
        <v>0</v>
      </c>
      <c r="AU35">
        <v>0</v>
      </c>
      <c r="AV35">
        <v>0</v>
      </c>
      <c r="AW35">
        <v>477.25</v>
      </c>
      <c r="AX35">
        <v>323.64</v>
      </c>
      <c r="AY35">
        <v>1870.83</v>
      </c>
      <c r="AZ35">
        <v>0</v>
      </c>
      <c r="BA35">
        <v>41594.53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725.44</v>
      </c>
      <c r="BH35">
        <v>0</v>
      </c>
      <c r="BI35">
        <v>564.24</v>
      </c>
      <c r="BJ35">
        <v>7622.29</v>
      </c>
      <c r="BK35">
        <v>54.99</v>
      </c>
      <c r="BL35">
        <v>325</v>
      </c>
      <c r="BM35">
        <v>800.21</v>
      </c>
      <c r="BN35">
        <v>0</v>
      </c>
      <c r="BO35">
        <v>1864.51</v>
      </c>
      <c r="BP35">
        <v>303.54000000000002</v>
      </c>
      <c r="BQ35">
        <v>66.37</v>
      </c>
      <c r="BR35">
        <v>0</v>
      </c>
      <c r="BS35">
        <v>0</v>
      </c>
      <c r="BT35">
        <v>2248.11</v>
      </c>
      <c r="BU35">
        <v>102.66</v>
      </c>
      <c r="BV35">
        <v>3717.55</v>
      </c>
      <c r="BW35">
        <v>1663.55</v>
      </c>
      <c r="BX35">
        <v>0</v>
      </c>
      <c r="BY35">
        <v>0</v>
      </c>
      <c r="BZ35">
        <v>0</v>
      </c>
      <c r="CA35">
        <v>350.86</v>
      </c>
      <c r="CB35">
        <v>0</v>
      </c>
      <c r="CC35">
        <v>7180.78</v>
      </c>
      <c r="CD35">
        <v>1074.8900000000001</v>
      </c>
      <c r="CE35">
        <v>143.65</v>
      </c>
      <c r="CF35">
        <v>0</v>
      </c>
      <c r="CG35">
        <v>2417.6</v>
      </c>
      <c r="CH35">
        <v>3029.78</v>
      </c>
      <c r="CI35">
        <v>0</v>
      </c>
      <c r="CJ35">
        <v>163.80000000000001</v>
      </c>
      <c r="CK35">
        <v>30254.6</v>
      </c>
      <c r="CL35">
        <v>522.5</v>
      </c>
      <c r="CM35">
        <v>2476.8000000000002</v>
      </c>
      <c r="CN35">
        <v>1122.06</v>
      </c>
      <c r="CO35">
        <v>0</v>
      </c>
      <c r="CP35">
        <v>2925</v>
      </c>
      <c r="CQ35">
        <v>2706.4</v>
      </c>
      <c r="CR35">
        <v>6113.64</v>
      </c>
      <c r="CS35">
        <v>911.39</v>
      </c>
      <c r="CT35">
        <v>0</v>
      </c>
      <c r="CU35">
        <v>0</v>
      </c>
      <c r="CV35">
        <v>0</v>
      </c>
      <c r="CW35">
        <v>0</v>
      </c>
      <c r="CX35">
        <v>3000</v>
      </c>
      <c r="CY35">
        <v>12720</v>
      </c>
      <c r="CZ35">
        <v>0</v>
      </c>
      <c r="DA35">
        <v>0</v>
      </c>
      <c r="DB35">
        <v>0</v>
      </c>
      <c r="DC35">
        <v>14120.42</v>
      </c>
      <c r="DD35">
        <v>4943.5600000000004</v>
      </c>
      <c r="DE35">
        <v>15213.73</v>
      </c>
      <c r="DF35">
        <v>4876.25</v>
      </c>
      <c r="DG35">
        <v>2152.6</v>
      </c>
      <c r="DH35">
        <v>1972</v>
      </c>
      <c r="DI35">
        <v>0</v>
      </c>
      <c r="DJ35">
        <v>0</v>
      </c>
      <c r="DK35">
        <v>0</v>
      </c>
      <c r="DL35">
        <v>2475.59</v>
      </c>
      <c r="DM35">
        <v>3942.35</v>
      </c>
      <c r="DN35">
        <v>0</v>
      </c>
      <c r="DO35">
        <v>0</v>
      </c>
      <c r="DP35">
        <v>0</v>
      </c>
      <c r="DQ35">
        <v>8102.68</v>
      </c>
      <c r="DR35">
        <v>2861.06</v>
      </c>
      <c r="DS35">
        <v>80</v>
      </c>
      <c r="DT35">
        <v>72.09</v>
      </c>
      <c r="DU35">
        <v>0</v>
      </c>
      <c r="DV35">
        <v>0</v>
      </c>
      <c r="DW35">
        <v>201.73</v>
      </c>
      <c r="DX35">
        <v>0</v>
      </c>
    </row>
    <row r="36" spans="1:128" x14ac:dyDescent="0.25">
      <c r="A36" s="3">
        <v>44228</v>
      </c>
      <c r="B36">
        <v>32948.46</v>
      </c>
      <c r="C36">
        <v>0</v>
      </c>
      <c r="D36">
        <v>741.86</v>
      </c>
      <c r="E36">
        <v>174156</v>
      </c>
      <c r="F36">
        <v>1431.67</v>
      </c>
      <c r="G36">
        <v>1311.07</v>
      </c>
      <c r="H36">
        <v>886.16</v>
      </c>
      <c r="I36">
        <v>2090.08</v>
      </c>
      <c r="J36">
        <v>1644.45</v>
      </c>
      <c r="K36">
        <v>8945.4699999999993</v>
      </c>
      <c r="L36">
        <v>0</v>
      </c>
      <c r="M36">
        <v>504.55</v>
      </c>
      <c r="N36">
        <v>12.5</v>
      </c>
      <c r="O36">
        <v>0</v>
      </c>
      <c r="P36">
        <v>2626.64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2465</v>
      </c>
      <c r="X36">
        <v>0</v>
      </c>
      <c r="Y36">
        <v>0</v>
      </c>
      <c r="Z36">
        <v>0</v>
      </c>
      <c r="AA36">
        <v>0</v>
      </c>
      <c r="AB36">
        <v>14151.93</v>
      </c>
      <c r="AC36">
        <v>318.56</v>
      </c>
      <c r="AD36">
        <v>0</v>
      </c>
      <c r="AE36">
        <v>0</v>
      </c>
      <c r="AF36">
        <v>357</v>
      </c>
      <c r="AG36">
        <v>0</v>
      </c>
      <c r="AH36">
        <v>1600</v>
      </c>
      <c r="AI36">
        <v>3656</v>
      </c>
      <c r="AJ36">
        <v>250</v>
      </c>
      <c r="AK36">
        <v>0</v>
      </c>
      <c r="AL36">
        <v>129.97</v>
      </c>
      <c r="AM36">
        <v>0</v>
      </c>
      <c r="AN36">
        <v>318.06</v>
      </c>
      <c r="AO36">
        <v>0</v>
      </c>
      <c r="AP36">
        <v>45</v>
      </c>
      <c r="AQ36">
        <v>199.9</v>
      </c>
      <c r="AR36">
        <v>2811</v>
      </c>
      <c r="AS36">
        <v>213.21</v>
      </c>
      <c r="AT36">
        <v>0</v>
      </c>
      <c r="AU36">
        <v>110.03</v>
      </c>
      <c r="AV36">
        <v>0</v>
      </c>
      <c r="AW36">
        <v>411.09</v>
      </c>
      <c r="AX36">
        <v>95.45</v>
      </c>
      <c r="AY36">
        <v>1870.83</v>
      </c>
      <c r="AZ36">
        <v>0</v>
      </c>
      <c r="BA36">
        <v>37447.85</v>
      </c>
      <c r="BB36">
        <v>0</v>
      </c>
      <c r="BC36">
        <v>0</v>
      </c>
      <c r="BD36">
        <v>0</v>
      </c>
      <c r="BE36">
        <v>0</v>
      </c>
      <c r="BF36">
        <v>1000</v>
      </c>
      <c r="BG36">
        <v>54.29</v>
      </c>
      <c r="BH36">
        <v>0</v>
      </c>
      <c r="BI36">
        <v>509.64</v>
      </c>
      <c r="BJ36">
        <v>6884.65</v>
      </c>
      <c r="BK36">
        <v>56.6</v>
      </c>
      <c r="BL36">
        <v>0</v>
      </c>
      <c r="BM36">
        <v>559.12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2030.55</v>
      </c>
      <c r="BU36">
        <v>850.71</v>
      </c>
      <c r="BV36">
        <v>3423.96</v>
      </c>
      <c r="BW36">
        <v>200.9</v>
      </c>
      <c r="BX36">
        <v>0</v>
      </c>
      <c r="BY36">
        <v>0</v>
      </c>
      <c r="BZ36">
        <v>0</v>
      </c>
      <c r="CA36">
        <v>795.17</v>
      </c>
      <c r="CB36">
        <v>0</v>
      </c>
      <c r="CC36">
        <v>7422.29</v>
      </c>
      <c r="CD36">
        <v>600.62</v>
      </c>
      <c r="CE36">
        <v>0</v>
      </c>
      <c r="CF36">
        <v>0</v>
      </c>
      <c r="CG36">
        <v>4082.37</v>
      </c>
      <c r="CH36">
        <v>3029.78</v>
      </c>
      <c r="CI36">
        <v>0</v>
      </c>
      <c r="CJ36">
        <v>1021.64</v>
      </c>
      <c r="CK36">
        <v>26983.87</v>
      </c>
      <c r="CL36">
        <v>-931.12</v>
      </c>
      <c r="CM36">
        <v>2476.8000000000002</v>
      </c>
      <c r="CN36">
        <v>1122.06</v>
      </c>
      <c r="CO36">
        <v>0</v>
      </c>
      <c r="CP36">
        <v>0</v>
      </c>
      <c r="CQ36">
        <v>2441.41</v>
      </c>
      <c r="CR36">
        <v>740.91</v>
      </c>
      <c r="CS36">
        <v>712.05</v>
      </c>
      <c r="CT36">
        <v>0</v>
      </c>
      <c r="CU36">
        <v>0</v>
      </c>
      <c r="CV36">
        <v>0</v>
      </c>
      <c r="CW36">
        <v>0</v>
      </c>
      <c r="CX36">
        <v>4250</v>
      </c>
      <c r="CY36">
        <v>8800</v>
      </c>
      <c r="CZ36">
        <v>0</v>
      </c>
      <c r="DA36">
        <v>0</v>
      </c>
      <c r="DB36">
        <v>0</v>
      </c>
      <c r="DC36">
        <v>11288.68</v>
      </c>
      <c r="DD36">
        <v>4879.6000000000004</v>
      </c>
      <c r="DE36">
        <v>14628.16</v>
      </c>
      <c r="DF36">
        <v>4998.55</v>
      </c>
      <c r="DG36">
        <v>2339.9699999999998</v>
      </c>
      <c r="DH36">
        <v>1265.74</v>
      </c>
      <c r="DI36">
        <v>0</v>
      </c>
      <c r="DJ36">
        <v>0</v>
      </c>
      <c r="DK36">
        <v>0</v>
      </c>
      <c r="DL36">
        <v>2582.56</v>
      </c>
      <c r="DM36">
        <v>3608.41</v>
      </c>
      <c r="DN36">
        <v>0</v>
      </c>
      <c r="DO36">
        <v>0</v>
      </c>
      <c r="DP36">
        <v>0</v>
      </c>
      <c r="DQ36">
        <v>-2152.41</v>
      </c>
      <c r="DR36">
        <v>1430.53</v>
      </c>
      <c r="DS36">
        <v>0</v>
      </c>
      <c r="DT36">
        <v>88.64</v>
      </c>
      <c r="DU36">
        <v>0</v>
      </c>
      <c r="DV36">
        <v>0</v>
      </c>
      <c r="DW36">
        <v>270.91000000000003</v>
      </c>
      <c r="DX36">
        <v>0</v>
      </c>
    </row>
    <row r="37" spans="1:128" x14ac:dyDescent="0.25">
      <c r="A37" s="3">
        <v>44197</v>
      </c>
      <c r="B37">
        <v>29537.29</v>
      </c>
      <c r="C37">
        <v>0</v>
      </c>
      <c r="D37">
        <v>513.30999999999995</v>
      </c>
      <c r="E37">
        <v>139881.60999999999</v>
      </c>
      <c r="F37">
        <v>1431.67</v>
      </c>
      <c r="G37">
        <v>1936.96</v>
      </c>
      <c r="H37">
        <v>910.3</v>
      </c>
      <c r="I37">
        <v>4034.99</v>
      </c>
      <c r="J37">
        <v>976.36</v>
      </c>
      <c r="K37">
        <v>8789.5499999999993</v>
      </c>
      <c r="L37">
        <v>0</v>
      </c>
      <c r="M37">
        <v>0</v>
      </c>
      <c r="N37">
        <v>12.26</v>
      </c>
      <c r="O37">
        <v>0</v>
      </c>
      <c r="P37">
        <v>3684.02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1835</v>
      </c>
      <c r="X37">
        <v>0</v>
      </c>
      <c r="Y37">
        <v>0</v>
      </c>
      <c r="Z37">
        <v>0</v>
      </c>
      <c r="AA37">
        <v>0</v>
      </c>
      <c r="AB37">
        <v>10960</v>
      </c>
      <c r="AC37">
        <v>2238.04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2524.62</v>
      </c>
      <c r="AJ37">
        <v>199.09</v>
      </c>
      <c r="AK37">
        <v>0</v>
      </c>
      <c r="AL37">
        <v>219.96</v>
      </c>
      <c r="AM37">
        <v>0</v>
      </c>
      <c r="AN37">
        <v>362.9</v>
      </c>
      <c r="AO37">
        <v>0</v>
      </c>
      <c r="AP37">
        <v>45</v>
      </c>
      <c r="AQ37">
        <v>688.36</v>
      </c>
      <c r="AR37">
        <v>2811</v>
      </c>
      <c r="AS37">
        <v>213.21</v>
      </c>
      <c r="AT37">
        <v>0</v>
      </c>
      <c r="AU37">
        <v>45.28</v>
      </c>
      <c r="AV37">
        <v>0</v>
      </c>
      <c r="AW37">
        <v>391.06</v>
      </c>
      <c r="AX37">
        <v>0</v>
      </c>
      <c r="AY37">
        <v>1807.43</v>
      </c>
      <c r="AZ37">
        <v>0</v>
      </c>
      <c r="BA37">
        <v>41138.5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60.11</v>
      </c>
      <c r="BH37">
        <v>198.36</v>
      </c>
      <c r="BI37">
        <v>564.21</v>
      </c>
      <c r="BJ37">
        <v>7622.29</v>
      </c>
      <c r="BK37">
        <v>58.2</v>
      </c>
      <c r="BL37">
        <v>0</v>
      </c>
      <c r="BM37">
        <v>103.84</v>
      </c>
      <c r="BN37">
        <v>0</v>
      </c>
      <c r="BO37">
        <v>0</v>
      </c>
      <c r="BP37">
        <v>107.93</v>
      </c>
      <c r="BQ37">
        <v>0</v>
      </c>
      <c r="BR37">
        <v>0</v>
      </c>
      <c r="BS37">
        <v>0</v>
      </c>
      <c r="BT37">
        <v>2248.11</v>
      </c>
      <c r="BU37">
        <v>49.88</v>
      </c>
      <c r="BV37">
        <v>1150.8599999999999</v>
      </c>
      <c r="BW37">
        <v>660</v>
      </c>
      <c r="BX37">
        <v>201</v>
      </c>
      <c r="BY37">
        <v>0</v>
      </c>
      <c r="BZ37">
        <v>674.91</v>
      </c>
      <c r="CA37">
        <v>822.35</v>
      </c>
      <c r="CB37">
        <v>0</v>
      </c>
      <c r="CC37">
        <v>455.06</v>
      </c>
      <c r="CD37">
        <v>400.96</v>
      </c>
      <c r="CE37">
        <v>0</v>
      </c>
      <c r="CF37">
        <v>0</v>
      </c>
      <c r="CG37">
        <v>1388.27</v>
      </c>
      <c r="CH37">
        <v>1880.08</v>
      </c>
      <c r="CI37">
        <v>2794</v>
      </c>
      <c r="CJ37">
        <v>231.04</v>
      </c>
      <c r="CK37">
        <v>20211.72</v>
      </c>
      <c r="CL37">
        <v>418</v>
      </c>
      <c r="CM37">
        <v>2503.02</v>
      </c>
      <c r="CN37">
        <v>1122.06</v>
      </c>
      <c r="CO37">
        <v>0</v>
      </c>
      <c r="CP37">
        <v>0</v>
      </c>
      <c r="CQ37">
        <v>0</v>
      </c>
      <c r="CR37">
        <v>0</v>
      </c>
      <c r="CS37">
        <v>280.2</v>
      </c>
      <c r="CT37">
        <v>0</v>
      </c>
      <c r="CU37">
        <v>928.4</v>
      </c>
      <c r="CV37">
        <v>0</v>
      </c>
      <c r="CW37">
        <v>0</v>
      </c>
      <c r="CX37">
        <v>0</v>
      </c>
      <c r="CY37">
        <v>7700</v>
      </c>
      <c r="CZ37">
        <v>0</v>
      </c>
      <c r="DA37">
        <v>0</v>
      </c>
      <c r="DB37">
        <v>-1376.09</v>
      </c>
      <c r="DC37">
        <v>10152.5</v>
      </c>
      <c r="DD37">
        <v>5020.6499999999996</v>
      </c>
      <c r="DE37">
        <v>14569.36</v>
      </c>
      <c r="DF37">
        <v>5632.74</v>
      </c>
      <c r="DG37">
        <v>1839.92</v>
      </c>
      <c r="DH37">
        <v>822.22</v>
      </c>
      <c r="DI37">
        <v>0</v>
      </c>
      <c r="DJ37">
        <v>0</v>
      </c>
      <c r="DK37">
        <v>0</v>
      </c>
      <c r="DL37">
        <v>2046.59</v>
      </c>
      <c r="DM37">
        <v>3438.02</v>
      </c>
      <c r="DN37">
        <v>0</v>
      </c>
      <c r="DO37">
        <v>0</v>
      </c>
      <c r="DP37">
        <v>0</v>
      </c>
      <c r="DQ37">
        <v>14391.55</v>
      </c>
      <c r="DR37">
        <v>1430.53</v>
      </c>
      <c r="DS37">
        <v>0</v>
      </c>
      <c r="DT37">
        <v>85.5</v>
      </c>
      <c r="DU37">
        <v>627.04999999999995</v>
      </c>
      <c r="DV37">
        <v>0</v>
      </c>
      <c r="DW37">
        <v>180</v>
      </c>
      <c r="DX37">
        <v>0</v>
      </c>
    </row>
    <row r="38" spans="1:128" x14ac:dyDescent="0.25">
      <c r="A38" s="3">
        <v>44166</v>
      </c>
      <c r="B38">
        <v>43002.21</v>
      </c>
      <c r="C38">
        <v>-305.45999999999998</v>
      </c>
      <c r="D38">
        <v>651.28</v>
      </c>
      <c r="E38">
        <v>125758.64</v>
      </c>
      <c r="F38">
        <v>1431.67</v>
      </c>
      <c r="G38">
        <v>-1045.02</v>
      </c>
      <c r="H38">
        <v>4315.55</v>
      </c>
      <c r="I38">
        <v>-3108.09</v>
      </c>
      <c r="J38">
        <v>1431.83</v>
      </c>
      <c r="K38">
        <v>20488.2</v>
      </c>
      <c r="L38">
        <v>0</v>
      </c>
      <c r="M38">
        <v>954</v>
      </c>
      <c r="N38">
        <v>11.73</v>
      </c>
      <c r="O38">
        <v>0</v>
      </c>
      <c r="P38">
        <v>2654.96</v>
      </c>
      <c r="Q38">
        <v>0</v>
      </c>
      <c r="R38">
        <v>-38.18</v>
      </c>
      <c r="S38">
        <v>-811.83</v>
      </c>
      <c r="T38">
        <v>250000</v>
      </c>
      <c r="U38">
        <v>29500</v>
      </c>
      <c r="V38">
        <v>0</v>
      </c>
      <c r="W38">
        <v>315</v>
      </c>
      <c r="X38">
        <v>27382.54</v>
      </c>
      <c r="Y38">
        <v>0</v>
      </c>
      <c r="Z38">
        <v>0</v>
      </c>
      <c r="AA38">
        <v>0</v>
      </c>
      <c r="AB38">
        <v>19658.68</v>
      </c>
      <c r="AC38">
        <v>-2140.63</v>
      </c>
      <c r="AD38">
        <v>0</v>
      </c>
      <c r="AE38">
        <v>107.8</v>
      </c>
      <c r="AF38">
        <v>376.35</v>
      </c>
      <c r="AG38">
        <v>0</v>
      </c>
      <c r="AH38">
        <v>7600</v>
      </c>
      <c r="AI38">
        <v>3229.98</v>
      </c>
      <c r="AJ38">
        <v>4110.66</v>
      </c>
      <c r="AK38">
        <v>9000</v>
      </c>
      <c r="AL38">
        <v>109.68</v>
      </c>
      <c r="AM38">
        <v>0</v>
      </c>
      <c r="AN38">
        <v>1158.03</v>
      </c>
      <c r="AO38">
        <v>0</v>
      </c>
      <c r="AP38">
        <v>85.5</v>
      </c>
      <c r="AQ38">
        <v>389.27</v>
      </c>
      <c r="AR38">
        <v>2811</v>
      </c>
      <c r="AS38">
        <v>444.94</v>
      </c>
      <c r="AT38">
        <v>77.5</v>
      </c>
      <c r="AU38">
        <v>223.09</v>
      </c>
      <c r="AV38">
        <v>0</v>
      </c>
      <c r="AW38">
        <v>539.01</v>
      </c>
      <c r="AX38">
        <v>183.44</v>
      </c>
      <c r="AY38">
        <v>1861.93</v>
      </c>
      <c r="AZ38">
        <v>0</v>
      </c>
      <c r="BA38">
        <v>40760.449999999997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60.11</v>
      </c>
      <c r="BH38">
        <v>0</v>
      </c>
      <c r="BI38">
        <v>4726.17</v>
      </c>
      <c r="BJ38">
        <v>7622.29</v>
      </c>
      <c r="BK38">
        <v>59.79</v>
      </c>
      <c r="BL38">
        <v>0</v>
      </c>
      <c r="BM38">
        <v>1091.22</v>
      </c>
      <c r="BN38">
        <v>0</v>
      </c>
      <c r="BO38">
        <v>0</v>
      </c>
      <c r="BP38">
        <v>521.75</v>
      </c>
      <c r="BQ38">
        <v>0</v>
      </c>
      <c r="BR38">
        <v>0</v>
      </c>
      <c r="BS38">
        <v>0</v>
      </c>
      <c r="BT38">
        <v>4776.87</v>
      </c>
      <c r="BU38">
        <v>79.099999999999994</v>
      </c>
      <c r="BV38">
        <v>3432.35</v>
      </c>
      <c r="BW38">
        <v>102.57</v>
      </c>
      <c r="BX38">
        <v>0</v>
      </c>
      <c r="BY38">
        <v>0</v>
      </c>
      <c r="BZ38">
        <v>-5821.04</v>
      </c>
      <c r="CA38">
        <v>1309.21</v>
      </c>
      <c r="CB38">
        <v>0</v>
      </c>
      <c r="CC38">
        <v>15519.72</v>
      </c>
      <c r="CD38">
        <v>1100.7</v>
      </c>
      <c r="CE38">
        <v>-222.18</v>
      </c>
      <c r="CF38">
        <v>0</v>
      </c>
      <c r="CG38">
        <v>1340.29</v>
      </c>
      <c r="CH38">
        <v>1736.31</v>
      </c>
      <c r="CI38">
        <v>1161.72</v>
      </c>
      <c r="CJ38">
        <v>-969.89</v>
      </c>
      <c r="CK38">
        <v>19743.59</v>
      </c>
      <c r="CL38">
        <v>469.4</v>
      </c>
      <c r="CM38">
        <v>2592.9</v>
      </c>
      <c r="CN38">
        <v>1262.04</v>
      </c>
      <c r="CO38">
        <v>0</v>
      </c>
      <c r="CP38">
        <v>0</v>
      </c>
      <c r="CQ38">
        <v>1542.45</v>
      </c>
      <c r="CR38">
        <v>0</v>
      </c>
      <c r="CS38">
        <v>799.5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15011.47</v>
      </c>
      <c r="CZ38">
        <v>0</v>
      </c>
      <c r="DA38">
        <v>0</v>
      </c>
      <c r="DB38">
        <v>1376.09</v>
      </c>
      <c r="DC38">
        <v>22022.14</v>
      </c>
      <c r="DD38">
        <v>6301.58</v>
      </c>
      <c r="DE38">
        <v>28237.35</v>
      </c>
      <c r="DF38">
        <v>6031</v>
      </c>
      <c r="DG38">
        <v>2948.62</v>
      </c>
      <c r="DH38">
        <v>2572.4</v>
      </c>
      <c r="DI38">
        <v>0</v>
      </c>
      <c r="DJ38">
        <v>0</v>
      </c>
      <c r="DK38">
        <v>0</v>
      </c>
      <c r="DL38">
        <v>2059.46</v>
      </c>
      <c r="DM38">
        <v>8876.48</v>
      </c>
      <c r="DN38">
        <v>0</v>
      </c>
      <c r="DO38">
        <v>0</v>
      </c>
      <c r="DP38">
        <v>0</v>
      </c>
      <c r="DQ38">
        <v>4855.1499999999996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1136.6199999999999</v>
      </c>
      <c r="DX38">
        <v>89533.67</v>
      </c>
    </row>
    <row r="39" spans="1:128" x14ac:dyDescent="0.25">
      <c r="A39" s="3">
        <v>44136</v>
      </c>
      <c r="B39">
        <v>34838.46</v>
      </c>
      <c r="C39">
        <v>0</v>
      </c>
      <c r="D39">
        <v>646.09</v>
      </c>
      <c r="E39">
        <v>149408.84</v>
      </c>
      <c r="F39">
        <v>1431.67</v>
      </c>
      <c r="G39">
        <v>1911.67</v>
      </c>
      <c r="H39">
        <v>1042.3699999999999</v>
      </c>
      <c r="I39">
        <v>3108.09</v>
      </c>
      <c r="J39">
        <v>2109.09</v>
      </c>
      <c r="K39">
        <v>11055.93</v>
      </c>
      <c r="L39">
        <v>0</v>
      </c>
      <c r="M39">
        <v>710</v>
      </c>
      <c r="N39">
        <v>11.9</v>
      </c>
      <c r="O39">
        <v>0</v>
      </c>
      <c r="P39">
        <v>3323.64</v>
      </c>
      <c r="Q39">
        <v>0</v>
      </c>
      <c r="R39">
        <v>72.73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12791.09</v>
      </c>
      <c r="AC39">
        <v>2148.7199999999998</v>
      </c>
      <c r="AD39">
        <v>0</v>
      </c>
      <c r="AE39">
        <v>0</v>
      </c>
      <c r="AF39">
        <v>263</v>
      </c>
      <c r="AG39">
        <v>0</v>
      </c>
      <c r="AH39">
        <v>1800</v>
      </c>
      <c r="AI39">
        <v>5796.8</v>
      </c>
      <c r="AJ39">
        <v>0</v>
      </c>
      <c r="AK39">
        <v>0</v>
      </c>
      <c r="AL39">
        <v>100.52</v>
      </c>
      <c r="AM39">
        <v>0</v>
      </c>
      <c r="AN39">
        <v>229.2</v>
      </c>
      <c r="AO39">
        <v>0</v>
      </c>
      <c r="AP39">
        <v>45.46</v>
      </c>
      <c r="AQ39">
        <v>656.61</v>
      </c>
      <c r="AR39">
        <v>2811</v>
      </c>
      <c r="AS39">
        <v>201.14</v>
      </c>
      <c r="AT39">
        <v>0</v>
      </c>
      <c r="AU39">
        <v>0</v>
      </c>
      <c r="AV39">
        <v>0</v>
      </c>
      <c r="AW39">
        <v>417.21</v>
      </c>
      <c r="AX39">
        <v>616.36</v>
      </c>
      <c r="AY39">
        <v>1861.93</v>
      </c>
      <c r="AZ39">
        <v>0</v>
      </c>
      <c r="BA39">
        <v>38061.160000000003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58.17</v>
      </c>
      <c r="BH39">
        <v>0</v>
      </c>
      <c r="BI39">
        <v>546.04</v>
      </c>
      <c r="BJ39">
        <v>7376.41</v>
      </c>
      <c r="BK39">
        <v>61.38</v>
      </c>
      <c r="BL39">
        <v>1071</v>
      </c>
      <c r="BM39">
        <v>75.73</v>
      </c>
      <c r="BN39">
        <v>0</v>
      </c>
      <c r="BO39">
        <v>1744.98</v>
      </c>
      <c r="BP39">
        <v>1885.98</v>
      </c>
      <c r="BQ39">
        <v>18.8</v>
      </c>
      <c r="BR39">
        <v>158.9</v>
      </c>
      <c r="BS39">
        <v>0</v>
      </c>
      <c r="BT39">
        <v>2175.59</v>
      </c>
      <c r="BU39">
        <v>1090.74</v>
      </c>
      <c r="BV39">
        <v>1005.17</v>
      </c>
      <c r="BW39">
        <v>1206.3900000000001</v>
      </c>
      <c r="BX39">
        <v>0</v>
      </c>
      <c r="BY39">
        <v>0</v>
      </c>
      <c r="BZ39">
        <v>212.5</v>
      </c>
      <c r="CA39">
        <v>1123.47</v>
      </c>
      <c r="CB39">
        <v>0</v>
      </c>
      <c r="CC39">
        <v>5339.7</v>
      </c>
      <c r="CD39">
        <v>493.59</v>
      </c>
      <c r="CE39">
        <v>542.98</v>
      </c>
      <c r="CF39">
        <v>0</v>
      </c>
      <c r="CG39">
        <v>3548.75</v>
      </c>
      <c r="CH39">
        <v>1680.48</v>
      </c>
      <c r="CI39">
        <v>456</v>
      </c>
      <c r="CJ39">
        <v>98.28</v>
      </c>
      <c r="CK39">
        <v>21777.4</v>
      </c>
      <c r="CL39">
        <v>555.26</v>
      </c>
      <c r="CM39">
        <v>2592.9</v>
      </c>
      <c r="CN39">
        <v>1262.04</v>
      </c>
      <c r="CO39">
        <v>0</v>
      </c>
      <c r="CP39">
        <v>0</v>
      </c>
      <c r="CQ39">
        <v>2417.64</v>
      </c>
      <c r="CR39">
        <v>0</v>
      </c>
      <c r="CS39">
        <v>342.42</v>
      </c>
      <c r="CT39">
        <v>0</v>
      </c>
      <c r="CU39">
        <v>1069.3499999999999</v>
      </c>
      <c r="CV39">
        <v>0</v>
      </c>
      <c r="CW39">
        <v>3500</v>
      </c>
      <c r="CX39">
        <v>0</v>
      </c>
      <c r="CY39">
        <v>9087.27</v>
      </c>
      <c r="CZ39">
        <v>0</v>
      </c>
      <c r="DA39">
        <v>0</v>
      </c>
      <c r="DB39">
        <v>0</v>
      </c>
      <c r="DC39">
        <v>12575.48</v>
      </c>
      <c r="DD39">
        <v>4852.04</v>
      </c>
      <c r="DE39">
        <v>14595.36</v>
      </c>
      <c r="DF39">
        <v>4792.58</v>
      </c>
      <c r="DG39">
        <v>2626.22</v>
      </c>
      <c r="DH39">
        <v>1560.12</v>
      </c>
      <c r="DI39">
        <v>0</v>
      </c>
      <c r="DJ39">
        <v>0</v>
      </c>
      <c r="DK39">
        <v>0</v>
      </c>
      <c r="DL39">
        <v>0</v>
      </c>
      <c r="DM39">
        <v>3657.47</v>
      </c>
      <c r="DN39">
        <v>0</v>
      </c>
      <c r="DO39">
        <v>0</v>
      </c>
      <c r="DP39">
        <v>0</v>
      </c>
      <c r="DQ39">
        <v>-732.75</v>
      </c>
      <c r="DR39">
        <v>2861.06</v>
      </c>
      <c r="DS39">
        <v>0</v>
      </c>
      <c r="DT39">
        <v>772.5</v>
      </c>
      <c r="DU39">
        <v>0</v>
      </c>
      <c r="DV39">
        <v>0</v>
      </c>
      <c r="DW39">
        <v>200</v>
      </c>
      <c r="DX39">
        <v>0</v>
      </c>
    </row>
    <row r="40" spans="1:128" x14ac:dyDescent="0.25">
      <c r="A40" s="3">
        <v>44105</v>
      </c>
      <c r="B40">
        <v>35396.97</v>
      </c>
      <c r="C40">
        <v>0</v>
      </c>
      <c r="D40">
        <v>709.5</v>
      </c>
      <c r="E40">
        <v>158122.44</v>
      </c>
      <c r="F40">
        <v>7158.35</v>
      </c>
      <c r="G40">
        <v>2375.9899999999998</v>
      </c>
      <c r="H40">
        <v>994.11</v>
      </c>
      <c r="I40">
        <v>539.53</v>
      </c>
      <c r="J40">
        <v>3114.2</v>
      </c>
      <c r="K40">
        <v>9497.2900000000009</v>
      </c>
      <c r="L40">
        <v>0</v>
      </c>
      <c r="M40">
        <v>376.36</v>
      </c>
      <c r="N40">
        <v>11.36</v>
      </c>
      <c r="O40">
        <v>0</v>
      </c>
      <c r="P40">
        <v>2669.72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11466.37</v>
      </c>
      <c r="Y40">
        <v>0</v>
      </c>
      <c r="Z40">
        <v>0</v>
      </c>
      <c r="AA40">
        <v>30000</v>
      </c>
      <c r="AB40">
        <v>17599.849999999999</v>
      </c>
      <c r="AC40">
        <v>-1046.27</v>
      </c>
      <c r="AD40">
        <v>0</v>
      </c>
      <c r="AE40">
        <v>0</v>
      </c>
      <c r="AF40">
        <v>0</v>
      </c>
      <c r="AG40">
        <v>0</v>
      </c>
      <c r="AH40">
        <v>2100</v>
      </c>
      <c r="AI40">
        <v>2900.92</v>
      </c>
      <c r="AJ40">
        <v>0</v>
      </c>
      <c r="AK40">
        <v>0</v>
      </c>
      <c r="AL40">
        <v>93.27</v>
      </c>
      <c r="AM40">
        <v>0</v>
      </c>
      <c r="AN40">
        <v>266.10000000000002</v>
      </c>
      <c r="AO40">
        <v>0</v>
      </c>
      <c r="AP40">
        <v>40</v>
      </c>
      <c r="AQ40">
        <v>542.28</v>
      </c>
      <c r="AR40">
        <v>2811</v>
      </c>
      <c r="AS40">
        <v>0</v>
      </c>
      <c r="AT40">
        <v>0</v>
      </c>
      <c r="AU40">
        <v>0</v>
      </c>
      <c r="AV40">
        <v>0</v>
      </c>
      <c r="AW40">
        <v>458.8</v>
      </c>
      <c r="AX40">
        <v>63.64</v>
      </c>
      <c r="AY40">
        <v>1861.93</v>
      </c>
      <c r="AZ40">
        <v>0</v>
      </c>
      <c r="BA40">
        <v>39186.1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556.11</v>
      </c>
      <c r="BH40">
        <v>0</v>
      </c>
      <c r="BI40">
        <v>2238.77</v>
      </c>
      <c r="BJ40">
        <v>7622.29</v>
      </c>
      <c r="BK40">
        <v>62.97</v>
      </c>
      <c r="BL40">
        <v>0</v>
      </c>
      <c r="BM40">
        <v>120.32</v>
      </c>
      <c r="BN40">
        <v>0</v>
      </c>
      <c r="BO40">
        <v>0</v>
      </c>
      <c r="BP40">
        <v>390.34</v>
      </c>
      <c r="BQ40">
        <v>0</v>
      </c>
      <c r="BR40">
        <v>0</v>
      </c>
      <c r="BS40">
        <v>0</v>
      </c>
      <c r="BT40">
        <v>2248.11</v>
      </c>
      <c r="BU40">
        <v>68.09</v>
      </c>
      <c r="BV40">
        <v>7244.91</v>
      </c>
      <c r="BW40">
        <v>0</v>
      </c>
      <c r="BX40">
        <v>201</v>
      </c>
      <c r="BY40">
        <v>0</v>
      </c>
      <c r="BZ40">
        <v>1726.58</v>
      </c>
      <c r="CA40">
        <v>833.69</v>
      </c>
      <c r="CB40">
        <v>0</v>
      </c>
      <c r="CC40">
        <v>4900.7299999999996</v>
      </c>
      <c r="CD40">
        <v>1809.02</v>
      </c>
      <c r="CE40">
        <v>287.32</v>
      </c>
      <c r="CF40">
        <v>0</v>
      </c>
      <c r="CG40">
        <v>1719.21</v>
      </c>
      <c r="CH40">
        <v>2240.64</v>
      </c>
      <c r="CI40">
        <v>456</v>
      </c>
      <c r="CJ40">
        <v>163.80000000000001</v>
      </c>
      <c r="CK40">
        <v>23440.62</v>
      </c>
      <c r="CL40">
        <v>424.6</v>
      </c>
      <c r="CM40">
        <v>2592.9</v>
      </c>
      <c r="CN40">
        <v>1039.81</v>
      </c>
      <c r="CO40">
        <v>0</v>
      </c>
      <c r="CP40">
        <v>0</v>
      </c>
      <c r="CQ40">
        <v>2021.45</v>
      </c>
      <c r="CR40">
        <v>176</v>
      </c>
      <c r="CS40">
        <v>650.76</v>
      </c>
      <c r="CT40">
        <v>0</v>
      </c>
      <c r="CU40">
        <v>1121.82</v>
      </c>
      <c r="CV40">
        <v>0</v>
      </c>
      <c r="CW40">
        <v>0</v>
      </c>
      <c r="CX40">
        <v>0</v>
      </c>
      <c r="CY40">
        <v>10380</v>
      </c>
      <c r="CZ40">
        <v>0</v>
      </c>
      <c r="DA40">
        <v>0</v>
      </c>
      <c r="DB40">
        <v>0</v>
      </c>
      <c r="DC40">
        <v>16007.63</v>
      </c>
      <c r="DD40">
        <v>6022.8</v>
      </c>
      <c r="DE40">
        <v>18133.61</v>
      </c>
      <c r="DF40">
        <v>6746.86</v>
      </c>
      <c r="DG40">
        <v>3493.99</v>
      </c>
      <c r="DH40">
        <v>1688.04</v>
      </c>
      <c r="DI40">
        <v>0</v>
      </c>
      <c r="DJ40">
        <v>0</v>
      </c>
      <c r="DK40">
        <v>0</v>
      </c>
      <c r="DL40">
        <v>0</v>
      </c>
      <c r="DM40">
        <v>4612.0600000000004</v>
      </c>
      <c r="DN40">
        <v>0</v>
      </c>
      <c r="DO40">
        <v>0</v>
      </c>
      <c r="DP40">
        <v>0</v>
      </c>
      <c r="DQ40">
        <v>4962.6499999999996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180</v>
      </c>
      <c r="DX40">
        <v>0</v>
      </c>
    </row>
    <row r="41" spans="1:128" x14ac:dyDescent="0.25">
      <c r="A41" s="3">
        <v>44075</v>
      </c>
      <c r="B41">
        <v>33045.29</v>
      </c>
      <c r="C41">
        <v>0</v>
      </c>
      <c r="D41">
        <v>696</v>
      </c>
      <c r="E41">
        <v>172635.79</v>
      </c>
      <c r="F41">
        <v>0</v>
      </c>
      <c r="G41">
        <v>1984.84</v>
      </c>
      <c r="H41">
        <v>1165.2</v>
      </c>
      <c r="I41">
        <v>698.18</v>
      </c>
      <c r="J41">
        <v>2220.37</v>
      </c>
      <c r="K41">
        <v>7427.27</v>
      </c>
      <c r="L41">
        <v>0</v>
      </c>
      <c r="M41">
        <v>1270</v>
      </c>
      <c r="N41">
        <v>11.58</v>
      </c>
      <c r="O41">
        <v>800</v>
      </c>
      <c r="P41">
        <v>2899.78</v>
      </c>
      <c r="Q41">
        <v>0</v>
      </c>
      <c r="R41">
        <v>2100</v>
      </c>
      <c r="S41">
        <v>1453.15</v>
      </c>
      <c r="T41">
        <v>0</v>
      </c>
      <c r="U41">
        <v>0</v>
      </c>
      <c r="V41">
        <v>0</v>
      </c>
      <c r="W41">
        <v>0</v>
      </c>
      <c r="X41">
        <v>21090.86</v>
      </c>
      <c r="Y41">
        <v>0</v>
      </c>
      <c r="Z41">
        <v>0</v>
      </c>
      <c r="AA41">
        <v>45000</v>
      </c>
      <c r="AB41">
        <v>12451.26</v>
      </c>
      <c r="AC41">
        <v>-3182.14</v>
      </c>
      <c r="AD41">
        <v>0</v>
      </c>
      <c r="AE41">
        <v>0</v>
      </c>
      <c r="AF41">
        <v>501.62</v>
      </c>
      <c r="AG41">
        <v>0</v>
      </c>
      <c r="AH41">
        <v>2100</v>
      </c>
      <c r="AI41">
        <v>4582.25</v>
      </c>
      <c r="AJ41">
        <v>903.64</v>
      </c>
      <c r="AK41">
        <v>0</v>
      </c>
      <c r="AL41">
        <v>92.28</v>
      </c>
      <c r="AM41">
        <v>0</v>
      </c>
      <c r="AN41">
        <v>188.5</v>
      </c>
      <c r="AO41">
        <v>0</v>
      </c>
      <c r="AP41">
        <v>30</v>
      </c>
      <c r="AQ41">
        <v>442.09</v>
      </c>
      <c r="AR41">
        <v>2811</v>
      </c>
      <c r="AS41">
        <v>737.5</v>
      </c>
      <c r="AT41">
        <v>0</v>
      </c>
      <c r="AU41">
        <v>68.78</v>
      </c>
      <c r="AV41">
        <v>0</v>
      </c>
      <c r="AW41">
        <v>585.24</v>
      </c>
      <c r="AX41">
        <v>79.8</v>
      </c>
      <c r="AY41">
        <v>1782.13</v>
      </c>
      <c r="AZ41">
        <v>0</v>
      </c>
      <c r="BA41">
        <v>41309.279999999999</v>
      </c>
      <c r="BB41">
        <v>0</v>
      </c>
      <c r="BC41">
        <v>0</v>
      </c>
      <c r="BD41">
        <v>0</v>
      </c>
      <c r="BE41">
        <v>0</v>
      </c>
      <c r="BF41">
        <v>1000</v>
      </c>
      <c r="BG41">
        <v>58.17</v>
      </c>
      <c r="BH41">
        <v>0</v>
      </c>
      <c r="BI41">
        <v>0</v>
      </c>
      <c r="BJ41">
        <v>7376.41</v>
      </c>
      <c r="BK41">
        <v>64.56</v>
      </c>
      <c r="BL41">
        <v>0</v>
      </c>
      <c r="BM41">
        <v>1665.97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4268.72</v>
      </c>
      <c r="BU41">
        <v>272.82</v>
      </c>
      <c r="BV41">
        <v>2503.2399999999998</v>
      </c>
      <c r="BW41">
        <v>16.329999999999998</v>
      </c>
      <c r="BX41">
        <v>0</v>
      </c>
      <c r="BY41">
        <v>0</v>
      </c>
      <c r="BZ41">
        <v>-1999.91</v>
      </c>
      <c r="CA41">
        <v>831.33</v>
      </c>
      <c r="CB41">
        <v>0</v>
      </c>
      <c r="CC41">
        <v>4698.49</v>
      </c>
      <c r="CD41">
        <v>1321.05</v>
      </c>
      <c r="CE41">
        <v>371.47</v>
      </c>
      <c r="CF41">
        <v>0</v>
      </c>
      <c r="CG41">
        <v>2058.83</v>
      </c>
      <c r="CH41">
        <v>1633.8</v>
      </c>
      <c r="CI41">
        <v>710.66</v>
      </c>
      <c r="CJ41">
        <v>98.28</v>
      </c>
      <c r="CK41">
        <v>26754.12</v>
      </c>
      <c r="CL41">
        <v>957.5</v>
      </c>
      <c r="CM41">
        <v>193.5</v>
      </c>
      <c r="CN41">
        <v>1484.26</v>
      </c>
      <c r="CO41">
        <v>0</v>
      </c>
      <c r="CP41">
        <v>0</v>
      </c>
      <c r="CQ41">
        <v>2433.9</v>
      </c>
      <c r="CR41">
        <v>0</v>
      </c>
      <c r="CS41">
        <v>639.36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7100</v>
      </c>
      <c r="CZ41">
        <v>0</v>
      </c>
      <c r="DA41">
        <v>0</v>
      </c>
      <c r="DB41">
        <v>0.02</v>
      </c>
      <c r="DC41">
        <v>13571.12</v>
      </c>
      <c r="DD41">
        <v>3937.39</v>
      </c>
      <c r="DE41">
        <v>13975.18</v>
      </c>
      <c r="DF41">
        <v>7157.26</v>
      </c>
      <c r="DG41">
        <v>4175</v>
      </c>
      <c r="DH41">
        <v>2174.66</v>
      </c>
      <c r="DI41">
        <v>0</v>
      </c>
      <c r="DJ41">
        <v>0</v>
      </c>
      <c r="DK41">
        <v>0</v>
      </c>
      <c r="DL41">
        <v>0</v>
      </c>
      <c r="DM41">
        <v>3569.3</v>
      </c>
      <c r="DN41">
        <v>0</v>
      </c>
      <c r="DO41">
        <v>0</v>
      </c>
      <c r="DP41">
        <v>0</v>
      </c>
      <c r="DQ41">
        <v>-8121.65</v>
      </c>
      <c r="DR41">
        <v>1430.53</v>
      </c>
      <c r="DS41">
        <v>52.61</v>
      </c>
      <c r="DT41">
        <v>71.819999999999993</v>
      </c>
      <c r="DU41">
        <v>0</v>
      </c>
      <c r="DV41">
        <v>0</v>
      </c>
      <c r="DW41">
        <v>180</v>
      </c>
      <c r="DX41">
        <v>0</v>
      </c>
    </row>
    <row r="42" spans="1:128" x14ac:dyDescent="0.25">
      <c r="A42" s="3">
        <v>44044</v>
      </c>
      <c r="B42">
        <v>34945.360000000001</v>
      </c>
      <c r="C42">
        <v>0</v>
      </c>
      <c r="D42">
        <v>788.05</v>
      </c>
      <c r="E42">
        <v>185119.3</v>
      </c>
      <c r="F42">
        <v>0</v>
      </c>
      <c r="G42">
        <v>2375.1</v>
      </c>
      <c r="H42">
        <v>222.61</v>
      </c>
      <c r="I42">
        <v>585.01</v>
      </c>
      <c r="J42">
        <v>1267.27</v>
      </c>
      <c r="K42">
        <v>5741.81</v>
      </c>
      <c r="L42">
        <v>0</v>
      </c>
      <c r="M42">
        <v>0</v>
      </c>
      <c r="N42">
        <v>11.42</v>
      </c>
      <c r="O42">
        <v>0</v>
      </c>
      <c r="P42">
        <v>2994.51</v>
      </c>
      <c r="Q42">
        <v>1000</v>
      </c>
      <c r="R42">
        <v>0</v>
      </c>
      <c r="S42">
        <v>1015.05</v>
      </c>
      <c r="T42">
        <v>0</v>
      </c>
      <c r="U42">
        <v>0</v>
      </c>
      <c r="V42">
        <v>0</v>
      </c>
      <c r="W42">
        <v>0</v>
      </c>
      <c r="X42">
        <v>26833</v>
      </c>
      <c r="Y42">
        <v>0</v>
      </c>
      <c r="Z42">
        <v>0</v>
      </c>
      <c r="AA42">
        <v>33000</v>
      </c>
      <c r="AB42">
        <v>13071.01</v>
      </c>
      <c r="AC42">
        <v>2325.87</v>
      </c>
      <c r="AD42">
        <v>0</v>
      </c>
      <c r="AE42">
        <v>0</v>
      </c>
      <c r="AF42">
        <v>325.89999999999998</v>
      </c>
      <c r="AG42">
        <v>0</v>
      </c>
      <c r="AH42">
        <v>1800</v>
      </c>
      <c r="AI42">
        <v>1636.8</v>
      </c>
      <c r="AJ42">
        <v>0</v>
      </c>
      <c r="AK42">
        <v>609</v>
      </c>
      <c r="AL42">
        <v>96.91</v>
      </c>
      <c r="AM42">
        <v>0</v>
      </c>
      <c r="AN42">
        <v>551.32000000000005</v>
      </c>
      <c r="AO42">
        <v>0</v>
      </c>
      <c r="AP42">
        <v>60</v>
      </c>
      <c r="AQ42">
        <v>266.37</v>
      </c>
      <c r="AR42">
        <v>2811</v>
      </c>
      <c r="AS42">
        <v>0</v>
      </c>
      <c r="AT42">
        <v>0</v>
      </c>
      <c r="AU42">
        <v>78.19</v>
      </c>
      <c r="AV42">
        <v>0</v>
      </c>
      <c r="AW42">
        <v>433.27</v>
      </c>
      <c r="AX42">
        <v>175.25</v>
      </c>
      <c r="AY42">
        <v>1782.13</v>
      </c>
      <c r="AZ42">
        <v>0</v>
      </c>
      <c r="BA42">
        <v>34727.83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60.11</v>
      </c>
      <c r="BH42">
        <v>160.27000000000001</v>
      </c>
      <c r="BI42">
        <v>657.27</v>
      </c>
      <c r="BJ42">
        <v>7622.29</v>
      </c>
      <c r="BK42">
        <v>79.73</v>
      </c>
      <c r="BL42">
        <v>0</v>
      </c>
      <c r="BM42">
        <v>0</v>
      </c>
      <c r="BN42">
        <v>0</v>
      </c>
      <c r="BO42">
        <v>0</v>
      </c>
      <c r="BP42">
        <v>76.03</v>
      </c>
      <c r="BQ42">
        <v>0</v>
      </c>
      <c r="BR42">
        <v>0</v>
      </c>
      <c r="BS42">
        <v>0</v>
      </c>
      <c r="BT42">
        <v>2248.11</v>
      </c>
      <c r="BU42">
        <v>343.08</v>
      </c>
      <c r="BV42">
        <v>689.13</v>
      </c>
      <c r="BW42">
        <v>275</v>
      </c>
      <c r="BX42">
        <v>118</v>
      </c>
      <c r="BY42">
        <v>0</v>
      </c>
      <c r="BZ42">
        <v>0</v>
      </c>
      <c r="CA42">
        <v>828.67</v>
      </c>
      <c r="CB42">
        <v>0</v>
      </c>
      <c r="CC42">
        <v>5222.3500000000004</v>
      </c>
      <c r="CD42">
        <v>922.77</v>
      </c>
      <c r="CE42">
        <v>54.11</v>
      </c>
      <c r="CF42">
        <v>0</v>
      </c>
      <c r="CG42">
        <v>2270.33</v>
      </c>
      <c r="CH42">
        <v>1633.8</v>
      </c>
      <c r="CI42">
        <v>456</v>
      </c>
      <c r="CJ42">
        <v>503.58</v>
      </c>
      <c r="CK42">
        <v>28817.439999999999</v>
      </c>
      <c r="CL42">
        <v>182.87</v>
      </c>
      <c r="CM42">
        <v>2702.71</v>
      </c>
      <c r="CN42">
        <v>680.96</v>
      </c>
      <c r="CO42">
        <v>0</v>
      </c>
      <c r="CP42">
        <v>0</v>
      </c>
      <c r="CQ42">
        <v>1819.95</v>
      </c>
      <c r="CR42">
        <v>0</v>
      </c>
      <c r="CS42">
        <v>1730.75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10800</v>
      </c>
      <c r="CZ42">
        <v>0</v>
      </c>
      <c r="DA42">
        <v>0</v>
      </c>
      <c r="DB42">
        <v>0</v>
      </c>
      <c r="DC42">
        <v>13097.21</v>
      </c>
      <c r="DD42">
        <v>3103.59</v>
      </c>
      <c r="DE42">
        <v>13306.84</v>
      </c>
      <c r="DF42">
        <v>6890.2</v>
      </c>
      <c r="DG42">
        <v>3600</v>
      </c>
      <c r="DH42">
        <v>800.09</v>
      </c>
      <c r="DI42">
        <v>0</v>
      </c>
      <c r="DJ42">
        <v>0</v>
      </c>
      <c r="DK42">
        <v>0</v>
      </c>
      <c r="DL42">
        <v>0</v>
      </c>
      <c r="DM42">
        <v>3296.18</v>
      </c>
      <c r="DN42">
        <v>0</v>
      </c>
      <c r="DO42">
        <v>0</v>
      </c>
      <c r="DP42">
        <v>0</v>
      </c>
      <c r="DQ42">
        <v>3140.05</v>
      </c>
      <c r="DR42">
        <v>1430.53</v>
      </c>
      <c r="DS42">
        <v>0</v>
      </c>
      <c r="DT42">
        <v>0</v>
      </c>
      <c r="DU42">
        <v>0</v>
      </c>
      <c r="DV42">
        <v>0</v>
      </c>
      <c r="DW42">
        <v>279.64</v>
      </c>
      <c r="DX42">
        <v>0</v>
      </c>
    </row>
    <row r="43" spans="1:128" x14ac:dyDescent="0.25">
      <c r="A43" s="3">
        <v>44013</v>
      </c>
      <c r="B43">
        <v>35775.39</v>
      </c>
      <c r="C43">
        <v>0</v>
      </c>
      <c r="D43">
        <v>133.19</v>
      </c>
      <c r="E43">
        <v>263579.39</v>
      </c>
      <c r="F43">
        <v>0</v>
      </c>
      <c r="G43">
        <v>1708.81</v>
      </c>
      <c r="H43">
        <v>472.28</v>
      </c>
      <c r="I43">
        <v>1053.6400000000001</v>
      </c>
      <c r="J43">
        <v>0</v>
      </c>
      <c r="K43">
        <v>0</v>
      </c>
      <c r="L43">
        <v>0</v>
      </c>
      <c r="M43">
        <v>692</v>
      </c>
      <c r="N43">
        <v>10.89</v>
      </c>
      <c r="O43">
        <v>0</v>
      </c>
      <c r="P43">
        <v>3049.06</v>
      </c>
      <c r="Q43">
        <v>1400</v>
      </c>
      <c r="R43">
        <v>0</v>
      </c>
      <c r="S43">
        <v>1118.55</v>
      </c>
      <c r="T43">
        <v>0</v>
      </c>
      <c r="U43">
        <v>0</v>
      </c>
      <c r="V43">
        <v>0</v>
      </c>
      <c r="W43">
        <v>0</v>
      </c>
      <c r="X43">
        <v>3000</v>
      </c>
      <c r="Y43">
        <v>0</v>
      </c>
      <c r="Z43">
        <v>0</v>
      </c>
      <c r="AA43">
        <v>33000</v>
      </c>
      <c r="AB43">
        <v>23122.75</v>
      </c>
      <c r="AC43">
        <v>-1346.14</v>
      </c>
      <c r="AD43">
        <v>0</v>
      </c>
      <c r="AE43">
        <v>0</v>
      </c>
      <c r="AF43">
        <v>38.25</v>
      </c>
      <c r="AG43">
        <v>0</v>
      </c>
      <c r="AH43">
        <v>750</v>
      </c>
      <c r="AI43">
        <v>1390.24</v>
      </c>
      <c r="AJ43">
        <v>475.6</v>
      </c>
      <c r="AK43">
        <v>900</v>
      </c>
      <c r="AL43">
        <v>80.930000000000007</v>
      </c>
      <c r="AM43">
        <v>0</v>
      </c>
      <c r="AN43">
        <v>88.4</v>
      </c>
      <c r="AO43">
        <v>500</v>
      </c>
      <c r="AP43">
        <v>35</v>
      </c>
      <c r="AQ43">
        <v>205.76</v>
      </c>
      <c r="AR43">
        <v>2811</v>
      </c>
      <c r="AS43">
        <v>0</v>
      </c>
      <c r="AT43">
        <v>0</v>
      </c>
      <c r="AU43">
        <v>0</v>
      </c>
      <c r="AV43">
        <v>0</v>
      </c>
      <c r="AW43">
        <v>295.97000000000003</v>
      </c>
      <c r="AX43">
        <v>544.26</v>
      </c>
      <c r="AY43">
        <v>2839.52</v>
      </c>
      <c r="AZ43">
        <v>0</v>
      </c>
      <c r="BA43">
        <v>37345.21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60.11</v>
      </c>
      <c r="BH43">
        <v>0</v>
      </c>
      <c r="BI43">
        <v>0</v>
      </c>
      <c r="BJ43">
        <v>7622.29</v>
      </c>
      <c r="BK43">
        <v>74.92</v>
      </c>
      <c r="BL43">
        <v>0</v>
      </c>
      <c r="BM43">
        <v>0</v>
      </c>
      <c r="BN43">
        <v>0</v>
      </c>
      <c r="BO43">
        <v>0</v>
      </c>
      <c r="BP43">
        <v>999.03</v>
      </c>
      <c r="BQ43">
        <v>0</v>
      </c>
      <c r="BR43">
        <v>0</v>
      </c>
      <c r="BS43">
        <v>0</v>
      </c>
      <c r="BT43">
        <v>0</v>
      </c>
      <c r="BU43">
        <v>499.36</v>
      </c>
      <c r="BV43">
        <v>775.12</v>
      </c>
      <c r="BW43">
        <v>252.55</v>
      </c>
      <c r="BX43">
        <v>201</v>
      </c>
      <c r="BY43">
        <v>0</v>
      </c>
      <c r="BZ43">
        <v>0</v>
      </c>
      <c r="CA43">
        <v>830.12</v>
      </c>
      <c r="CB43">
        <v>118.18</v>
      </c>
      <c r="CC43">
        <v>4616.32</v>
      </c>
      <c r="CD43">
        <v>1835.44</v>
      </c>
      <c r="CE43">
        <v>195.89</v>
      </c>
      <c r="CF43">
        <v>0</v>
      </c>
      <c r="CG43">
        <v>2933.43</v>
      </c>
      <c r="CH43">
        <v>1830.4</v>
      </c>
      <c r="CI43">
        <v>456</v>
      </c>
      <c r="CJ43">
        <v>102.3</v>
      </c>
      <c r="CK43">
        <v>35287.42</v>
      </c>
      <c r="CL43">
        <v>34.04</v>
      </c>
      <c r="CM43">
        <v>4451.05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628.54999999999995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15844.86</v>
      </c>
      <c r="DD43">
        <v>4108.1499999999996</v>
      </c>
      <c r="DE43">
        <v>26033.49</v>
      </c>
      <c r="DF43">
        <v>8659.09</v>
      </c>
      <c r="DG43">
        <v>4500</v>
      </c>
      <c r="DH43">
        <v>951.8</v>
      </c>
      <c r="DI43">
        <v>0</v>
      </c>
      <c r="DJ43">
        <v>0</v>
      </c>
      <c r="DK43">
        <v>2951.52</v>
      </c>
      <c r="DL43">
        <v>0</v>
      </c>
      <c r="DM43">
        <v>4082.58</v>
      </c>
      <c r="DN43">
        <v>0</v>
      </c>
      <c r="DO43">
        <v>0</v>
      </c>
      <c r="DP43">
        <v>0</v>
      </c>
      <c r="DQ43">
        <v>-13820.2</v>
      </c>
      <c r="DR43">
        <v>1430.52</v>
      </c>
      <c r="DS43">
        <v>0</v>
      </c>
      <c r="DT43">
        <v>0</v>
      </c>
      <c r="DU43">
        <v>0</v>
      </c>
      <c r="DV43">
        <v>0</v>
      </c>
      <c r="DW43">
        <v>152</v>
      </c>
      <c r="DX43">
        <v>0</v>
      </c>
    </row>
    <row r="44" spans="1:128" x14ac:dyDescent="0.25">
      <c r="A44" s="3">
        <v>43983</v>
      </c>
      <c r="B44">
        <v>19625.38</v>
      </c>
      <c r="C44">
        <v>0</v>
      </c>
      <c r="D44">
        <v>318.54000000000002</v>
      </c>
      <c r="E44">
        <v>126550.8</v>
      </c>
      <c r="F44">
        <v>0</v>
      </c>
      <c r="G44">
        <v>1290.31</v>
      </c>
      <c r="H44">
        <v>384.6</v>
      </c>
      <c r="I44">
        <v>1023.65</v>
      </c>
      <c r="J44">
        <v>0</v>
      </c>
      <c r="K44">
        <v>0</v>
      </c>
      <c r="L44">
        <v>0</v>
      </c>
      <c r="M44">
        <v>0</v>
      </c>
      <c r="N44">
        <v>11.2</v>
      </c>
      <c r="O44">
        <v>0</v>
      </c>
      <c r="P44">
        <v>237.42</v>
      </c>
      <c r="Q44">
        <v>909.09</v>
      </c>
      <c r="R44">
        <v>0</v>
      </c>
      <c r="S44">
        <v>1490</v>
      </c>
      <c r="T44">
        <v>0</v>
      </c>
      <c r="U44">
        <v>0</v>
      </c>
      <c r="V44">
        <v>0</v>
      </c>
      <c r="W44">
        <v>0</v>
      </c>
      <c r="X44">
        <v>9459</v>
      </c>
      <c r="Y44">
        <v>0</v>
      </c>
      <c r="Z44">
        <v>0</v>
      </c>
      <c r="AA44">
        <v>33000</v>
      </c>
      <c r="AB44">
        <v>5571.83</v>
      </c>
      <c r="AC44">
        <v>-1714.42</v>
      </c>
      <c r="AD44">
        <v>0</v>
      </c>
      <c r="AE44">
        <v>0</v>
      </c>
      <c r="AF44">
        <v>182.71</v>
      </c>
      <c r="AG44">
        <v>0</v>
      </c>
      <c r="AH44">
        <v>500</v>
      </c>
      <c r="AI44">
        <v>365.53</v>
      </c>
      <c r="AJ44">
        <v>1548.25</v>
      </c>
      <c r="AK44">
        <v>0</v>
      </c>
      <c r="AL44">
        <v>58</v>
      </c>
      <c r="AM44">
        <v>0</v>
      </c>
      <c r="AN44">
        <v>168.18</v>
      </c>
      <c r="AO44">
        <v>10500</v>
      </c>
      <c r="AP44">
        <v>31.82</v>
      </c>
      <c r="AQ44">
        <v>638.23</v>
      </c>
      <c r="AR44">
        <v>0</v>
      </c>
      <c r="AS44">
        <v>0</v>
      </c>
      <c r="AT44">
        <v>48.1</v>
      </c>
      <c r="AU44">
        <v>0</v>
      </c>
      <c r="AV44">
        <v>0</v>
      </c>
      <c r="AW44">
        <v>602.4</v>
      </c>
      <c r="AX44">
        <v>479.75</v>
      </c>
      <c r="AY44">
        <v>611.32000000000005</v>
      </c>
      <c r="AZ44">
        <v>0</v>
      </c>
      <c r="BA44">
        <v>35439.68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58.17</v>
      </c>
      <c r="BH44">
        <v>0</v>
      </c>
      <c r="BI44">
        <v>562.78</v>
      </c>
      <c r="BJ44">
        <v>7376.41</v>
      </c>
      <c r="BK44">
        <v>13.14</v>
      </c>
      <c r="BL44">
        <v>0</v>
      </c>
      <c r="BM44">
        <v>0</v>
      </c>
      <c r="BN44">
        <v>0</v>
      </c>
      <c r="BO44">
        <v>2130.7800000000002</v>
      </c>
      <c r="BP44">
        <v>339.6</v>
      </c>
      <c r="BQ44">
        <v>0</v>
      </c>
      <c r="BR44">
        <v>0</v>
      </c>
      <c r="BS44">
        <v>0</v>
      </c>
      <c r="BT44">
        <v>2035.11</v>
      </c>
      <c r="BU44">
        <v>266.93</v>
      </c>
      <c r="BV44">
        <v>1184.6400000000001</v>
      </c>
      <c r="BW44">
        <v>0</v>
      </c>
      <c r="BX44">
        <v>0</v>
      </c>
      <c r="BY44">
        <v>0</v>
      </c>
      <c r="BZ44">
        <v>136.36000000000001</v>
      </c>
      <c r="CA44">
        <v>868.18</v>
      </c>
      <c r="CB44">
        <v>0</v>
      </c>
      <c r="CC44">
        <v>2091.12</v>
      </c>
      <c r="CD44">
        <v>0</v>
      </c>
      <c r="CE44">
        <v>85.18</v>
      </c>
      <c r="CF44">
        <v>0</v>
      </c>
      <c r="CG44">
        <v>1213.02</v>
      </c>
      <c r="CH44">
        <v>0</v>
      </c>
      <c r="CI44">
        <v>0</v>
      </c>
      <c r="CJ44">
        <v>0</v>
      </c>
      <c r="CK44">
        <v>18391.93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878.18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12549.26</v>
      </c>
      <c r="DD44">
        <v>3994.38</v>
      </c>
      <c r="DE44">
        <v>12629.8</v>
      </c>
      <c r="DF44">
        <v>6336.28</v>
      </c>
      <c r="DG44">
        <v>3600</v>
      </c>
      <c r="DH44">
        <v>1106.42</v>
      </c>
      <c r="DI44">
        <v>0</v>
      </c>
      <c r="DJ44">
        <v>0</v>
      </c>
      <c r="DK44">
        <v>3000</v>
      </c>
      <c r="DL44">
        <v>0</v>
      </c>
      <c r="DM44">
        <v>3250.16</v>
      </c>
      <c r="DN44">
        <v>0</v>
      </c>
      <c r="DO44">
        <v>2538.6</v>
      </c>
      <c r="DP44">
        <v>0</v>
      </c>
      <c r="DQ44">
        <v>-3782.03</v>
      </c>
      <c r="DR44">
        <v>2861.06</v>
      </c>
      <c r="DS44">
        <v>0</v>
      </c>
      <c r="DT44">
        <v>0</v>
      </c>
      <c r="DU44">
        <v>0</v>
      </c>
      <c r="DV44">
        <v>0</v>
      </c>
      <c r="DW44">
        <v>181.82</v>
      </c>
      <c r="DX44">
        <v>0</v>
      </c>
    </row>
    <row r="45" spans="1:128" x14ac:dyDescent="0.25">
      <c r="A45" s="3">
        <v>43952</v>
      </c>
      <c r="B45">
        <v>0</v>
      </c>
      <c r="C45">
        <v>0</v>
      </c>
      <c r="D45">
        <v>0</v>
      </c>
      <c r="E45">
        <v>0</v>
      </c>
      <c r="F45">
        <v>1431.67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10.83</v>
      </c>
      <c r="O45">
        <v>0</v>
      </c>
      <c r="P45">
        <v>1544.09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13360</v>
      </c>
      <c r="Y45">
        <v>0</v>
      </c>
      <c r="Z45">
        <v>0</v>
      </c>
      <c r="AA45">
        <v>33000</v>
      </c>
      <c r="AB45">
        <v>420.73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1000</v>
      </c>
      <c r="AI45">
        <v>56.8</v>
      </c>
      <c r="AJ45">
        <v>0</v>
      </c>
      <c r="AK45">
        <v>0</v>
      </c>
      <c r="AL45">
        <v>58</v>
      </c>
      <c r="AM45">
        <v>0</v>
      </c>
      <c r="AN45">
        <v>0</v>
      </c>
      <c r="AO45">
        <v>0</v>
      </c>
      <c r="AP45">
        <v>0</v>
      </c>
      <c r="AQ45">
        <v>201.25</v>
      </c>
      <c r="AR45">
        <v>0</v>
      </c>
      <c r="AS45">
        <v>0</v>
      </c>
      <c r="AT45">
        <v>0</v>
      </c>
      <c r="AU45">
        <v>38.380000000000003</v>
      </c>
      <c r="AV45">
        <v>0</v>
      </c>
      <c r="AW45">
        <v>114.54</v>
      </c>
      <c r="AX45">
        <v>511.03</v>
      </c>
      <c r="AY45">
        <v>226.32</v>
      </c>
      <c r="AZ45">
        <v>0</v>
      </c>
      <c r="BA45">
        <v>35558.49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60.11</v>
      </c>
      <c r="BH45">
        <v>0</v>
      </c>
      <c r="BI45">
        <v>581.54</v>
      </c>
      <c r="BJ45">
        <v>7622.29</v>
      </c>
      <c r="BK45">
        <v>17.48</v>
      </c>
      <c r="BL45">
        <v>0</v>
      </c>
      <c r="BM45">
        <v>226.36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2102.94</v>
      </c>
      <c r="BU45">
        <v>0</v>
      </c>
      <c r="BV45">
        <v>199.84</v>
      </c>
      <c r="BW45">
        <v>0</v>
      </c>
      <c r="BX45">
        <v>0</v>
      </c>
      <c r="BY45">
        <v>80</v>
      </c>
      <c r="BZ45">
        <v>0</v>
      </c>
      <c r="CA45">
        <v>472.15</v>
      </c>
      <c r="CB45">
        <v>0</v>
      </c>
      <c r="CC45">
        <v>2554.06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12000</v>
      </c>
      <c r="DD45">
        <v>3000</v>
      </c>
      <c r="DE45">
        <v>11364.56</v>
      </c>
      <c r="DF45">
        <v>6000</v>
      </c>
      <c r="DG45">
        <v>3602</v>
      </c>
      <c r="DH45">
        <v>0</v>
      </c>
      <c r="DI45">
        <v>0</v>
      </c>
      <c r="DJ45">
        <v>0</v>
      </c>
      <c r="DK45">
        <v>3068.52</v>
      </c>
      <c r="DL45">
        <v>0</v>
      </c>
      <c r="DM45">
        <v>1604.88</v>
      </c>
      <c r="DN45">
        <v>0</v>
      </c>
      <c r="DO45">
        <v>0</v>
      </c>
      <c r="DP45">
        <v>0</v>
      </c>
      <c r="DQ45">
        <v>-3341.29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25">
      <c r="A46" s="3">
        <v>43922</v>
      </c>
      <c r="B46">
        <v>0</v>
      </c>
      <c r="C46">
        <v>0</v>
      </c>
      <c r="D46">
        <v>0</v>
      </c>
      <c r="E46">
        <v>0</v>
      </c>
      <c r="F46">
        <v>1431.67</v>
      </c>
      <c r="G46">
        <v>4.25</v>
      </c>
      <c r="H46">
        <v>42.07</v>
      </c>
      <c r="I46">
        <v>0</v>
      </c>
      <c r="J46">
        <v>0</v>
      </c>
      <c r="K46">
        <v>0</v>
      </c>
      <c r="L46">
        <v>0</v>
      </c>
      <c r="M46">
        <v>0</v>
      </c>
      <c r="N46">
        <v>23.27</v>
      </c>
      <c r="O46">
        <v>0</v>
      </c>
      <c r="P46">
        <v>2417.5300000000002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10238.18</v>
      </c>
      <c r="Y46">
        <v>0</v>
      </c>
      <c r="Z46">
        <v>0</v>
      </c>
      <c r="AA46">
        <v>0</v>
      </c>
      <c r="AB46">
        <v>-4839.6899999999996</v>
      </c>
      <c r="AC46">
        <v>2914.16</v>
      </c>
      <c r="AD46">
        <v>0</v>
      </c>
      <c r="AE46">
        <v>0</v>
      </c>
      <c r="AF46">
        <v>0</v>
      </c>
      <c r="AG46">
        <v>0</v>
      </c>
      <c r="AH46">
        <v>1200</v>
      </c>
      <c r="AI46">
        <v>56.8</v>
      </c>
      <c r="AJ46">
        <v>0</v>
      </c>
      <c r="AK46">
        <v>0</v>
      </c>
      <c r="AL46">
        <v>99.83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89.4</v>
      </c>
      <c r="AX46">
        <v>375.25</v>
      </c>
      <c r="AY46">
        <v>426.32</v>
      </c>
      <c r="AZ46">
        <v>0</v>
      </c>
      <c r="BA46">
        <v>34518.15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58.17</v>
      </c>
      <c r="BH46">
        <v>0</v>
      </c>
      <c r="BI46">
        <v>544.02</v>
      </c>
      <c r="BJ46">
        <v>6428.39</v>
      </c>
      <c r="BK46">
        <v>27.61</v>
      </c>
      <c r="BL46">
        <v>0</v>
      </c>
      <c r="BM46">
        <v>0</v>
      </c>
      <c r="BN46">
        <v>0</v>
      </c>
      <c r="BO46">
        <v>0</v>
      </c>
      <c r="BP46">
        <v>12.72</v>
      </c>
      <c r="BQ46">
        <v>0</v>
      </c>
      <c r="BR46">
        <v>0</v>
      </c>
      <c r="BS46">
        <v>0</v>
      </c>
      <c r="BT46">
        <v>7907.4</v>
      </c>
      <c r="BU46">
        <v>0</v>
      </c>
      <c r="BV46">
        <v>2150.98</v>
      </c>
      <c r="BW46">
        <v>96.13</v>
      </c>
      <c r="BX46">
        <v>201</v>
      </c>
      <c r="BY46">
        <v>0</v>
      </c>
      <c r="BZ46">
        <v>0</v>
      </c>
      <c r="CA46">
        <v>875.44</v>
      </c>
      <c r="CB46">
        <v>0</v>
      </c>
      <c r="CC46">
        <v>9091.9500000000007</v>
      </c>
      <c r="CD46">
        <v>0</v>
      </c>
      <c r="CE46">
        <v>41.89</v>
      </c>
      <c r="CF46">
        <v>0</v>
      </c>
      <c r="CG46">
        <v>0</v>
      </c>
      <c r="CH46">
        <v>2121</v>
      </c>
      <c r="CI46">
        <v>-2624.06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344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15747.94</v>
      </c>
      <c r="DD46">
        <v>5319.79</v>
      </c>
      <c r="DE46">
        <v>16158.62</v>
      </c>
      <c r="DF46">
        <v>6640.14</v>
      </c>
      <c r="DG46">
        <v>4194.0200000000004</v>
      </c>
      <c r="DH46">
        <v>0</v>
      </c>
      <c r="DI46">
        <v>0</v>
      </c>
      <c r="DJ46">
        <v>0</v>
      </c>
      <c r="DK46">
        <v>3000</v>
      </c>
      <c r="DL46">
        <v>0</v>
      </c>
      <c r="DM46">
        <v>2460.4</v>
      </c>
      <c r="DN46">
        <v>0</v>
      </c>
      <c r="DO46">
        <v>0</v>
      </c>
      <c r="DP46">
        <v>0</v>
      </c>
      <c r="DQ46">
        <v>-16023.75</v>
      </c>
      <c r="DR46">
        <v>1430.53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25">
      <c r="A47" s="3">
        <v>43891</v>
      </c>
      <c r="B47">
        <v>33907.24</v>
      </c>
      <c r="C47">
        <v>65.91</v>
      </c>
      <c r="D47">
        <v>2346.64</v>
      </c>
      <c r="E47">
        <v>111786.85</v>
      </c>
      <c r="F47">
        <v>1431.67</v>
      </c>
      <c r="G47">
        <v>2167.9</v>
      </c>
      <c r="H47">
        <v>1641.09</v>
      </c>
      <c r="I47">
        <v>1179.3599999999999</v>
      </c>
      <c r="J47">
        <v>3401.82</v>
      </c>
      <c r="K47">
        <v>10504.55</v>
      </c>
      <c r="L47">
        <v>0</v>
      </c>
      <c r="M47">
        <v>0</v>
      </c>
      <c r="N47">
        <v>28.09</v>
      </c>
      <c r="O47">
        <v>0</v>
      </c>
      <c r="P47">
        <v>222.76</v>
      </c>
      <c r="Q47">
        <v>2000</v>
      </c>
      <c r="R47">
        <v>620</v>
      </c>
      <c r="S47">
        <v>1370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17547.97</v>
      </c>
      <c r="AC47">
        <v>1688.48</v>
      </c>
      <c r="AD47">
        <v>0</v>
      </c>
      <c r="AE47">
        <v>0</v>
      </c>
      <c r="AF47">
        <v>806.27</v>
      </c>
      <c r="AG47">
        <v>0</v>
      </c>
      <c r="AH47">
        <v>1500</v>
      </c>
      <c r="AI47">
        <v>2579.8000000000002</v>
      </c>
      <c r="AJ47">
        <v>0</v>
      </c>
      <c r="AK47">
        <v>500</v>
      </c>
      <c r="AL47">
        <v>117.54</v>
      </c>
      <c r="AM47">
        <v>0</v>
      </c>
      <c r="AN47">
        <v>502.5</v>
      </c>
      <c r="AO47">
        <v>0</v>
      </c>
      <c r="AP47">
        <v>25.5</v>
      </c>
      <c r="AQ47">
        <v>0</v>
      </c>
      <c r="AR47">
        <v>2811</v>
      </c>
      <c r="AS47">
        <v>444.94</v>
      </c>
      <c r="AT47">
        <v>27.9</v>
      </c>
      <c r="AU47">
        <v>168.82</v>
      </c>
      <c r="AV47">
        <v>0</v>
      </c>
      <c r="AW47">
        <v>1036.0899999999999</v>
      </c>
      <c r="AX47">
        <v>787.94</v>
      </c>
      <c r="AY47">
        <v>586.32000000000005</v>
      </c>
      <c r="AZ47">
        <v>0</v>
      </c>
      <c r="BA47">
        <v>36727.25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60.12</v>
      </c>
      <c r="BH47">
        <v>0</v>
      </c>
      <c r="BI47">
        <v>876.09</v>
      </c>
      <c r="BJ47">
        <v>6871.72</v>
      </c>
      <c r="BK47">
        <v>32.020000000000003</v>
      </c>
      <c r="BL47">
        <v>0</v>
      </c>
      <c r="BM47">
        <v>249.28</v>
      </c>
      <c r="BN47">
        <v>0</v>
      </c>
      <c r="BO47">
        <v>0</v>
      </c>
      <c r="BP47">
        <v>322.3</v>
      </c>
      <c r="BQ47">
        <v>66.37</v>
      </c>
      <c r="BR47">
        <v>0</v>
      </c>
      <c r="BS47">
        <v>121.8</v>
      </c>
      <c r="BT47">
        <v>2102.94</v>
      </c>
      <c r="BU47">
        <v>1329.8</v>
      </c>
      <c r="BV47">
        <v>3488.03</v>
      </c>
      <c r="BW47">
        <v>1357.64</v>
      </c>
      <c r="BX47">
        <v>0</v>
      </c>
      <c r="BY47">
        <v>0</v>
      </c>
      <c r="BZ47">
        <v>250</v>
      </c>
      <c r="CA47">
        <v>830.89</v>
      </c>
      <c r="CB47">
        <v>0</v>
      </c>
      <c r="CC47">
        <v>9602.9599999999991</v>
      </c>
      <c r="CD47">
        <v>796.53</v>
      </c>
      <c r="CE47">
        <v>43.29</v>
      </c>
      <c r="CF47">
        <v>0</v>
      </c>
      <c r="CG47">
        <v>959.62</v>
      </c>
      <c r="CH47">
        <v>2942.12</v>
      </c>
      <c r="CI47">
        <v>456</v>
      </c>
      <c r="CJ47">
        <v>244.9</v>
      </c>
      <c r="CK47">
        <v>14549.95</v>
      </c>
      <c r="CL47">
        <v>313.5</v>
      </c>
      <c r="CM47">
        <v>0</v>
      </c>
      <c r="CN47">
        <v>1484.26</v>
      </c>
      <c r="CO47">
        <v>0</v>
      </c>
      <c r="CP47">
        <v>2700</v>
      </c>
      <c r="CQ47">
        <v>3665</v>
      </c>
      <c r="CR47">
        <v>0</v>
      </c>
      <c r="CS47">
        <v>5539.19</v>
      </c>
      <c r="CT47">
        <v>0</v>
      </c>
      <c r="CU47">
        <v>18636.36</v>
      </c>
      <c r="CV47">
        <v>0</v>
      </c>
      <c r="CW47">
        <v>0</v>
      </c>
      <c r="CX47">
        <v>0</v>
      </c>
      <c r="CY47">
        <v>9660</v>
      </c>
      <c r="CZ47">
        <v>0</v>
      </c>
      <c r="DA47">
        <v>0</v>
      </c>
      <c r="DB47">
        <v>0</v>
      </c>
      <c r="DC47">
        <v>18778.97</v>
      </c>
      <c r="DD47">
        <v>4891.04</v>
      </c>
      <c r="DE47">
        <v>15910.27</v>
      </c>
      <c r="DF47">
        <v>5415.52</v>
      </c>
      <c r="DG47">
        <v>2772.05</v>
      </c>
      <c r="DH47">
        <v>2027.46</v>
      </c>
      <c r="DI47">
        <v>0</v>
      </c>
      <c r="DJ47">
        <v>0</v>
      </c>
      <c r="DK47">
        <v>569.42999999999995</v>
      </c>
      <c r="DL47">
        <v>1809.96</v>
      </c>
      <c r="DM47">
        <v>4641.8900000000003</v>
      </c>
      <c r="DN47">
        <v>0</v>
      </c>
      <c r="DO47">
        <v>0</v>
      </c>
      <c r="DP47">
        <v>0</v>
      </c>
      <c r="DQ47">
        <v>-1706.21</v>
      </c>
      <c r="DR47">
        <v>2861.06</v>
      </c>
      <c r="DS47">
        <v>0</v>
      </c>
      <c r="DT47">
        <v>0</v>
      </c>
      <c r="DU47">
        <v>0</v>
      </c>
      <c r="DV47">
        <v>0</v>
      </c>
      <c r="DW47">
        <v>1190</v>
      </c>
      <c r="DX47">
        <v>0</v>
      </c>
    </row>
    <row r="48" spans="1:128" x14ac:dyDescent="0.25">
      <c r="A48" s="3">
        <v>43862</v>
      </c>
      <c r="B48">
        <v>50219.79</v>
      </c>
      <c r="C48">
        <v>0</v>
      </c>
      <c r="D48">
        <v>3549.35</v>
      </c>
      <c r="E48">
        <v>184493.9</v>
      </c>
      <c r="F48">
        <v>1431.67</v>
      </c>
      <c r="G48">
        <v>2121.1999999999998</v>
      </c>
      <c r="H48">
        <v>1068.67</v>
      </c>
      <c r="I48">
        <v>2732.73</v>
      </c>
      <c r="J48">
        <v>5473.62</v>
      </c>
      <c r="K48">
        <v>17003.66</v>
      </c>
      <c r="L48">
        <v>0</v>
      </c>
      <c r="M48">
        <v>0</v>
      </c>
      <c r="N48">
        <v>29.33</v>
      </c>
      <c r="O48">
        <v>0</v>
      </c>
      <c r="P48">
        <v>2644.77</v>
      </c>
      <c r="Q48">
        <v>2000</v>
      </c>
      <c r="R48">
        <v>363.64</v>
      </c>
      <c r="S48">
        <v>1742.9</v>
      </c>
      <c r="T48">
        <v>0</v>
      </c>
      <c r="U48">
        <v>0</v>
      </c>
      <c r="V48">
        <v>0</v>
      </c>
      <c r="W48">
        <v>0</v>
      </c>
      <c r="X48">
        <v>23</v>
      </c>
      <c r="Y48">
        <v>0</v>
      </c>
      <c r="Z48">
        <v>0</v>
      </c>
      <c r="AA48">
        <v>0</v>
      </c>
      <c r="AB48">
        <v>22173.02</v>
      </c>
      <c r="AC48">
        <v>-2425.92</v>
      </c>
      <c r="AD48">
        <v>0</v>
      </c>
      <c r="AE48">
        <v>0</v>
      </c>
      <c r="AF48">
        <v>1423.41</v>
      </c>
      <c r="AG48">
        <v>0</v>
      </c>
      <c r="AH48">
        <v>2000</v>
      </c>
      <c r="AI48">
        <v>3285.53</v>
      </c>
      <c r="AJ48">
        <v>2657.95</v>
      </c>
      <c r="AK48">
        <v>0</v>
      </c>
      <c r="AL48">
        <v>121.86</v>
      </c>
      <c r="AM48">
        <v>0</v>
      </c>
      <c r="AN48">
        <v>557.4</v>
      </c>
      <c r="AO48">
        <v>0</v>
      </c>
      <c r="AP48">
        <v>32.299999999999997</v>
      </c>
      <c r="AQ48">
        <v>583.75</v>
      </c>
      <c r="AR48">
        <v>2729</v>
      </c>
      <c r="AS48">
        <v>201.14</v>
      </c>
      <c r="AT48">
        <v>25.3</v>
      </c>
      <c r="AU48">
        <v>364.46</v>
      </c>
      <c r="AV48">
        <v>0</v>
      </c>
      <c r="AW48">
        <v>962.4</v>
      </c>
      <c r="AX48">
        <v>356.17</v>
      </c>
      <c r="AY48">
        <v>1857.13</v>
      </c>
      <c r="AZ48">
        <v>0</v>
      </c>
      <c r="BA48">
        <v>33657.53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52.97</v>
      </c>
      <c r="BH48">
        <v>0</v>
      </c>
      <c r="BI48">
        <v>544.02</v>
      </c>
      <c r="BJ48">
        <v>6428.39</v>
      </c>
      <c r="BK48">
        <v>108.53</v>
      </c>
      <c r="BL48">
        <v>0</v>
      </c>
      <c r="BM48">
        <v>824.64</v>
      </c>
      <c r="BN48">
        <v>0</v>
      </c>
      <c r="BO48">
        <v>4.91</v>
      </c>
      <c r="BP48">
        <v>80.61</v>
      </c>
      <c r="BQ48">
        <v>0</v>
      </c>
      <c r="BR48">
        <v>293.55</v>
      </c>
      <c r="BS48">
        <v>120.9</v>
      </c>
      <c r="BT48">
        <v>1967.27</v>
      </c>
      <c r="BU48">
        <v>599.20000000000005</v>
      </c>
      <c r="BV48">
        <v>1016.21</v>
      </c>
      <c r="BW48">
        <v>732.2</v>
      </c>
      <c r="BX48">
        <v>181.82</v>
      </c>
      <c r="BY48">
        <v>0</v>
      </c>
      <c r="BZ48">
        <v>209.24</v>
      </c>
      <c r="CA48">
        <v>824.89</v>
      </c>
      <c r="CB48">
        <v>0</v>
      </c>
      <c r="CC48">
        <v>11027.11</v>
      </c>
      <c r="CD48">
        <v>2226.15</v>
      </c>
      <c r="CE48">
        <v>333.84</v>
      </c>
      <c r="CF48">
        <v>0</v>
      </c>
      <c r="CG48">
        <v>2800.74</v>
      </c>
      <c r="CH48">
        <v>2928.64</v>
      </c>
      <c r="CI48">
        <v>2375.1799999999998</v>
      </c>
      <c r="CJ48">
        <v>162.28</v>
      </c>
      <c r="CK48">
        <v>29114.43</v>
      </c>
      <c r="CL48">
        <v>553.6</v>
      </c>
      <c r="CM48">
        <v>2592.9</v>
      </c>
      <c r="CN48">
        <v>1484.26</v>
      </c>
      <c r="CO48">
        <v>0</v>
      </c>
      <c r="CP48">
        <v>6125</v>
      </c>
      <c r="CQ48">
        <v>5594.4</v>
      </c>
      <c r="CR48">
        <v>0</v>
      </c>
      <c r="CS48">
        <v>6624.65</v>
      </c>
      <c r="CT48">
        <v>696</v>
      </c>
      <c r="CU48">
        <v>0</v>
      </c>
      <c r="CV48">
        <v>0</v>
      </c>
      <c r="CW48">
        <v>0</v>
      </c>
      <c r="CX48">
        <v>4227.2700000000004</v>
      </c>
      <c r="CY48">
        <v>18720</v>
      </c>
      <c r="CZ48">
        <v>0</v>
      </c>
      <c r="DA48">
        <v>0</v>
      </c>
      <c r="DB48">
        <v>0</v>
      </c>
      <c r="DC48">
        <v>20978.85</v>
      </c>
      <c r="DD48">
        <v>4891.04</v>
      </c>
      <c r="DE48">
        <v>14287.28</v>
      </c>
      <c r="DF48">
        <v>7179.22</v>
      </c>
      <c r="DG48">
        <v>2158.94</v>
      </c>
      <c r="DH48">
        <v>1995.92</v>
      </c>
      <c r="DI48">
        <v>0</v>
      </c>
      <c r="DJ48">
        <v>0</v>
      </c>
      <c r="DK48">
        <v>650.20000000000005</v>
      </c>
      <c r="DL48">
        <v>2576.4899999999998</v>
      </c>
      <c r="DM48">
        <v>4859.03</v>
      </c>
      <c r="DN48">
        <v>0</v>
      </c>
      <c r="DO48">
        <v>0</v>
      </c>
      <c r="DP48">
        <v>0</v>
      </c>
      <c r="DQ48">
        <v>3762.15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200</v>
      </c>
      <c r="DX48">
        <v>0</v>
      </c>
    </row>
    <row r="49" spans="1:128" x14ac:dyDescent="0.25">
      <c r="A49" s="3">
        <v>43831</v>
      </c>
      <c r="B49">
        <v>45703.31</v>
      </c>
      <c r="C49">
        <v>307.36</v>
      </c>
      <c r="D49">
        <v>2285.89</v>
      </c>
      <c r="E49">
        <v>166390.44</v>
      </c>
      <c r="F49">
        <v>0</v>
      </c>
      <c r="G49">
        <v>3862.23</v>
      </c>
      <c r="H49">
        <v>844.71</v>
      </c>
      <c r="I49">
        <v>20068.150000000001</v>
      </c>
      <c r="J49">
        <v>3917.27</v>
      </c>
      <c r="K49">
        <v>17592.919999999998</v>
      </c>
      <c r="L49">
        <v>0</v>
      </c>
      <c r="M49">
        <v>0</v>
      </c>
      <c r="N49">
        <v>32.33</v>
      </c>
      <c r="O49">
        <v>0</v>
      </c>
      <c r="P49">
        <v>5231.46</v>
      </c>
      <c r="Q49">
        <v>2000</v>
      </c>
      <c r="R49">
        <v>245.46</v>
      </c>
      <c r="S49">
        <v>1468.95</v>
      </c>
      <c r="T49">
        <v>0</v>
      </c>
      <c r="U49">
        <v>-200</v>
      </c>
      <c r="V49">
        <v>0</v>
      </c>
      <c r="W49">
        <v>0</v>
      </c>
      <c r="X49">
        <v>134.09</v>
      </c>
      <c r="Y49">
        <v>0</v>
      </c>
      <c r="Z49">
        <v>0</v>
      </c>
      <c r="AA49">
        <v>0</v>
      </c>
      <c r="AB49">
        <v>19892.349999999999</v>
      </c>
      <c r="AC49">
        <v>660.9</v>
      </c>
      <c r="AD49">
        <v>0</v>
      </c>
      <c r="AE49">
        <v>0</v>
      </c>
      <c r="AF49">
        <v>1284.57</v>
      </c>
      <c r="AG49">
        <v>0</v>
      </c>
      <c r="AH49">
        <v>0</v>
      </c>
      <c r="AI49">
        <v>3001.8</v>
      </c>
      <c r="AJ49">
        <v>0</v>
      </c>
      <c r="AK49">
        <v>0</v>
      </c>
      <c r="AL49">
        <v>167.69</v>
      </c>
      <c r="AM49">
        <v>0</v>
      </c>
      <c r="AN49">
        <v>540.20000000000005</v>
      </c>
      <c r="AO49">
        <v>0</v>
      </c>
      <c r="AP49">
        <v>42</v>
      </c>
      <c r="AQ49">
        <v>0</v>
      </c>
      <c r="AR49">
        <v>2729</v>
      </c>
      <c r="AS49">
        <v>639.72</v>
      </c>
      <c r="AT49">
        <v>32.5</v>
      </c>
      <c r="AU49">
        <v>94.41</v>
      </c>
      <c r="AV49">
        <v>0</v>
      </c>
      <c r="AW49">
        <v>1241.67</v>
      </c>
      <c r="AX49">
        <v>111.62</v>
      </c>
      <c r="AY49">
        <v>1829.77</v>
      </c>
      <c r="AZ49">
        <v>0</v>
      </c>
      <c r="BA49">
        <v>36416.65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58.64</v>
      </c>
      <c r="BH49">
        <v>509.15</v>
      </c>
      <c r="BI49">
        <v>581.54</v>
      </c>
      <c r="BJ49">
        <v>6871.72</v>
      </c>
      <c r="BK49">
        <v>121.95</v>
      </c>
      <c r="BL49">
        <v>0</v>
      </c>
      <c r="BM49">
        <v>322.8</v>
      </c>
      <c r="BN49">
        <v>0</v>
      </c>
      <c r="BO49">
        <v>100</v>
      </c>
      <c r="BP49">
        <v>251.1</v>
      </c>
      <c r="BQ49">
        <v>63.93</v>
      </c>
      <c r="BR49">
        <v>19.55</v>
      </c>
      <c r="BS49">
        <v>108.54</v>
      </c>
      <c r="BT49">
        <v>2102.94</v>
      </c>
      <c r="BU49">
        <v>603.87</v>
      </c>
      <c r="BV49">
        <v>11627.66</v>
      </c>
      <c r="BW49">
        <v>824.23</v>
      </c>
      <c r="BX49">
        <v>201</v>
      </c>
      <c r="BY49">
        <v>0</v>
      </c>
      <c r="BZ49">
        <v>0</v>
      </c>
      <c r="CA49">
        <v>1296.99</v>
      </c>
      <c r="CB49">
        <v>68.19</v>
      </c>
      <c r="CC49">
        <v>12090.67</v>
      </c>
      <c r="CD49">
        <v>0</v>
      </c>
      <c r="CE49">
        <v>189.96</v>
      </c>
      <c r="CF49">
        <v>0</v>
      </c>
      <c r="CG49">
        <v>2091.6999999999998</v>
      </c>
      <c r="CH49">
        <v>2928.64</v>
      </c>
      <c r="CI49">
        <v>7077.95</v>
      </c>
      <c r="CJ49">
        <v>131.04</v>
      </c>
      <c r="CK49">
        <v>27074.91</v>
      </c>
      <c r="CL49">
        <v>418</v>
      </c>
      <c r="CM49">
        <v>2626.61</v>
      </c>
      <c r="CN49">
        <v>1484.26</v>
      </c>
      <c r="CO49">
        <v>0</v>
      </c>
      <c r="CP49">
        <v>3525</v>
      </c>
      <c r="CQ49">
        <v>3340</v>
      </c>
      <c r="CR49">
        <v>0</v>
      </c>
      <c r="CS49">
        <v>5947.45</v>
      </c>
      <c r="CT49">
        <v>0</v>
      </c>
      <c r="CU49">
        <v>500</v>
      </c>
      <c r="CV49">
        <v>0</v>
      </c>
      <c r="CW49">
        <v>0</v>
      </c>
      <c r="CX49">
        <v>6477.28</v>
      </c>
      <c r="CY49">
        <v>19025.45</v>
      </c>
      <c r="CZ49">
        <v>0</v>
      </c>
      <c r="DA49">
        <v>0</v>
      </c>
      <c r="DB49">
        <v>-9510.5499999999993</v>
      </c>
      <c r="DC49">
        <v>23420.67</v>
      </c>
      <c r="DD49">
        <v>6142.18</v>
      </c>
      <c r="DE49">
        <v>18326.07</v>
      </c>
      <c r="DF49">
        <v>8298.48</v>
      </c>
      <c r="DG49">
        <v>2242.9</v>
      </c>
      <c r="DH49">
        <v>3403.26</v>
      </c>
      <c r="DI49">
        <v>0</v>
      </c>
      <c r="DJ49">
        <v>0</v>
      </c>
      <c r="DK49">
        <v>812.75</v>
      </c>
      <c r="DL49">
        <v>1880.85</v>
      </c>
      <c r="DM49">
        <v>5067.57</v>
      </c>
      <c r="DN49">
        <v>0</v>
      </c>
      <c r="DO49">
        <v>0</v>
      </c>
      <c r="DP49">
        <v>0</v>
      </c>
      <c r="DQ49">
        <v>7242.83</v>
      </c>
      <c r="DR49">
        <v>1430.53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25">
      <c r="A50" s="3">
        <v>43800</v>
      </c>
      <c r="B50">
        <v>85371.62</v>
      </c>
      <c r="C50">
        <v>-1731.73</v>
      </c>
      <c r="D50">
        <v>3193.27</v>
      </c>
      <c r="E50">
        <v>189531.32</v>
      </c>
      <c r="F50">
        <v>1431.67</v>
      </c>
      <c r="G50">
        <v>3030.79</v>
      </c>
      <c r="H50">
        <v>5823.34</v>
      </c>
      <c r="I50">
        <v>-9392.27</v>
      </c>
      <c r="J50">
        <v>57881.8</v>
      </c>
      <c r="K50">
        <v>30134.560000000001</v>
      </c>
      <c r="L50">
        <v>0</v>
      </c>
      <c r="M50">
        <v>977.27</v>
      </c>
      <c r="N50">
        <v>29.5</v>
      </c>
      <c r="O50">
        <v>0</v>
      </c>
      <c r="P50">
        <v>3689.53</v>
      </c>
      <c r="Q50">
        <v>2000</v>
      </c>
      <c r="R50">
        <v>1327.27</v>
      </c>
      <c r="S50">
        <v>2195.25</v>
      </c>
      <c r="T50">
        <v>169570.2</v>
      </c>
      <c r="U50">
        <v>2687.42</v>
      </c>
      <c r="V50">
        <v>0</v>
      </c>
      <c r="W50">
        <v>0</v>
      </c>
      <c r="X50">
        <v>13631.32</v>
      </c>
      <c r="Y50">
        <v>49511.67</v>
      </c>
      <c r="Z50">
        <v>0</v>
      </c>
      <c r="AA50">
        <v>0</v>
      </c>
      <c r="AB50">
        <v>22545.35</v>
      </c>
      <c r="AC50">
        <v>-2129.21</v>
      </c>
      <c r="AD50">
        <v>0</v>
      </c>
      <c r="AE50">
        <v>329.98</v>
      </c>
      <c r="AF50">
        <v>646.55999999999995</v>
      </c>
      <c r="AG50">
        <v>0</v>
      </c>
      <c r="AH50">
        <v>9600</v>
      </c>
      <c r="AI50">
        <v>6372.17</v>
      </c>
      <c r="AJ50">
        <v>400</v>
      </c>
      <c r="AK50">
        <v>8000</v>
      </c>
      <c r="AL50">
        <v>78.84</v>
      </c>
      <c r="AM50">
        <v>0</v>
      </c>
      <c r="AN50">
        <v>1065.06</v>
      </c>
      <c r="AO50">
        <v>0</v>
      </c>
      <c r="AP50">
        <v>98.5</v>
      </c>
      <c r="AQ50">
        <v>183.16</v>
      </c>
      <c r="AR50">
        <v>2729</v>
      </c>
      <c r="AS50">
        <v>0</v>
      </c>
      <c r="AT50">
        <v>58.5</v>
      </c>
      <c r="AU50">
        <v>161.28</v>
      </c>
      <c r="AV50">
        <v>110.35</v>
      </c>
      <c r="AW50">
        <v>1036.0899999999999</v>
      </c>
      <c r="AX50">
        <v>79.8</v>
      </c>
      <c r="AY50">
        <v>2029.77</v>
      </c>
      <c r="AZ50">
        <v>0</v>
      </c>
      <c r="BA50">
        <v>35695.279999999999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58.64</v>
      </c>
      <c r="BH50">
        <v>604.75</v>
      </c>
      <c r="BI50">
        <v>581.54</v>
      </c>
      <c r="BJ50">
        <v>6871.72</v>
      </c>
      <c r="BK50">
        <v>126.01</v>
      </c>
      <c r="BL50">
        <v>0</v>
      </c>
      <c r="BM50">
        <v>571.24</v>
      </c>
      <c r="BN50">
        <v>0</v>
      </c>
      <c r="BO50">
        <v>0</v>
      </c>
      <c r="BP50">
        <v>1012.49</v>
      </c>
      <c r="BQ50">
        <v>63.93</v>
      </c>
      <c r="BR50">
        <v>0</v>
      </c>
      <c r="BS50">
        <v>144.86000000000001</v>
      </c>
      <c r="BT50">
        <v>5981.94</v>
      </c>
      <c r="BU50">
        <v>804.28</v>
      </c>
      <c r="BV50">
        <v>117689.12</v>
      </c>
      <c r="BW50">
        <v>511.18</v>
      </c>
      <c r="BX50">
        <v>0</v>
      </c>
      <c r="BY50">
        <v>0</v>
      </c>
      <c r="BZ50">
        <v>16210.67</v>
      </c>
      <c r="CA50">
        <v>1183.8699999999999</v>
      </c>
      <c r="CB50">
        <v>0</v>
      </c>
      <c r="CC50">
        <v>8723.67</v>
      </c>
      <c r="CD50">
        <v>1061.9100000000001</v>
      </c>
      <c r="CE50">
        <v>125.63</v>
      </c>
      <c r="CF50">
        <v>0</v>
      </c>
      <c r="CG50">
        <v>2209.59</v>
      </c>
      <c r="CH50">
        <v>2873.12</v>
      </c>
      <c r="CI50">
        <v>2741.03</v>
      </c>
      <c r="CJ50">
        <v>130.94</v>
      </c>
      <c r="CK50">
        <v>30176.47</v>
      </c>
      <c r="CL50">
        <v>522.5</v>
      </c>
      <c r="CM50">
        <v>2481.9699999999998</v>
      </c>
      <c r="CN50">
        <v>1484.27</v>
      </c>
      <c r="CO50">
        <v>0</v>
      </c>
      <c r="CP50">
        <v>7465.91</v>
      </c>
      <c r="CQ50">
        <v>77093.179999999993</v>
      </c>
      <c r="CR50">
        <v>0</v>
      </c>
      <c r="CS50">
        <v>5895.59</v>
      </c>
      <c r="CT50">
        <v>520</v>
      </c>
      <c r="CU50">
        <v>440</v>
      </c>
      <c r="CV50">
        <v>0</v>
      </c>
      <c r="CW50">
        <v>15000</v>
      </c>
      <c r="CX50">
        <v>4227.28</v>
      </c>
      <c r="CY50">
        <v>25055.5</v>
      </c>
      <c r="CZ50">
        <v>0</v>
      </c>
      <c r="DA50">
        <v>0</v>
      </c>
      <c r="DB50">
        <v>10874.37</v>
      </c>
      <c r="DC50">
        <v>17511.28</v>
      </c>
      <c r="DD50">
        <v>4756.16</v>
      </c>
      <c r="DE50">
        <v>14118.68</v>
      </c>
      <c r="DF50">
        <v>5945.47</v>
      </c>
      <c r="DG50">
        <v>2176.8000000000002</v>
      </c>
      <c r="DH50">
        <v>4636.6400000000003</v>
      </c>
      <c r="DI50">
        <v>294.94</v>
      </c>
      <c r="DJ50">
        <v>0</v>
      </c>
      <c r="DK50">
        <v>617.89</v>
      </c>
      <c r="DL50">
        <v>2715.62</v>
      </c>
      <c r="DM50">
        <v>5587.54</v>
      </c>
      <c r="DN50">
        <v>0</v>
      </c>
      <c r="DO50">
        <v>0</v>
      </c>
      <c r="DP50">
        <v>0</v>
      </c>
      <c r="DQ50">
        <v>5061.72</v>
      </c>
      <c r="DR50">
        <v>2861.06</v>
      </c>
      <c r="DS50">
        <v>0</v>
      </c>
      <c r="DT50">
        <v>0</v>
      </c>
      <c r="DU50">
        <v>619</v>
      </c>
      <c r="DV50">
        <v>0</v>
      </c>
      <c r="DW50">
        <v>1211.57</v>
      </c>
      <c r="DX50">
        <v>0</v>
      </c>
    </row>
    <row r="51" spans="1:128" x14ac:dyDescent="0.25">
      <c r="A51" s="3">
        <v>43770</v>
      </c>
      <c r="B51">
        <v>60180.43</v>
      </c>
      <c r="C51">
        <v>-1976.42</v>
      </c>
      <c r="D51">
        <v>3290.54</v>
      </c>
      <c r="E51">
        <v>217287.21</v>
      </c>
      <c r="F51">
        <v>1431.67</v>
      </c>
      <c r="G51">
        <v>3104.37</v>
      </c>
      <c r="H51">
        <v>994.15</v>
      </c>
      <c r="I51">
        <v>9392.27</v>
      </c>
      <c r="J51">
        <v>4636.9399999999996</v>
      </c>
      <c r="K51">
        <v>21024.55</v>
      </c>
      <c r="L51">
        <v>0</v>
      </c>
      <c r="M51">
        <v>1002</v>
      </c>
      <c r="N51">
        <v>29.31</v>
      </c>
      <c r="O51">
        <v>0</v>
      </c>
      <c r="P51">
        <v>3373.81</v>
      </c>
      <c r="Q51">
        <v>1818.18</v>
      </c>
      <c r="R51">
        <v>2134.54</v>
      </c>
      <c r="S51">
        <v>2245.4499999999998</v>
      </c>
      <c r="T51">
        <v>208475</v>
      </c>
      <c r="U51">
        <v>0</v>
      </c>
      <c r="V51">
        <v>0</v>
      </c>
      <c r="W51">
        <v>0</v>
      </c>
      <c r="X51">
        <v>47.26</v>
      </c>
      <c r="Y51">
        <v>0</v>
      </c>
      <c r="Z51">
        <v>0</v>
      </c>
      <c r="AA51">
        <v>0</v>
      </c>
      <c r="AB51">
        <v>29333.599999999999</v>
      </c>
      <c r="AC51">
        <v>0</v>
      </c>
      <c r="AD51">
        <v>0</v>
      </c>
      <c r="AE51">
        <v>0</v>
      </c>
      <c r="AF51">
        <v>902.75</v>
      </c>
      <c r="AG51">
        <v>0</v>
      </c>
      <c r="AH51">
        <v>2200</v>
      </c>
      <c r="AI51">
        <v>3898.8</v>
      </c>
      <c r="AJ51">
        <v>405.45</v>
      </c>
      <c r="AK51">
        <v>0</v>
      </c>
      <c r="AL51">
        <v>43.01</v>
      </c>
      <c r="AM51">
        <v>0</v>
      </c>
      <c r="AN51">
        <v>553</v>
      </c>
      <c r="AO51">
        <v>0</v>
      </c>
      <c r="AP51">
        <v>34.299999999999997</v>
      </c>
      <c r="AQ51">
        <v>606.02</v>
      </c>
      <c r="AR51">
        <v>2729</v>
      </c>
      <c r="AS51">
        <v>390.89</v>
      </c>
      <c r="AT51">
        <v>38.9</v>
      </c>
      <c r="AU51">
        <v>277.43</v>
      </c>
      <c r="AV51">
        <v>0</v>
      </c>
      <c r="AW51">
        <v>1153.4000000000001</v>
      </c>
      <c r="AX51">
        <v>1780.05</v>
      </c>
      <c r="AY51">
        <v>1766.13</v>
      </c>
      <c r="AZ51">
        <v>0</v>
      </c>
      <c r="BA51">
        <v>31985.599999999999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56.75</v>
      </c>
      <c r="BH51">
        <v>382.91</v>
      </c>
      <c r="BI51">
        <v>562.78</v>
      </c>
      <c r="BJ51">
        <v>6650.06</v>
      </c>
      <c r="BK51">
        <v>140.12</v>
      </c>
      <c r="BL51">
        <v>0</v>
      </c>
      <c r="BM51">
        <v>392.34</v>
      </c>
      <c r="BN51">
        <v>0</v>
      </c>
      <c r="BO51">
        <v>2300.4699999999998</v>
      </c>
      <c r="BP51">
        <v>1093.97</v>
      </c>
      <c r="BQ51">
        <v>82.43</v>
      </c>
      <c r="BR51">
        <v>63.93</v>
      </c>
      <c r="BS51">
        <v>107.09</v>
      </c>
      <c r="BT51">
        <v>2035.11</v>
      </c>
      <c r="BU51">
        <v>0</v>
      </c>
      <c r="BV51">
        <v>796.14</v>
      </c>
      <c r="BW51">
        <v>0</v>
      </c>
      <c r="BX51">
        <v>0</v>
      </c>
      <c r="BY51">
        <v>0</v>
      </c>
      <c r="BZ51">
        <v>854.75</v>
      </c>
      <c r="CA51">
        <v>836.29</v>
      </c>
      <c r="CB51">
        <v>0</v>
      </c>
      <c r="CC51">
        <v>7384.1</v>
      </c>
      <c r="CD51">
        <v>3130.43</v>
      </c>
      <c r="CE51">
        <v>220</v>
      </c>
      <c r="CF51">
        <v>50</v>
      </c>
      <c r="CG51">
        <v>4425</v>
      </c>
      <c r="CH51">
        <v>2837.12</v>
      </c>
      <c r="CI51">
        <v>3338.18</v>
      </c>
      <c r="CJ51">
        <v>163.80000000000001</v>
      </c>
      <c r="CK51">
        <v>35205.17</v>
      </c>
      <c r="CL51">
        <v>313.5</v>
      </c>
      <c r="CM51">
        <v>3291.8</v>
      </c>
      <c r="CN51">
        <v>1577.34</v>
      </c>
      <c r="CO51">
        <v>0</v>
      </c>
      <c r="CP51">
        <v>6465.2</v>
      </c>
      <c r="CQ51">
        <v>4800</v>
      </c>
      <c r="CR51">
        <v>43.2</v>
      </c>
      <c r="CS51">
        <v>11027.79</v>
      </c>
      <c r="CT51">
        <v>1920</v>
      </c>
      <c r="CU51">
        <v>293.91000000000003</v>
      </c>
      <c r="CV51">
        <v>0</v>
      </c>
      <c r="CW51">
        <v>0</v>
      </c>
      <c r="CX51">
        <v>9500</v>
      </c>
      <c r="CY51">
        <v>19800</v>
      </c>
      <c r="CZ51">
        <v>0</v>
      </c>
      <c r="DA51">
        <v>0</v>
      </c>
      <c r="DB51">
        <v>0</v>
      </c>
      <c r="DC51">
        <v>16891.830000000002</v>
      </c>
      <c r="DD51">
        <v>4756.16</v>
      </c>
      <c r="DE51">
        <v>14242.77</v>
      </c>
      <c r="DF51">
        <v>6572.23</v>
      </c>
      <c r="DG51">
        <v>1703.63</v>
      </c>
      <c r="DH51">
        <v>5329.6</v>
      </c>
      <c r="DI51">
        <v>334</v>
      </c>
      <c r="DJ51">
        <v>0</v>
      </c>
      <c r="DK51">
        <v>625.97</v>
      </c>
      <c r="DL51">
        <v>1748.75</v>
      </c>
      <c r="DM51">
        <v>4613.0200000000004</v>
      </c>
      <c r="DN51">
        <v>0</v>
      </c>
      <c r="DO51">
        <v>-3452.27</v>
      </c>
      <c r="DP51">
        <v>0</v>
      </c>
      <c r="DQ51">
        <v>3672.12</v>
      </c>
      <c r="DR51">
        <v>0</v>
      </c>
      <c r="DS51">
        <v>0</v>
      </c>
      <c r="DT51">
        <v>601.73</v>
      </c>
      <c r="DU51">
        <v>0</v>
      </c>
      <c r="DV51">
        <v>0</v>
      </c>
      <c r="DW51">
        <v>389.98</v>
      </c>
      <c r="DX51">
        <v>0</v>
      </c>
    </row>
    <row r="52" spans="1:128" x14ac:dyDescent="0.25">
      <c r="A52" s="3">
        <v>43739</v>
      </c>
      <c r="B52">
        <v>54354.66</v>
      </c>
      <c r="C52">
        <v>0</v>
      </c>
      <c r="D52">
        <v>3827.18</v>
      </c>
      <c r="E52">
        <v>147371.03</v>
      </c>
      <c r="F52">
        <v>1431.67</v>
      </c>
      <c r="G52">
        <v>6600.2</v>
      </c>
      <c r="H52">
        <v>1021.27</v>
      </c>
      <c r="I52">
        <v>246.37</v>
      </c>
      <c r="J52">
        <v>5347.83</v>
      </c>
      <c r="K52">
        <v>14987.28</v>
      </c>
      <c r="L52">
        <v>532.73</v>
      </c>
      <c r="M52">
        <v>746</v>
      </c>
      <c r="N52">
        <v>28.31</v>
      </c>
      <c r="O52">
        <v>0</v>
      </c>
      <c r="P52">
        <v>3394.32</v>
      </c>
      <c r="Q52">
        <v>4000</v>
      </c>
      <c r="R52">
        <v>212.73</v>
      </c>
      <c r="S52">
        <v>4107.93</v>
      </c>
      <c r="T52">
        <v>45000</v>
      </c>
      <c r="U52">
        <v>-48833</v>
      </c>
      <c r="V52">
        <v>0</v>
      </c>
      <c r="W52">
        <v>0</v>
      </c>
      <c r="X52">
        <v>1613.12</v>
      </c>
      <c r="Y52">
        <v>-1618.8</v>
      </c>
      <c r="Z52">
        <v>0</v>
      </c>
      <c r="AA52">
        <v>0</v>
      </c>
      <c r="AB52">
        <v>25145.88</v>
      </c>
      <c r="AC52">
        <v>-2038.04</v>
      </c>
      <c r="AD52">
        <v>0</v>
      </c>
      <c r="AE52">
        <v>0</v>
      </c>
      <c r="AF52">
        <v>884.39</v>
      </c>
      <c r="AG52">
        <v>0</v>
      </c>
      <c r="AH52">
        <v>2000</v>
      </c>
      <c r="AI52">
        <v>3583.8</v>
      </c>
      <c r="AJ52">
        <v>1812.4</v>
      </c>
      <c r="AK52">
        <v>0</v>
      </c>
      <c r="AL52">
        <v>60.64</v>
      </c>
      <c r="AM52">
        <v>0</v>
      </c>
      <c r="AN52">
        <v>653.58000000000004</v>
      </c>
      <c r="AO52">
        <v>0</v>
      </c>
      <c r="AP52">
        <v>43</v>
      </c>
      <c r="AQ52">
        <v>337.04</v>
      </c>
      <c r="AR52">
        <v>2729</v>
      </c>
      <c r="AS52">
        <v>695.75</v>
      </c>
      <c r="AT52">
        <v>42</v>
      </c>
      <c r="AU52">
        <v>182.95</v>
      </c>
      <c r="AV52">
        <v>0</v>
      </c>
      <c r="AW52">
        <v>1045.8499999999999</v>
      </c>
      <c r="AX52">
        <v>79.8</v>
      </c>
      <c r="AY52">
        <v>1829.77</v>
      </c>
      <c r="AZ52">
        <v>0</v>
      </c>
      <c r="BA52">
        <v>33832.480000000003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559.64</v>
      </c>
      <c r="BH52">
        <v>1439.36</v>
      </c>
      <c r="BI52">
        <v>581.54</v>
      </c>
      <c r="BJ52">
        <v>6871.72</v>
      </c>
      <c r="BK52">
        <v>143.32</v>
      </c>
      <c r="BL52">
        <v>0</v>
      </c>
      <c r="BM52">
        <v>400.32</v>
      </c>
      <c r="BN52">
        <v>0</v>
      </c>
      <c r="BO52">
        <v>16.46</v>
      </c>
      <c r="BP52">
        <v>976.92</v>
      </c>
      <c r="BQ52">
        <v>0</v>
      </c>
      <c r="BR52">
        <v>223.02</v>
      </c>
      <c r="BS52">
        <v>104.36</v>
      </c>
      <c r="BT52">
        <v>5266.37</v>
      </c>
      <c r="BU52">
        <v>901.15</v>
      </c>
      <c r="BV52">
        <v>11085.71</v>
      </c>
      <c r="BW52">
        <v>488.32</v>
      </c>
      <c r="BX52">
        <v>201</v>
      </c>
      <c r="BY52">
        <v>1515</v>
      </c>
      <c r="BZ52">
        <v>0</v>
      </c>
      <c r="CA52">
        <v>820.24</v>
      </c>
      <c r="CB52">
        <v>0</v>
      </c>
      <c r="CC52">
        <v>6647.02</v>
      </c>
      <c r="CD52">
        <v>2395.64</v>
      </c>
      <c r="CE52">
        <v>0</v>
      </c>
      <c r="CF52">
        <v>0</v>
      </c>
      <c r="CG52">
        <v>1256.21</v>
      </c>
      <c r="CH52">
        <v>2837.12</v>
      </c>
      <c r="CI52">
        <v>2780.64</v>
      </c>
      <c r="CJ52">
        <v>646.21</v>
      </c>
      <c r="CK52">
        <v>19898.89</v>
      </c>
      <c r="CL52">
        <v>466.97</v>
      </c>
      <c r="CM52">
        <v>2476.8000000000002</v>
      </c>
      <c r="CN52">
        <v>1577.34</v>
      </c>
      <c r="CO52">
        <v>0</v>
      </c>
      <c r="CP52">
        <v>4990</v>
      </c>
      <c r="CQ52">
        <v>3614.34</v>
      </c>
      <c r="CR52">
        <v>0</v>
      </c>
      <c r="CS52">
        <v>7150</v>
      </c>
      <c r="CT52">
        <v>0</v>
      </c>
      <c r="CU52">
        <v>1855.43</v>
      </c>
      <c r="CV52">
        <v>0</v>
      </c>
      <c r="CW52">
        <v>0</v>
      </c>
      <c r="CX52">
        <v>0</v>
      </c>
      <c r="CY52">
        <v>18120</v>
      </c>
      <c r="CZ52">
        <v>0</v>
      </c>
      <c r="DA52">
        <v>0</v>
      </c>
      <c r="DB52">
        <v>0</v>
      </c>
      <c r="DC52">
        <v>22880.32</v>
      </c>
      <c r="DD52">
        <v>5945.2</v>
      </c>
      <c r="DE52">
        <v>17712.88</v>
      </c>
      <c r="DF52">
        <v>8105.66</v>
      </c>
      <c r="DG52">
        <v>2607.6799999999998</v>
      </c>
      <c r="DH52">
        <v>4473.07</v>
      </c>
      <c r="DI52">
        <v>0</v>
      </c>
      <c r="DJ52">
        <v>0</v>
      </c>
      <c r="DK52">
        <v>812.75</v>
      </c>
      <c r="DL52">
        <v>2504.54</v>
      </c>
      <c r="DM52">
        <v>5864.09</v>
      </c>
      <c r="DN52">
        <v>0</v>
      </c>
      <c r="DO52">
        <v>0</v>
      </c>
      <c r="DP52">
        <v>0</v>
      </c>
      <c r="DQ52">
        <v>21460.93</v>
      </c>
      <c r="DR52">
        <v>1430.53</v>
      </c>
      <c r="DS52">
        <v>0</v>
      </c>
      <c r="DT52">
        <v>398.18</v>
      </c>
      <c r="DU52">
        <v>0</v>
      </c>
      <c r="DV52">
        <v>0</v>
      </c>
      <c r="DW52">
        <v>180</v>
      </c>
      <c r="DX52">
        <v>0</v>
      </c>
    </row>
    <row r="53" spans="1:128" x14ac:dyDescent="0.25">
      <c r="A53" s="3">
        <v>43709</v>
      </c>
      <c r="B53">
        <v>53854.37</v>
      </c>
      <c r="C53">
        <v>0</v>
      </c>
      <c r="D53">
        <v>3816.14</v>
      </c>
      <c r="E53">
        <v>164353.76</v>
      </c>
      <c r="F53">
        <v>7158.35</v>
      </c>
      <c r="G53">
        <v>2789.9</v>
      </c>
      <c r="H53">
        <v>978.14</v>
      </c>
      <c r="I53">
        <v>445.45</v>
      </c>
      <c r="J53">
        <v>5007.51</v>
      </c>
      <c r="K53">
        <v>17675.439999999999</v>
      </c>
      <c r="L53">
        <v>0</v>
      </c>
      <c r="M53">
        <v>926</v>
      </c>
      <c r="N53">
        <v>32.14</v>
      </c>
      <c r="O53">
        <v>800</v>
      </c>
      <c r="P53">
        <v>3606.14</v>
      </c>
      <c r="Q53">
        <v>0</v>
      </c>
      <c r="R53">
        <v>318.19</v>
      </c>
      <c r="S53">
        <v>1594.65</v>
      </c>
      <c r="T53">
        <v>0</v>
      </c>
      <c r="U53">
        <v>0</v>
      </c>
      <c r="V53">
        <v>0</v>
      </c>
      <c r="W53">
        <v>0</v>
      </c>
      <c r="X53">
        <v>-203.27</v>
      </c>
      <c r="Y53">
        <v>0</v>
      </c>
      <c r="Z53">
        <v>0</v>
      </c>
      <c r="AA53">
        <v>0</v>
      </c>
      <c r="AB53">
        <v>23091.42</v>
      </c>
      <c r="AC53">
        <v>-318.08</v>
      </c>
      <c r="AD53">
        <v>0</v>
      </c>
      <c r="AE53">
        <v>0</v>
      </c>
      <c r="AF53">
        <v>984.66</v>
      </c>
      <c r="AG53">
        <v>0</v>
      </c>
      <c r="AH53">
        <v>2700</v>
      </c>
      <c r="AI53">
        <v>4739.8</v>
      </c>
      <c r="AJ53">
        <v>0</v>
      </c>
      <c r="AK53">
        <v>0</v>
      </c>
      <c r="AL53">
        <v>78.989999999999995</v>
      </c>
      <c r="AM53">
        <v>0</v>
      </c>
      <c r="AN53">
        <v>586.6</v>
      </c>
      <c r="AO53">
        <v>0</v>
      </c>
      <c r="AP53">
        <v>30.7</v>
      </c>
      <c r="AQ53">
        <v>494.2</v>
      </c>
      <c r="AR53">
        <v>2729</v>
      </c>
      <c r="AS53">
        <v>189.75</v>
      </c>
      <c r="AT53">
        <v>32.200000000000003</v>
      </c>
      <c r="AU53">
        <v>0</v>
      </c>
      <c r="AV53">
        <v>0</v>
      </c>
      <c r="AW53">
        <v>2061.48</v>
      </c>
      <c r="AX53">
        <v>79.8</v>
      </c>
      <c r="AY53">
        <v>1839.77</v>
      </c>
      <c r="AZ53">
        <v>0</v>
      </c>
      <c r="BA53">
        <v>31063.72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56.75</v>
      </c>
      <c r="BH53">
        <v>1644.17</v>
      </c>
      <c r="BI53">
        <v>562.78</v>
      </c>
      <c r="BJ53">
        <v>6650.06</v>
      </c>
      <c r="BK53">
        <v>144.88</v>
      </c>
      <c r="BL53">
        <v>0</v>
      </c>
      <c r="BM53">
        <v>428.03</v>
      </c>
      <c r="BN53">
        <v>0</v>
      </c>
      <c r="BO53">
        <v>12.9</v>
      </c>
      <c r="BP53">
        <v>186.12</v>
      </c>
      <c r="BQ53">
        <v>143.85</v>
      </c>
      <c r="BR53">
        <v>0</v>
      </c>
      <c r="BS53">
        <v>104.36</v>
      </c>
      <c r="BT53">
        <v>2035.11</v>
      </c>
      <c r="BU53">
        <v>251.44</v>
      </c>
      <c r="BV53">
        <v>748.65</v>
      </c>
      <c r="BW53">
        <v>79</v>
      </c>
      <c r="BX53">
        <v>116</v>
      </c>
      <c r="BY53">
        <v>0</v>
      </c>
      <c r="BZ53">
        <v>168.18</v>
      </c>
      <c r="CA53">
        <v>826.2</v>
      </c>
      <c r="CB53">
        <v>0</v>
      </c>
      <c r="CC53">
        <v>6414.36</v>
      </c>
      <c r="CD53">
        <v>0</v>
      </c>
      <c r="CE53">
        <v>114.3</v>
      </c>
      <c r="CF53">
        <v>0</v>
      </c>
      <c r="CG53">
        <v>-1624.44</v>
      </c>
      <c r="CH53">
        <v>2841.6</v>
      </c>
      <c r="CI53">
        <v>2172.8200000000002</v>
      </c>
      <c r="CJ53">
        <v>202.77</v>
      </c>
      <c r="CK53">
        <v>25161.23</v>
      </c>
      <c r="CL53">
        <v>418</v>
      </c>
      <c r="CM53">
        <v>2476.8000000000002</v>
      </c>
      <c r="CN53">
        <v>1577.34</v>
      </c>
      <c r="CO53">
        <v>0</v>
      </c>
      <c r="CP53">
        <v>6025</v>
      </c>
      <c r="CQ53">
        <v>4265</v>
      </c>
      <c r="CR53">
        <v>0</v>
      </c>
      <c r="CS53">
        <v>8863.9</v>
      </c>
      <c r="CT53">
        <v>720</v>
      </c>
      <c r="CU53">
        <v>999.09</v>
      </c>
      <c r="CV53">
        <v>0</v>
      </c>
      <c r="CW53">
        <v>5000</v>
      </c>
      <c r="CX53">
        <v>6500</v>
      </c>
      <c r="CY53">
        <v>17520</v>
      </c>
      <c r="CZ53">
        <v>0</v>
      </c>
      <c r="DA53">
        <v>0</v>
      </c>
      <c r="DB53">
        <v>0</v>
      </c>
      <c r="DC53">
        <v>19802.82</v>
      </c>
      <c r="DD53">
        <v>4756.16</v>
      </c>
      <c r="DE53">
        <v>14118.69</v>
      </c>
      <c r="DF53">
        <v>5999.48</v>
      </c>
      <c r="DG53">
        <v>1970.23</v>
      </c>
      <c r="DH53">
        <v>4380.1400000000003</v>
      </c>
      <c r="DI53">
        <v>0</v>
      </c>
      <c r="DJ53">
        <v>0</v>
      </c>
      <c r="DK53">
        <v>650.20000000000005</v>
      </c>
      <c r="DL53">
        <v>2454.1</v>
      </c>
      <c r="DM53">
        <v>4799.58</v>
      </c>
      <c r="DN53">
        <v>0</v>
      </c>
      <c r="DO53">
        <v>0</v>
      </c>
      <c r="DP53">
        <v>0</v>
      </c>
      <c r="DQ53">
        <v>-27849.78</v>
      </c>
      <c r="DR53">
        <v>2861.06</v>
      </c>
      <c r="DS53">
        <v>0</v>
      </c>
      <c r="DT53">
        <v>0</v>
      </c>
      <c r="DU53">
        <v>0</v>
      </c>
      <c r="DV53">
        <v>0</v>
      </c>
      <c r="DW53">
        <v>250</v>
      </c>
      <c r="DX53">
        <v>0</v>
      </c>
    </row>
    <row r="54" spans="1:128" x14ac:dyDescent="0.25">
      <c r="A54" s="3">
        <v>43678</v>
      </c>
      <c r="B54">
        <v>57023</v>
      </c>
      <c r="C54">
        <v>0</v>
      </c>
      <c r="D54">
        <v>4849.1400000000003</v>
      </c>
      <c r="E54">
        <v>235235.75</v>
      </c>
      <c r="F54">
        <v>0</v>
      </c>
      <c r="G54">
        <v>2185.0300000000002</v>
      </c>
      <c r="H54">
        <v>817.94</v>
      </c>
      <c r="I54">
        <v>707.85</v>
      </c>
      <c r="J54">
        <v>5656.35</v>
      </c>
      <c r="K54">
        <v>17408.2</v>
      </c>
      <c r="L54">
        <v>0</v>
      </c>
      <c r="M54">
        <v>839</v>
      </c>
      <c r="N54">
        <v>25.05</v>
      </c>
      <c r="O54">
        <v>0</v>
      </c>
      <c r="P54">
        <v>3336.14</v>
      </c>
      <c r="Q54">
        <v>2000</v>
      </c>
      <c r="R54">
        <v>530.91</v>
      </c>
      <c r="S54">
        <v>2365.79</v>
      </c>
      <c r="T54">
        <v>0</v>
      </c>
      <c r="U54">
        <v>0</v>
      </c>
      <c r="V54">
        <v>0</v>
      </c>
      <c r="W54">
        <v>0</v>
      </c>
      <c r="X54">
        <v>40.909999999999997</v>
      </c>
      <c r="Y54">
        <v>0</v>
      </c>
      <c r="Z54">
        <v>0</v>
      </c>
      <c r="AA54">
        <v>0</v>
      </c>
      <c r="AB54">
        <v>26117.3</v>
      </c>
      <c r="AC54">
        <v>159.85</v>
      </c>
      <c r="AD54">
        <v>0</v>
      </c>
      <c r="AE54">
        <v>0</v>
      </c>
      <c r="AF54">
        <v>807.78</v>
      </c>
      <c r="AG54">
        <v>0</v>
      </c>
      <c r="AH54">
        <v>2700</v>
      </c>
      <c r="AI54">
        <v>7659.3</v>
      </c>
      <c r="AJ54">
        <v>0</v>
      </c>
      <c r="AK54">
        <v>0</v>
      </c>
      <c r="AL54">
        <v>109.99</v>
      </c>
      <c r="AM54">
        <v>0</v>
      </c>
      <c r="AN54">
        <v>595.70000000000005</v>
      </c>
      <c r="AO54">
        <v>0</v>
      </c>
      <c r="AP54">
        <v>64.55</v>
      </c>
      <c r="AQ54">
        <v>477.09</v>
      </c>
      <c r="AR54">
        <v>2729</v>
      </c>
      <c r="AS54">
        <v>189.75</v>
      </c>
      <c r="AT54">
        <v>31.2</v>
      </c>
      <c r="AU54">
        <v>26.36</v>
      </c>
      <c r="AV54">
        <v>0</v>
      </c>
      <c r="AW54">
        <v>2155.23</v>
      </c>
      <c r="AX54">
        <v>467.07</v>
      </c>
      <c r="AY54">
        <v>1679.77</v>
      </c>
      <c r="AZ54">
        <v>0</v>
      </c>
      <c r="BA54">
        <v>31408.5</v>
      </c>
      <c r="BB54">
        <v>0</v>
      </c>
      <c r="BC54">
        <v>0</v>
      </c>
      <c r="BD54">
        <v>0</v>
      </c>
      <c r="BE54">
        <v>0</v>
      </c>
      <c r="BF54">
        <v>1500</v>
      </c>
      <c r="BG54">
        <v>58.64</v>
      </c>
      <c r="BH54">
        <v>630.88</v>
      </c>
      <c r="BI54">
        <v>1431.3</v>
      </c>
      <c r="BJ54">
        <v>6871.72</v>
      </c>
      <c r="BK54">
        <v>162.11000000000001</v>
      </c>
      <c r="BL54">
        <v>0</v>
      </c>
      <c r="BM54">
        <v>3143.08</v>
      </c>
      <c r="BN54">
        <v>0</v>
      </c>
      <c r="BO54">
        <v>0</v>
      </c>
      <c r="BP54">
        <v>515.63</v>
      </c>
      <c r="BQ54">
        <v>63.93</v>
      </c>
      <c r="BR54">
        <v>0</v>
      </c>
      <c r="BS54">
        <v>132.18</v>
      </c>
      <c r="BT54">
        <v>4205.3900000000003</v>
      </c>
      <c r="BU54">
        <v>560.49</v>
      </c>
      <c r="BV54">
        <v>2363.54</v>
      </c>
      <c r="BW54">
        <v>126.55</v>
      </c>
      <c r="BX54">
        <v>0</v>
      </c>
      <c r="BY54">
        <v>0</v>
      </c>
      <c r="BZ54">
        <v>35.1</v>
      </c>
      <c r="CA54">
        <v>1148.54</v>
      </c>
      <c r="CB54">
        <v>671.53</v>
      </c>
      <c r="CC54">
        <v>6661.02</v>
      </c>
      <c r="CD54">
        <v>3472.64</v>
      </c>
      <c r="CE54">
        <v>236.8</v>
      </c>
      <c r="CF54">
        <v>0</v>
      </c>
      <c r="CG54">
        <v>3280.14</v>
      </c>
      <c r="CH54">
        <v>2841.6</v>
      </c>
      <c r="CI54">
        <v>3861.53</v>
      </c>
      <c r="CJ54">
        <v>131.04</v>
      </c>
      <c r="CK54">
        <v>38670.160000000003</v>
      </c>
      <c r="CL54">
        <v>466.97</v>
      </c>
      <c r="CM54">
        <v>2554.1999999999998</v>
      </c>
      <c r="CN54">
        <v>1577.34</v>
      </c>
      <c r="CO54">
        <v>0</v>
      </c>
      <c r="CP54">
        <v>8247.73</v>
      </c>
      <c r="CQ54">
        <v>4524.49</v>
      </c>
      <c r="CR54">
        <v>0</v>
      </c>
      <c r="CS54">
        <v>9793.7000000000007</v>
      </c>
      <c r="CT54">
        <v>728</v>
      </c>
      <c r="CU54">
        <v>0</v>
      </c>
      <c r="CV54">
        <v>0</v>
      </c>
      <c r="CW54">
        <v>0</v>
      </c>
      <c r="CX54">
        <v>0</v>
      </c>
      <c r="CY54">
        <v>22400</v>
      </c>
      <c r="CZ54">
        <v>0</v>
      </c>
      <c r="DA54">
        <v>0</v>
      </c>
      <c r="DB54">
        <v>0</v>
      </c>
      <c r="DC54">
        <v>22353.45</v>
      </c>
      <c r="DD54">
        <v>5945.2</v>
      </c>
      <c r="DE54">
        <v>17648.349999999999</v>
      </c>
      <c r="DF54">
        <v>7667.99</v>
      </c>
      <c r="DG54">
        <v>2252.67</v>
      </c>
      <c r="DH54">
        <v>5554.36</v>
      </c>
      <c r="DI54">
        <v>0</v>
      </c>
      <c r="DJ54">
        <v>0</v>
      </c>
      <c r="DK54">
        <v>812.75</v>
      </c>
      <c r="DL54">
        <v>3272.65</v>
      </c>
      <c r="DM54">
        <v>5911.65</v>
      </c>
      <c r="DN54">
        <v>0</v>
      </c>
      <c r="DO54">
        <v>567.37</v>
      </c>
      <c r="DP54">
        <v>0</v>
      </c>
      <c r="DQ54">
        <v>-16517.73</v>
      </c>
      <c r="DR54">
        <v>1430.52</v>
      </c>
      <c r="DS54">
        <v>565.57000000000005</v>
      </c>
      <c r="DT54">
        <v>0</v>
      </c>
      <c r="DU54">
        <v>0</v>
      </c>
      <c r="DV54">
        <v>0</v>
      </c>
      <c r="DW54">
        <v>300</v>
      </c>
      <c r="DX54">
        <v>0</v>
      </c>
    </row>
    <row r="55" spans="1:128" x14ac:dyDescent="0.25">
      <c r="A55" s="3">
        <v>43647</v>
      </c>
      <c r="B55">
        <v>53748.23</v>
      </c>
      <c r="C55">
        <v>0</v>
      </c>
      <c r="D55">
        <v>4355.3</v>
      </c>
      <c r="E55">
        <v>225794.71</v>
      </c>
      <c r="F55">
        <v>0</v>
      </c>
      <c r="G55">
        <v>2382.4</v>
      </c>
      <c r="H55">
        <v>1188.96</v>
      </c>
      <c r="I55">
        <v>814.41</v>
      </c>
      <c r="J55">
        <v>5512.83</v>
      </c>
      <c r="K55">
        <v>16978.16</v>
      </c>
      <c r="L55">
        <v>0</v>
      </c>
      <c r="M55">
        <v>686</v>
      </c>
      <c r="N55">
        <v>42.41</v>
      </c>
      <c r="O55">
        <v>0</v>
      </c>
      <c r="P55">
        <v>4577.9799999999996</v>
      </c>
      <c r="Q55">
        <v>2000</v>
      </c>
      <c r="R55">
        <v>1125.45</v>
      </c>
      <c r="S55">
        <v>1704.95</v>
      </c>
      <c r="T55">
        <v>0</v>
      </c>
      <c r="U55">
        <v>0</v>
      </c>
      <c r="V55">
        <v>0</v>
      </c>
      <c r="W55">
        <v>0</v>
      </c>
      <c r="X55">
        <v>111.4</v>
      </c>
      <c r="Y55">
        <v>0</v>
      </c>
      <c r="Z55">
        <v>0</v>
      </c>
      <c r="AA55">
        <v>0</v>
      </c>
      <c r="AB55">
        <v>23628.86</v>
      </c>
      <c r="AC55">
        <v>284.45999999999998</v>
      </c>
      <c r="AD55">
        <v>0</v>
      </c>
      <c r="AE55">
        <v>0</v>
      </c>
      <c r="AF55">
        <v>2148.1799999999998</v>
      </c>
      <c r="AG55">
        <v>0</v>
      </c>
      <c r="AH55">
        <v>2700</v>
      </c>
      <c r="AI55">
        <v>1812.25</v>
      </c>
      <c r="AJ55">
        <v>359.09</v>
      </c>
      <c r="AK55">
        <v>0</v>
      </c>
      <c r="AL55">
        <v>71.33</v>
      </c>
      <c r="AM55">
        <v>0</v>
      </c>
      <c r="AN55">
        <v>834.77</v>
      </c>
      <c r="AO55">
        <v>0</v>
      </c>
      <c r="AP55">
        <v>35.1</v>
      </c>
      <c r="AQ55">
        <v>162.56</v>
      </c>
      <c r="AR55">
        <v>2729</v>
      </c>
      <c r="AS55">
        <v>419.75</v>
      </c>
      <c r="AT55">
        <v>55.5</v>
      </c>
      <c r="AU55">
        <v>192.72</v>
      </c>
      <c r="AV55">
        <v>0</v>
      </c>
      <c r="AW55">
        <v>821.67</v>
      </c>
      <c r="AX55">
        <v>614.22</v>
      </c>
      <c r="AY55">
        <v>1785.27</v>
      </c>
      <c r="AZ55">
        <v>0</v>
      </c>
      <c r="BA55">
        <v>31409.98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58.64</v>
      </c>
      <c r="BH55">
        <v>2873.53</v>
      </c>
      <c r="BI55">
        <v>0</v>
      </c>
      <c r="BJ55">
        <v>6871.72</v>
      </c>
      <c r="BK55">
        <v>172.27</v>
      </c>
      <c r="BL55">
        <v>0</v>
      </c>
      <c r="BM55">
        <v>688.63</v>
      </c>
      <c r="BN55">
        <v>0</v>
      </c>
      <c r="BO55">
        <v>0</v>
      </c>
      <c r="BP55">
        <v>881.3</v>
      </c>
      <c r="BQ55">
        <v>63.93</v>
      </c>
      <c r="BR55">
        <v>333.5</v>
      </c>
      <c r="BS55">
        <v>104.36</v>
      </c>
      <c r="BT55">
        <v>6532.76</v>
      </c>
      <c r="BU55">
        <v>644.38</v>
      </c>
      <c r="BV55">
        <v>5405.68</v>
      </c>
      <c r="BW55">
        <v>350.32</v>
      </c>
      <c r="BX55">
        <v>322</v>
      </c>
      <c r="BY55">
        <v>0</v>
      </c>
      <c r="BZ55">
        <v>578.45000000000005</v>
      </c>
      <c r="CA55">
        <v>836.6</v>
      </c>
      <c r="CB55">
        <v>1623.8</v>
      </c>
      <c r="CC55">
        <v>7019.97</v>
      </c>
      <c r="CD55">
        <v>1549.57</v>
      </c>
      <c r="CE55">
        <v>146.66999999999999</v>
      </c>
      <c r="CF55">
        <v>0</v>
      </c>
      <c r="CG55">
        <v>6631.97</v>
      </c>
      <c r="CH55">
        <v>2800.54</v>
      </c>
      <c r="CI55">
        <v>1763.42</v>
      </c>
      <c r="CJ55">
        <v>405.5</v>
      </c>
      <c r="CK55">
        <v>37029.42</v>
      </c>
      <c r="CL55">
        <v>313.5</v>
      </c>
      <c r="CM55">
        <v>2554.1999999999998</v>
      </c>
      <c r="CN55">
        <v>1577.34</v>
      </c>
      <c r="CO55">
        <v>0</v>
      </c>
      <c r="CP55">
        <v>5475</v>
      </c>
      <c r="CQ55">
        <v>3520</v>
      </c>
      <c r="CR55">
        <v>0</v>
      </c>
      <c r="CS55">
        <v>9958.9500000000007</v>
      </c>
      <c r="CT55">
        <v>864</v>
      </c>
      <c r="CU55">
        <v>1158.49</v>
      </c>
      <c r="CV55">
        <v>0</v>
      </c>
      <c r="CW55">
        <v>4000</v>
      </c>
      <c r="CX55">
        <v>4886.37</v>
      </c>
      <c r="CY55">
        <v>18420</v>
      </c>
      <c r="CZ55">
        <v>0</v>
      </c>
      <c r="DA55">
        <v>0</v>
      </c>
      <c r="DB55">
        <v>0</v>
      </c>
      <c r="DC55">
        <v>17013.990000000002</v>
      </c>
      <c r="DD55">
        <v>4756.16</v>
      </c>
      <c r="DE55">
        <v>14105.68</v>
      </c>
      <c r="DF55">
        <v>6279.23</v>
      </c>
      <c r="DG55">
        <v>2048.6999999999998</v>
      </c>
      <c r="DH55">
        <v>4318.3100000000004</v>
      </c>
      <c r="DI55">
        <v>1431.05</v>
      </c>
      <c r="DJ55">
        <v>0</v>
      </c>
      <c r="DK55">
        <v>487.65</v>
      </c>
      <c r="DL55">
        <v>1749.84</v>
      </c>
      <c r="DM55">
        <v>4654.66</v>
      </c>
      <c r="DN55">
        <v>0</v>
      </c>
      <c r="DO55">
        <v>0</v>
      </c>
      <c r="DP55">
        <v>0</v>
      </c>
      <c r="DQ55">
        <v>5325.86</v>
      </c>
      <c r="DR55">
        <v>3519.46</v>
      </c>
      <c r="DS55">
        <v>0</v>
      </c>
      <c r="DT55">
        <v>0</v>
      </c>
      <c r="DU55">
        <v>0</v>
      </c>
      <c r="DV55">
        <v>300</v>
      </c>
      <c r="DW55">
        <v>0</v>
      </c>
      <c r="DX55">
        <v>0</v>
      </c>
    </row>
    <row r="56" spans="1:128" x14ac:dyDescent="0.25">
      <c r="A56" s="3">
        <v>43617</v>
      </c>
      <c r="B56">
        <v>48573.760000000002</v>
      </c>
      <c r="C56">
        <v>0</v>
      </c>
      <c r="D56">
        <v>4327.08</v>
      </c>
      <c r="E56">
        <v>165919.04000000001</v>
      </c>
      <c r="F56">
        <v>0</v>
      </c>
      <c r="G56">
        <v>3023.64</v>
      </c>
      <c r="H56">
        <v>718.99</v>
      </c>
      <c r="I56">
        <v>711.8</v>
      </c>
      <c r="J56">
        <v>4676.7299999999996</v>
      </c>
      <c r="K56">
        <v>21365.48</v>
      </c>
      <c r="L56">
        <v>0</v>
      </c>
      <c r="M56">
        <v>970</v>
      </c>
      <c r="N56">
        <v>37.450000000000003</v>
      </c>
      <c r="O56">
        <v>0</v>
      </c>
      <c r="P56">
        <v>3330</v>
      </c>
      <c r="Q56">
        <v>2000</v>
      </c>
      <c r="R56">
        <v>727.28</v>
      </c>
      <c r="S56">
        <v>1500.92</v>
      </c>
      <c r="T56">
        <v>0</v>
      </c>
      <c r="U56">
        <v>0</v>
      </c>
      <c r="V56">
        <v>0</v>
      </c>
      <c r="W56">
        <v>0</v>
      </c>
      <c r="X56">
        <v>33.64</v>
      </c>
      <c r="Y56">
        <v>0</v>
      </c>
      <c r="Z56">
        <v>0</v>
      </c>
      <c r="AA56">
        <v>0</v>
      </c>
      <c r="AB56">
        <v>20453.89</v>
      </c>
      <c r="AC56">
        <v>328.57</v>
      </c>
      <c r="AD56">
        <v>0</v>
      </c>
      <c r="AE56">
        <v>0</v>
      </c>
      <c r="AF56">
        <v>899.06</v>
      </c>
      <c r="AG56">
        <v>0</v>
      </c>
      <c r="AH56">
        <v>2700</v>
      </c>
      <c r="AI56">
        <v>3578.58</v>
      </c>
      <c r="AJ56">
        <v>0</v>
      </c>
      <c r="AK56">
        <v>0</v>
      </c>
      <c r="AL56">
        <v>69.150000000000006</v>
      </c>
      <c r="AM56">
        <v>0</v>
      </c>
      <c r="AN56">
        <v>1960.09</v>
      </c>
      <c r="AO56">
        <v>0</v>
      </c>
      <c r="AP56">
        <v>32.799999999999997</v>
      </c>
      <c r="AQ56">
        <v>311.33</v>
      </c>
      <c r="AR56">
        <v>2729</v>
      </c>
      <c r="AS56">
        <v>189.75</v>
      </c>
      <c r="AT56">
        <v>53.1</v>
      </c>
      <c r="AU56">
        <v>136.94999999999999</v>
      </c>
      <c r="AV56">
        <v>0</v>
      </c>
      <c r="AW56">
        <v>104</v>
      </c>
      <c r="AX56">
        <v>404.75</v>
      </c>
      <c r="AY56">
        <v>1760.27</v>
      </c>
      <c r="AZ56">
        <v>0</v>
      </c>
      <c r="BA56">
        <v>30367.84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56.75</v>
      </c>
      <c r="BH56">
        <v>467.79</v>
      </c>
      <c r="BI56">
        <v>568.36</v>
      </c>
      <c r="BJ56">
        <v>6650.06</v>
      </c>
      <c r="BK56">
        <v>183.48</v>
      </c>
      <c r="BL56">
        <v>0</v>
      </c>
      <c r="BM56">
        <v>322.16000000000003</v>
      </c>
      <c r="BN56">
        <v>0</v>
      </c>
      <c r="BO56">
        <v>0</v>
      </c>
      <c r="BP56">
        <v>1297.6099999999999</v>
      </c>
      <c r="BQ56">
        <v>102.58</v>
      </c>
      <c r="BR56">
        <v>0</v>
      </c>
      <c r="BS56">
        <v>121.28</v>
      </c>
      <c r="BT56">
        <v>1906</v>
      </c>
      <c r="BU56">
        <v>58.19</v>
      </c>
      <c r="BV56">
        <v>2111.14</v>
      </c>
      <c r="BW56">
        <v>323.43</v>
      </c>
      <c r="BX56">
        <v>0</v>
      </c>
      <c r="BY56">
        <v>70</v>
      </c>
      <c r="BZ56">
        <v>0</v>
      </c>
      <c r="CA56">
        <v>846.28</v>
      </c>
      <c r="CB56">
        <v>0</v>
      </c>
      <c r="CC56">
        <v>8180.44</v>
      </c>
      <c r="CD56">
        <v>1364.47</v>
      </c>
      <c r="CE56">
        <v>51.21</v>
      </c>
      <c r="CF56">
        <v>0</v>
      </c>
      <c r="CG56">
        <v>1882.55</v>
      </c>
      <c r="CH56">
        <v>2800.54</v>
      </c>
      <c r="CI56">
        <v>2909.96</v>
      </c>
      <c r="CJ56">
        <v>300.41000000000003</v>
      </c>
      <c r="CK56">
        <v>25034.240000000002</v>
      </c>
      <c r="CL56">
        <v>861.42</v>
      </c>
      <c r="CM56">
        <v>2554.1999999999998</v>
      </c>
      <c r="CN56">
        <v>1577.34</v>
      </c>
      <c r="CO56">
        <v>0</v>
      </c>
      <c r="CP56">
        <v>6095.45</v>
      </c>
      <c r="CQ56">
        <v>1120</v>
      </c>
      <c r="CR56">
        <v>0</v>
      </c>
      <c r="CS56">
        <v>15719.52</v>
      </c>
      <c r="CT56">
        <v>664</v>
      </c>
      <c r="CU56">
        <v>0</v>
      </c>
      <c r="CV56">
        <v>78.2</v>
      </c>
      <c r="CW56">
        <v>0</v>
      </c>
      <c r="CX56">
        <v>6000</v>
      </c>
      <c r="CY56">
        <v>19440</v>
      </c>
      <c r="CZ56">
        <v>0</v>
      </c>
      <c r="DA56">
        <v>0</v>
      </c>
      <c r="DB56">
        <v>0</v>
      </c>
      <c r="DC56">
        <v>16640.36</v>
      </c>
      <c r="DD56">
        <v>4756.16</v>
      </c>
      <c r="DE56">
        <v>14118.68</v>
      </c>
      <c r="DF56">
        <v>5815.66</v>
      </c>
      <c r="DG56">
        <v>2062.23</v>
      </c>
      <c r="DH56">
        <v>3723.05</v>
      </c>
      <c r="DI56">
        <v>1704.66</v>
      </c>
      <c r="DJ56">
        <v>0</v>
      </c>
      <c r="DK56">
        <v>482.04</v>
      </c>
      <c r="DL56">
        <v>4269.2299999999996</v>
      </c>
      <c r="DM56">
        <v>4777.9799999999996</v>
      </c>
      <c r="DN56">
        <v>0</v>
      </c>
      <c r="DO56">
        <v>1292.0999999999999</v>
      </c>
      <c r="DP56">
        <v>0</v>
      </c>
      <c r="DQ56">
        <v>11574.29</v>
      </c>
      <c r="DR56">
        <v>0</v>
      </c>
      <c r="DS56">
        <v>0</v>
      </c>
      <c r="DT56">
        <v>181.82</v>
      </c>
      <c r="DU56">
        <v>0</v>
      </c>
      <c r="DV56">
        <v>0</v>
      </c>
      <c r="DW56">
        <v>0</v>
      </c>
      <c r="DX56">
        <v>0</v>
      </c>
    </row>
    <row r="57" spans="1:128" x14ac:dyDescent="0.25">
      <c r="A57" s="3">
        <v>43586</v>
      </c>
      <c r="B57">
        <v>60815.37</v>
      </c>
      <c r="C57">
        <v>0</v>
      </c>
      <c r="D57">
        <v>5969.55</v>
      </c>
      <c r="E57">
        <v>166044.81</v>
      </c>
      <c r="F57">
        <v>1431.67</v>
      </c>
      <c r="G57">
        <v>2537.46</v>
      </c>
      <c r="H57">
        <v>895.79</v>
      </c>
      <c r="I57">
        <v>1145.0999999999999</v>
      </c>
      <c r="J57">
        <v>5253.54</v>
      </c>
      <c r="K57">
        <v>18180.91</v>
      </c>
      <c r="L57">
        <v>145.44999999999999</v>
      </c>
      <c r="M57">
        <v>1168.18</v>
      </c>
      <c r="N57">
        <v>33.61</v>
      </c>
      <c r="O57">
        <v>0</v>
      </c>
      <c r="P57">
        <v>1083.32</v>
      </c>
      <c r="Q57">
        <v>2000</v>
      </c>
      <c r="R57">
        <v>564.54999999999995</v>
      </c>
      <c r="S57">
        <v>1904.22</v>
      </c>
      <c r="T57">
        <v>750</v>
      </c>
      <c r="U57">
        <v>0</v>
      </c>
      <c r="V57">
        <v>0</v>
      </c>
      <c r="W57">
        <v>0</v>
      </c>
      <c r="X57">
        <v>360.64</v>
      </c>
      <c r="Y57">
        <v>0</v>
      </c>
      <c r="Z57">
        <v>0</v>
      </c>
      <c r="AA57">
        <v>0</v>
      </c>
      <c r="AB57">
        <v>29080.14</v>
      </c>
      <c r="AC57">
        <v>-2011.19</v>
      </c>
      <c r="AD57">
        <v>0</v>
      </c>
      <c r="AE57">
        <v>0</v>
      </c>
      <c r="AF57">
        <v>1000.03</v>
      </c>
      <c r="AG57">
        <v>0</v>
      </c>
      <c r="AH57">
        <v>2700</v>
      </c>
      <c r="AI57">
        <v>1712.17</v>
      </c>
      <c r="AJ57">
        <v>0</v>
      </c>
      <c r="AK57">
        <v>1000</v>
      </c>
      <c r="AL57">
        <v>78.180000000000007</v>
      </c>
      <c r="AM57">
        <v>0</v>
      </c>
      <c r="AN57">
        <v>2253.9</v>
      </c>
      <c r="AO57">
        <v>8300</v>
      </c>
      <c r="AP57">
        <v>200</v>
      </c>
      <c r="AQ57">
        <v>0</v>
      </c>
      <c r="AR57">
        <v>2729</v>
      </c>
      <c r="AS57">
        <v>189.75</v>
      </c>
      <c r="AT57">
        <v>0</v>
      </c>
      <c r="AU57">
        <v>261.04000000000002</v>
      </c>
      <c r="AV57">
        <v>0</v>
      </c>
      <c r="AW57">
        <v>1285.81</v>
      </c>
      <c r="AX57">
        <v>964.62</v>
      </c>
      <c r="AY57">
        <v>1760.27</v>
      </c>
      <c r="AZ57">
        <v>0</v>
      </c>
      <c r="BA57">
        <v>31330.54</v>
      </c>
      <c r="BB57">
        <v>0</v>
      </c>
      <c r="BC57">
        <v>0</v>
      </c>
      <c r="BD57">
        <v>0</v>
      </c>
      <c r="BE57">
        <v>200</v>
      </c>
      <c r="BF57">
        <v>0</v>
      </c>
      <c r="BG57">
        <v>58.64</v>
      </c>
      <c r="BH57">
        <v>2808.43</v>
      </c>
      <c r="BI57">
        <v>1414.57</v>
      </c>
      <c r="BJ57">
        <v>8756.36</v>
      </c>
      <c r="BK57">
        <v>197.85</v>
      </c>
      <c r="BL57">
        <v>0</v>
      </c>
      <c r="BM57">
        <v>619.23</v>
      </c>
      <c r="BN57">
        <v>0</v>
      </c>
      <c r="BO57">
        <v>0</v>
      </c>
      <c r="BP57">
        <v>624.04999999999995</v>
      </c>
      <c r="BQ57">
        <v>63.93</v>
      </c>
      <c r="BR57">
        <v>107.68</v>
      </c>
      <c r="BS57">
        <v>103.25</v>
      </c>
      <c r="BT57">
        <v>1969.54</v>
      </c>
      <c r="BU57">
        <v>0</v>
      </c>
      <c r="BV57">
        <v>981.81</v>
      </c>
      <c r="BW57">
        <v>109.09</v>
      </c>
      <c r="BX57">
        <v>815</v>
      </c>
      <c r="BY57">
        <v>0</v>
      </c>
      <c r="BZ57">
        <v>0</v>
      </c>
      <c r="CA57">
        <v>841.01</v>
      </c>
      <c r="CB57">
        <v>0</v>
      </c>
      <c r="CC57">
        <v>10281.950000000001</v>
      </c>
      <c r="CD57">
        <v>0</v>
      </c>
      <c r="CE57">
        <v>194.86</v>
      </c>
      <c r="CF57">
        <v>0</v>
      </c>
      <c r="CG57">
        <v>1970.73</v>
      </c>
      <c r="CH57">
        <v>2800.54</v>
      </c>
      <c r="CI57">
        <v>3493.51</v>
      </c>
      <c r="CJ57">
        <v>131.04</v>
      </c>
      <c r="CK57">
        <v>25894.55</v>
      </c>
      <c r="CL57">
        <v>476.93</v>
      </c>
      <c r="CM57">
        <v>2554.1999999999998</v>
      </c>
      <c r="CN57">
        <v>1577.34</v>
      </c>
      <c r="CO57">
        <v>0</v>
      </c>
      <c r="CP57">
        <v>7600</v>
      </c>
      <c r="CQ57">
        <v>2004.82</v>
      </c>
      <c r="CR57">
        <v>0</v>
      </c>
      <c r="CS57">
        <v>11179.42</v>
      </c>
      <c r="CT57">
        <v>944</v>
      </c>
      <c r="CU57">
        <v>0</v>
      </c>
      <c r="CV57">
        <v>0</v>
      </c>
      <c r="CW57">
        <v>0</v>
      </c>
      <c r="CX57">
        <v>4500</v>
      </c>
      <c r="CY57">
        <v>19856.36</v>
      </c>
      <c r="CZ57">
        <v>0</v>
      </c>
      <c r="DA57">
        <v>0</v>
      </c>
      <c r="DB57">
        <v>0</v>
      </c>
      <c r="DC57">
        <v>21823.43</v>
      </c>
      <c r="DD57">
        <v>6642.88</v>
      </c>
      <c r="DE57">
        <v>20038.349999999999</v>
      </c>
      <c r="DF57">
        <v>7725.93</v>
      </c>
      <c r="DG57">
        <v>3090.88</v>
      </c>
      <c r="DH57">
        <v>5155.57</v>
      </c>
      <c r="DI57">
        <v>2581.2600000000002</v>
      </c>
      <c r="DJ57">
        <v>0</v>
      </c>
      <c r="DK57">
        <v>803.4</v>
      </c>
      <c r="DL57">
        <v>1134.44</v>
      </c>
      <c r="DM57">
        <v>6258.69</v>
      </c>
      <c r="DN57">
        <v>0</v>
      </c>
      <c r="DO57">
        <v>0</v>
      </c>
      <c r="DP57">
        <v>0</v>
      </c>
      <c r="DQ57">
        <v>6258.23</v>
      </c>
      <c r="DR57">
        <v>3519.46</v>
      </c>
      <c r="DS57">
        <v>0</v>
      </c>
      <c r="DT57">
        <v>0</v>
      </c>
      <c r="DU57">
        <v>0</v>
      </c>
      <c r="DV57">
        <v>200</v>
      </c>
      <c r="DW57">
        <v>360.91</v>
      </c>
      <c r="DX57">
        <v>0</v>
      </c>
    </row>
    <row r="58" spans="1:128" x14ac:dyDescent="0.25">
      <c r="A58" s="3">
        <v>43556</v>
      </c>
      <c r="B58">
        <v>55821.91</v>
      </c>
      <c r="C58">
        <v>0</v>
      </c>
      <c r="D58">
        <v>4209.46</v>
      </c>
      <c r="E58">
        <v>198012.53</v>
      </c>
      <c r="F58">
        <v>1431.67</v>
      </c>
      <c r="G58">
        <v>1549.75</v>
      </c>
      <c r="H58">
        <v>1644.64</v>
      </c>
      <c r="I58">
        <v>1404.45</v>
      </c>
      <c r="J58">
        <v>4153.92</v>
      </c>
      <c r="K58">
        <v>18682.73</v>
      </c>
      <c r="L58">
        <v>940.91</v>
      </c>
      <c r="M58">
        <v>872</v>
      </c>
      <c r="N58">
        <v>52.92</v>
      </c>
      <c r="O58">
        <v>0</v>
      </c>
      <c r="P58">
        <v>6082.94</v>
      </c>
      <c r="Q58">
        <v>2000</v>
      </c>
      <c r="R58">
        <v>498.18</v>
      </c>
      <c r="S58">
        <v>2044.7</v>
      </c>
      <c r="T58">
        <v>0</v>
      </c>
      <c r="U58">
        <v>750</v>
      </c>
      <c r="V58">
        <v>0</v>
      </c>
      <c r="W58">
        <v>0</v>
      </c>
      <c r="X58">
        <v>219.36</v>
      </c>
      <c r="Y58">
        <v>0</v>
      </c>
      <c r="Z58">
        <v>0</v>
      </c>
      <c r="AA58">
        <v>0</v>
      </c>
      <c r="AB58">
        <v>21683.25</v>
      </c>
      <c r="AC58">
        <v>3344.27</v>
      </c>
      <c r="AD58">
        <v>0</v>
      </c>
      <c r="AE58">
        <v>0</v>
      </c>
      <c r="AF58">
        <v>1718.86</v>
      </c>
      <c r="AG58">
        <v>0</v>
      </c>
      <c r="AH58">
        <v>2660</v>
      </c>
      <c r="AI58">
        <v>2786.8</v>
      </c>
      <c r="AJ58">
        <v>0</v>
      </c>
      <c r="AK58">
        <v>0</v>
      </c>
      <c r="AL58">
        <v>91.46</v>
      </c>
      <c r="AM58">
        <v>0</v>
      </c>
      <c r="AN58">
        <v>704.1</v>
      </c>
      <c r="AO58">
        <v>0</v>
      </c>
      <c r="AP58">
        <v>61.82</v>
      </c>
      <c r="AQ58">
        <v>1044.06</v>
      </c>
      <c r="AR58">
        <v>2729</v>
      </c>
      <c r="AS58">
        <v>695.75</v>
      </c>
      <c r="AT58">
        <v>0</v>
      </c>
      <c r="AU58">
        <v>207.25</v>
      </c>
      <c r="AV58">
        <v>0</v>
      </c>
      <c r="AW58">
        <v>893.64</v>
      </c>
      <c r="AX58">
        <v>366.12</v>
      </c>
      <c r="AY58">
        <v>1760.27</v>
      </c>
      <c r="AZ58">
        <v>0</v>
      </c>
      <c r="BA58">
        <v>30248.02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115.39</v>
      </c>
      <c r="BH58">
        <v>1267.83</v>
      </c>
      <c r="BI58">
        <v>568.36</v>
      </c>
      <c r="BJ58">
        <v>5139.92</v>
      </c>
      <c r="BK58">
        <v>212.15</v>
      </c>
      <c r="BL58">
        <v>0</v>
      </c>
      <c r="BM58">
        <v>322.89</v>
      </c>
      <c r="BN58">
        <v>0</v>
      </c>
      <c r="BO58">
        <v>0</v>
      </c>
      <c r="BP58">
        <v>898.37</v>
      </c>
      <c r="BQ58">
        <v>162.85</v>
      </c>
      <c r="BR58">
        <v>0</v>
      </c>
      <c r="BS58">
        <v>100.72</v>
      </c>
      <c r="BT58">
        <v>1906</v>
      </c>
      <c r="BU58">
        <v>202.4</v>
      </c>
      <c r="BV58">
        <v>5328.73</v>
      </c>
      <c r="BW58">
        <v>313.10000000000002</v>
      </c>
      <c r="BX58">
        <v>815</v>
      </c>
      <c r="BY58">
        <v>0</v>
      </c>
      <c r="BZ58">
        <v>300</v>
      </c>
      <c r="CA58">
        <v>842.51</v>
      </c>
      <c r="CB58">
        <v>0</v>
      </c>
      <c r="CC58">
        <v>15227.72</v>
      </c>
      <c r="CD58">
        <v>2314.38</v>
      </c>
      <c r="CE58">
        <v>1200.1300000000001</v>
      </c>
      <c r="CF58">
        <v>0</v>
      </c>
      <c r="CG58">
        <v>2298.69</v>
      </c>
      <c r="CH58">
        <v>2800.54</v>
      </c>
      <c r="CI58">
        <v>3081.48</v>
      </c>
      <c r="CJ58">
        <v>192.19</v>
      </c>
      <c r="CK58">
        <v>29094.41</v>
      </c>
      <c r="CL58">
        <v>418.2</v>
      </c>
      <c r="CM58">
        <v>2539.2199999999998</v>
      </c>
      <c r="CN58">
        <v>1577.34</v>
      </c>
      <c r="CO58">
        <v>0</v>
      </c>
      <c r="CP58">
        <v>4500</v>
      </c>
      <c r="CQ58">
        <v>2025</v>
      </c>
      <c r="CR58">
        <v>0</v>
      </c>
      <c r="CS58">
        <v>7901.82</v>
      </c>
      <c r="CT58">
        <v>736</v>
      </c>
      <c r="CU58">
        <v>0</v>
      </c>
      <c r="CV58">
        <v>0</v>
      </c>
      <c r="CW58">
        <v>16727.27</v>
      </c>
      <c r="CX58">
        <v>5250</v>
      </c>
      <c r="CY58">
        <v>17060</v>
      </c>
      <c r="CZ58">
        <v>0</v>
      </c>
      <c r="DA58">
        <v>0</v>
      </c>
      <c r="DB58">
        <v>0</v>
      </c>
      <c r="DC58">
        <v>21576.6</v>
      </c>
      <c r="DD58">
        <v>4966.49</v>
      </c>
      <c r="DE58">
        <v>13543.44</v>
      </c>
      <c r="DF58">
        <v>6236.37</v>
      </c>
      <c r="DG58">
        <v>2701.57</v>
      </c>
      <c r="DH58">
        <v>3428.21</v>
      </c>
      <c r="DI58">
        <v>1662.59</v>
      </c>
      <c r="DJ58">
        <v>0</v>
      </c>
      <c r="DK58">
        <v>642.72</v>
      </c>
      <c r="DL58">
        <v>1057.3800000000001</v>
      </c>
      <c r="DM58">
        <v>4956.3500000000004</v>
      </c>
      <c r="DN58">
        <v>0</v>
      </c>
      <c r="DO58">
        <v>0</v>
      </c>
      <c r="DP58">
        <v>0</v>
      </c>
      <c r="DQ58">
        <v>2814.3</v>
      </c>
      <c r="DR58">
        <v>7038.92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25">
      <c r="A59" s="3">
        <v>43525</v>
      </c>
      <c r="B59">
        <v>60057.9</v>
      </c>
      <c r="C59">
        <v>0</v>
      </c>
      <c r="D59">
        <v>4387.01</v>
      </c>
      <c r="E59">
        <v>200941.68</v>
      </c>
      <c r="F59">
        <v>1431.67</v>
      </c>
      <c r="G59">
        <v>3620.77</v>
      </c>
      <c r="H59">
        <v>1262.5999999999999</v>
      </c>
      <c r="I59">
        <v>2265.46</v>
      </c>
      <c r="J59">
        <v>5163.1899999999996</v>
      </c>
      <c r="K59">
        <v>19465.47</v>
      </c>
      <c r="L59">
        <v>2117.27</v>
      </c>
      <c r="M59">
        <v>872</v>
      </c>
      <c r="N59">
        <v>22.73</v>
      </c>
      <c r="O59">
        <v>0</v>
      </c>
      <c r="P59">
        <v>3715.96</v>
      </c>
      <c r="Q59">
        <v>2000</v>
      </c>
      <c r="R59">
        <v>1448.19</v>
      </c>
      <c r="S59">
        <v>2071.62</v>
      </c>
      <c r="T59">
        <v>0</v>
      </c>
      <c r="U59">
        <v>0</v>
      </c>
      <c r="V59">
        <v>0</v>
      </c>
      <c r="W59">
        <v>0</v>
      </c>
      <c r="X59">
        <v>54.55</v>
      </c>
      <c r="Y59">
        <v>0</v>
      </c>
      <c r="Z59">
        <v>0</v>
      </c>
      <c r="AA59">
        <v>0</v>
      </c>
      <c r="AB59">
        <v>24795.96</v>
      </c>
      <c r="AC59">
        <v>-370.4</v>
      </c>
      <c r="AD59">
        <v>0</v>
      </c>
      <c r="AE59">
        <v>0</v>
      </c>
      <c r="AF59">
        <v>1372.96</v>
      </c>
      <c r="AG59">
        <v>0</v>
      </c>
      <c r="AH59">
        <v>750</v>
      </c>
      <c r="AI59">
        <v>2569.8000000000002</v>
      </c>
      <c r="AJ59">
        <v>-882.72</v>
      </c>
      <c r="AK59">
        <v>-1750</v>
      </c>
      <c r="AL59">
        <v>69.459999999999994</v>
      </c>
      <c r="AM59">
        <v>0</v>
      </c>
      <c r="AN59">
        <v>596.6</v>
      </c>
      <c r="AO59">
        <v>0</v>
      </c>
      <c r="AP59">
        <v>0</v>
      </c>
      <c r="AQ59">
        <v>238.02</v>
      </c>
      <c r="AR59">
        <v>2729</v>
      </c>
      <c r="AS59">
        <v>189.75</v>
      </c>
      <c r="AT59">
        <v>0</v>
      </c>
      <c r="AU59">
        <v>0</v>
      </c>
      <c r="AV59">
        <v>0</v>
      </c>
      <c r="AW59">
        <v>1049.67</v>
      </c>
      <c r="AX59">
        <v>79.8</v>
      </c>
      <c r="AY59">
        <v>368.59</v>
      </c>
      <c r="AZ59">
        <v>0</v>
      </c>
      <c r="BA59">
        <v>31258.23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312.68</v>
      </c>
      <c r="BI59">
        <v>787.3</v>
      </c>
      <c r="BJ59">
        <v>5311.25</v>
      </c>
      <c r="BK59">
        <v>226.39</v>
      </c>
      <c r="BL59">
        <v>0</v>
      </c>
      <c r="BM59">
        <v>440</v>
      </c>
      <c r="BN59">
        <v>0</v>
      </c>
      <c r="BO59">
        <v>1856.13</v>
      </c>
      <c r="BP59">
        <v>514.21</v>
      </c>
      <c r="BQ59">
        <v>0</v>
      </c>
      <c r="BR59">
        <v>63.93</v>
      </c>
      <c r="BS59">
        <v>102.98</v>
      </c>
      <c r="BT59">
        <v>9120.01</v>
      </c>
      <c r="BU59">
        <v>0</v>
      </c>
      <c r="BV59">
        <v>2282.13</v>
      </c>
      <c r="BW59">
        <v>112.73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14093.94</v>
      </c>
      <c r="CD59">
        <v>1306.4000000000001</v>
      </c>
      <c r="CE59">
        <v>0</v>
      </c>
      <c r="CF59">
        <v>0</v>
      </c>
      <c r="CG59">
        <v>2486.7800000000002</v>
      </c>
      <c r="CH59">
        <v>2800.54</v>
      </c>
      <c r="CI59">
        <v>5151.8900000000003</v>
      </c>
      <c r="CJ59">
        <v>163.80000000000001</v>
      </c>
      <c r="CK59">
        <v>30929.53</v>
      </c>
      <c r="CL59">
        <v>522.5</v>
      </c>
      <c r="CM59">
        <v>0</v>
      </c>
      <c r="CN59">
        <v>1577.34</v>
      </c>
      <c r="CO59">
        <v>0</v>
      </c>
      <c r="CP59">
        <v>5145.45</v>
      </c>
      <c r="CQ59">
        <v>4265</v>
      </c>
      <c r="CR59">
        <v>0</v>
      </c>
      <c r="CS59">
        <v>8786.31</v>
      </c>
      <c r="CT59">
        <v>760</v>
      </c>
      <c r="CU59">
        <v>0</v>
      </c>
      <c r="CV59">
        <v>0</v>
      </c>
      <c r="CW59">
        <v>0</v>
      </c>
      <c r="CX59">
        <v>5500</v>
      </c>
      <c r="CY59">
        <v>21100</v>
      </c>
      <c r="CZ59">
        <v>0</v>
      </c>
      <c r="DA59">
        <v>0</v>
      </c>
      <c r="DB59">
        <v>0</v>
      </c>
      <c r="DC59">
        <v>17750.72</v>
      </c>
      <c r="DD59">
        <v>4592</v>
      </c>
      <c r="DE59">
        <v>13650.98</v>
      </c>
      <c r="DF59">
        <v>6890.38</v>
      </c>
      <c r="DG59">
        <v>1922.67</v>
      </c>
      <c r="DH59">
        <v>3480.77</v>
      </c>
      <c r="DI59">
        <v>1975.41</v>
      </c>
      <c r="DJ59">
        <v>0</v>
      </c>
      <c r="DK59">
        <v>642.72</v>
      </c>
      <c r="DL59">
        <v>866.95</v>
      </c>
      <c r="DM59">
        <v>4860.16</v>
      </c>
      <c r="DN59">
        <v>0</v>
      </c>
      <c r="DO59">
        <v>0</v>
      </c>
      <c r="DP59">
        <v>0</v>
      </c>
      <c r="DQ59">
        <v>4186.79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x14ac:dyDescent="0.25">
      <c r="A60" s="3">
        <v>43497</v>
      </c>
      <c r="B60">
        <v>55964.480000000003</v>
      </c>
      <c r="C60">
        <v>0</v>
      </c>
      <c r="D60">
        <v>4082.52</v>
      </c>
      <c r="E60">
        <v>173476.3</v>
      </c>
      <c r="F60">
        <v>1431.67</v>
      </c>
      <c r="G60">
        <v>3946.67</v>
      </c>
      <c r="H60">
        <v>1126.9000000000001</v>
      </c>
      <c r="I60">
        <v>3137.46</v>
      </c>
      <c r="J60">
        <v>5307.01</v>
      </c>
      <c r="K60">
        <v>15876.37</v>
      </c>
      <c r="L60">
        <v>1009.1</v>
      </c>
      <c r="M60">
        <v>0</v>
      </c>
      <c r="N60">
        <v>23.54</v>
      </c>
      <c r="O60">
        <v>0</v>
      </c>
      <c r="P60">
        <v>3625.87</v>
      </c>
      <c r="Q60">
        <v>3778.45</v>
      </c>
      <c r="R60">
        <v>718.18</v>
      </c>
      <c r="S60">
        <v>0</v>
      </c>
      <c r="T60">
        <v>0</v>
      </c>
      <c r="U60">
        <v>0</v>
      </c>
      <c r="V60">
        <v>0</v>
      </c>
      <c r="W60">
        <v>0</v>
      </c>
      <c r="X60">
        <v>-372.73</v>
      </c>
      <c r="Y60">
        <v>0</v>
      </c>
      <c r="Z60">
        <v>0</v>
      </c>
      <c r="AA60">
        <v>0</v>
      </c>
      <c r="AB60">
        <v>24059.27</v>
      </c>
      <c r="AC60">
        <v>-1488.16</v>
      </c>
      <c r="AD60">
        <v>0</v>
      </c>
      <c r="AE60">
        <v>0</v>
      </c>
      <c r="AF60">
        <v>1220.01</v>
      </c>
      <c r="AG60">
        <v>0</v>
      </c>
      <c r="AH60">
        <v>0</v>
      </c>
      <c r="AI60">
        <v>3226.8</v>
      </c>
      <c r="AJ60">
        <v>0</v>
      </c>
      <c r="AK60">
        <v>9000</v>
      </c>
      <c r="AL60">
        <v>90.55</v>
      </c>
      <c r="AM60">
        <v>0</v>
      </c>
      <c r="AN60">
        <v>512</v>
      </c>
      <c r="AO60">
        <v>0</v>
      </c>
      <c r="AP60">
        <v>0</v>
      </c>
      <c r="AQ60">
        <v>126.79</v>
      </c>
      <c r="AR60">
        <v>2650</v>
      </c>
      <c r="AS60">
        <v>189.75</v>
      </c>
      <c r="AT60">
        <v>0</v>
      </c>
      <c r="AU60">
        <v>0</v>
      </c>
      <c r="AV60">
        <v>0</v>
      </c>
      <c r="AW60">
        <v>925.67</v>
      </c>
      <c r="AX60">
        <v>134.30000000000001</v>
      </c>
      <c r="AY60">
        <v>1763.99</v>
      </c>
      <c r="AZ60">
        <v>0</v>
      </c>
      <c r="BA60">
        <v>28210.46</v>
      </c>
      <c r="BB60">
        <v>0</v>
      </c>
      <c r="BC60">
        <v>0</v>
      </c>
      <c r="BD60">
        <v>0</v>
      </c>
      <c r="BE60">
        <v>-75</v>
      </c>
      <c r="BF60">
        <v>0</v>
      </c>
      <c r="BG60">
        <v>0</v>
      </c>
      <c r="BH60">
        <v>4170.42</v>
      </c>
      <c r="BI60">
        <v>730.46</v>
      </c>
      <c r="BJ60">
        <v>4797.26</v>
      </c>
      <c r="BK60">
        <v>249.35</v>
      </c>
      <c r="BL60">
        <v>0</v>
      </c>
      <c r="BM60">
        <v>956.15</v>
      </c>
      <c r="BN60">
        <v>0</v>
      </c>
      <c r="BO60">
        <v>285.45</v>
      </c>
      <c r="BP60">
        <v>93.01</v>
      </c>
      <c r="BQ60">
        <v>0</v>
      </c>
      <c r="BR60">
        <v>63.93</v>
      </c>
      <c r="BS60">
        <v>118.46</v>
      </c>
      <c r="BT60">
        <v>1778.94</v>
      </c>
      <c r="BU60">
        <v>71</v>
      </c>
      <c r="BV60">
        <v>1187.3599999999999</v>
      </c>
      <c r="BW60">
        <v>0</v>
      </c>
      <c r="BX60">
        <v>0</v>
      </c>
      <c r="BY60">
        <v>0</v>
      </c>
      <c r="BZ60">
        <v>0</v>
      </c>
      <c r="CA60">
        <v>1371.5</v>
      </c>
      <c r="CB60">
        <v>0</v>
      </c>
      <c r="CC60">
        <v>14974.93</v>
      </c>
      <c r="CD60">
        <v>1883.29</v>
      </c>
      <c r="CE60">
        <v>0</v>
      </c>
      <c r="CF60">
        <v>0</v>
      </c>
      <c r="CG60">
        <v>2013.76</v>
      </c>
      <c r="CH60">
        <v>2800.54</v>
      </c>
      <c r="CI60">
        <v>0</v>
      </c>
      <c r="CJ60">
        <v>518.53</v>
      </c>
      <c r="CK60">
        <v>26314.41</v>
      </c>
      <c r="CL60">
        <v>1108</v>
      </c>
      <c r="CM60">
        <v>2438.1</v>
      </c>
      <c r="CN60">
        <v>1577.34</v>
      </c>
      <c r="CO60">
        <v>0</v>
      </c>
      <c r="CP60">
        <v>6200</v>
      </c>
      <c r="CQ60">
        <v>5565.83</v>
      </c>
      <c r="CR60">
        <v>0</v>
      </c>
      <c r="CS60">
        <v>6818.16</v>
      </c>
      <c r="CT60">
        <v>728</v>
      </c>
      <c r="CU60">
        <v>0</v>
      </c>
      <c r="CV60">
        <v>0</v>
      </c>
      <c r="CW60">
        <v>0</v>
      </c>
      <c r="CX60">
        <v>0</v>
      </c>
      <c r="CY60">
        <v>17520</v>
      </c>
      <c r="CZ60">
        <v>0</v>
      </c>
      <c r="DA60">
        <v>0</v>
      </c>
      <c r="DB60">
        <v>0</v>
      </c>
      <c r="DC60">
        <v>18482.77</v>
      </c>
      <c r="DD60">
        <v>4592</v>
      </c>
      <c r="DE60">
        <v>13650.98</v>
      </c>
      <c r="DF60">
        <v>6105.18</v>
      </c>
      <c r="DG60">
        <v>966.18</v>
      </c>
      <c r="DH60">
        <v>3732.23</v>
      </c>
      <c r="DI60">
        <v>543.42999999999995</v>
      </c>
      <c r="DJ60">
        <v>0</v>
      </c>
      <c r="DK60">
        <v>642.72</v>
      </c>
      <c r="DL60">
        <v>2441.56</v>
      </c>
      <c r="DM60">
        <v>4801.8500000000004</v>
      </c>
      <c r="DN60">
        <v>0</v>
      </c>
      <c r="DO60">
        <v>14.39</v>
      </c>
      <c r="DP60">
        <v>0</v>
      </c>
      <c r="DQ60">
        <v>3154.43</v>
      </c>
      <c r="DR60">
        <v>3519.46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x14ac:dyDescent="0.25">
      <c r="A61" s="3">
        <v>43466</v>
      </c>
      <c r="B61">
        <v>50956.18</v>
      </c>
      <c r="C61">
        <v>0</v>
      </c>
      <c r="D61">
        <v>3098.24</v>
      </c>
      <c r="E61">
        <v>175213.51</v>
      </c>
      <c r="F61">
        <v>1431.67</v>
      </c>
      <c r="G61">
        <v>3177.53</v>
      </c>
      <c r="H61">
        <v>1242.73</v>
      </c>
      <c r="I61">
        <v>17038.810000000001</v>
      </c>
      <c r="J61">
        <v>5080.91</v>
      </c>
      <c r="K61">
        <v>16064.73</v>
      </c>
      <c r="L61">
        <v>0</v>
      </c>
      <c r="M61">
        <v>336</v>
      </c>
      <c r="N61">
        <v>24.84</v>
      </c>
      <c r="O61">
        <v>0</v>
      </c>
      <c r="P61">
        <v>5019.63</v>
      </c>
      <c r="Q61">
        <v>2000</v>
      </c>
      <c r="R61">
        <v>327.26</v>
      </c>
      <c r="S61">
        <v>1282.27</v>
      </c>
      <c r="T61">
        <v>0</v>
      </c>
      <c r="U61">
        <v>0</v>
      </c>
      <c r="V61">
        <v>0</v>
      </c>
      <c r="W61">
        <v>0</v>
      </c>
      <c r="X61">
        <v>164.27</v>
      </c>
      <c r="Y61">
        <v>0</v>
      </c>
      <c r="Z61">
        <v>0</v>
      </c>
      <c r="AA61">
        <v>0</v>
      </c>
      <c r="AB61">
        <v>24800.9</v>
      </c>
      <c r="AC61">
        <v>1352.05</v>
      </c>
      <c r="AD61">
        <v>0</v>
      </c>
      <c r="AE61">
        <v>0</v>
      </c>
      <c r="AF61">
        <v>1217.3599999999999</v>
      </c>
      <c r="AG61">
        <v>0</v>
      </c>
      <c r="AH61">
        <v>0</v>
      </c>
      <c r="AI61">
        <v>3789.3</v>
      </c>
      <c r="AJ61">
        <v>0</v>
      </c>
      <c r="AK61">
        <v>0</v>
      </c>
      <c r="AL61">
        <v>86.68</v>
      </c>
      <c r="AM61">
        <v>0</v>
      </c>
      <c r="AN61">
        <v>546.79999999999995</v>
      </c>
      <c r="AO61">
        <v>1000</v>
      </c>
      <c r="AP61">
        <v>0</v>
      </c>
      <c r="AQ61">
        <v>911.92</v>
      </c>
      <c r="AR61">
        <v>2650</v>
      </c>
      <c r="AS61">
        <v>419.75</v>
      </c>
      <c r="AT61">
        <v>0</v>
      </c>
      <c r="AU61">
        <v>326.25</v>
      </c>
      <c r="AV61">
        <v>0</v>
      </c>
      <c r="AW61">
        <v>1146.67</v>
      </c>
      <c r="AX61">
        <v>197.94</v>
      </c>
      <c r="AY61">
        <v>1757.54</v>
      </c>
      <c r="AZ61">
        <v>0</v>
      </c>
      <c r="BA61">
        <v>30911.43</v>
      </c>
      <c r="BB61">
        <v>0</v>
      </c>
      <c r="BC61">
        <v>0</v>
      </c>
      <c r="BD61">
        <v>0</v>
      </c>
      <c r="BE61">
        <v>0</v>
      </c>
      <c r="BF61">
        <v>3000</v>
      </c>
      <c r="BG61">
        <v>0</v>
      </c>
      <c r="BH61">
        <v>469.63</v>
      </c>
      <c r="BI61">
        <v>587.29999999999995</v>
      </c>
      <c r="BJ61">
        <v>5311.25</v>
      </c>
      <c r="BK61">
        <v>254.91</v>
      </c>
      <c r="BL61">
        <v>0</v>
      </c>
      <c r="BM61">
        <v>635.15</v>
      </c>
      <c r="BN61">
        <v>0</v>
      </c>
      <c r="BO61">
        <v>0</v>
      </c>
      <c r="BP61">
        <v>906.36</v>
      </c>
      <c r="BQ61">
        <v>83.47</v>
      </c>
      <c r="BR61">
        <v>63.93</v>
      </c>
      <c r="BS61">
        <v>118.73</v>
      </c>
      <c r="BT61">
        <v>6505.66</v>
      </c>
      <c r="BU61">
        <v>140</v>
      </c>
      <c r="BV61">
        <v>6042.58</v>
      </c>
      <c r="BW61">
        <v>563.64</v>
      </c>
      <c r="BX61">
        <v>865</v>
      </c>
      <c r="BY61">
        <v>0</v>
      </c>
      <c r="BZ61">
        <v>0</v>
      </c>
      <c r="CA61">
        <v>833.94</v>
      </c>
      <c r="CB61">
        <v>148.01</v>
      </c>
      <c r="CC61">
        <v>14294.41</v>
      </c>
      <c r="CD61">
        <v>943.15</v>
      </c>
      <c r="CE61">
        <v>0</v>
      </c>
      <c r="CF61">
        <v>0</v>
      </c>
      <c r="CG61">
        <v>2362.35</v>
      </c>
      <c r="CH61">
        <v>2805.56</v>
      </c>
      <c r="CI61">
        <v>0</v>
      </c>
      <c r="CJ61">
        <v>131.04</v>
      </c>
      <c r="CK61">
        <v>29715.84</v>
      </c>
      <c r="CL61">
        <v>418</v>
      </c>
      <c r="CM61">
        <v>2389.6999999999998</v>
      </c>
      <c r="CN61">
        <v>1577.34</v>
      </c>
      <c r="CO61">
        <v>0</v>
      </c>
      <c r="CP61">
        <v>5455.45</v>
      </c>
      <c r="CQ61">
        <v>3671.82</v>
      </c>
      <c r="CR61">
        <v>0</v>
      </c>
      <c r="CS61">
        <v>7901.35</v>
      </c>
      <c r="CT61">
        <v>1064</v>
      </c>
      <c r="CU61">
        <v>500</v>
      </c>
      <c r="CV61">
        <v>55</v>
      </c>
      <c r="CW61">
        <v>0</v>
      </c>
      <c r="CX61">
        <v>3136.36</v>
      </c>
      <c r="CY61">
        <v>16600</v>
      </c>
      <c r="CZ61">
        <v>0</v>
      </c>
      <c r="DA61">
        <v>0</v>
      </c>
      <c r="DB61">
        <v>-8891.14</v>
      </c>
      <c r="DC61">
        <v>24626.28</v>
      </c>
      <c r="DD61">
        <v>5740</v>
      </c>
      <c r="DE61">
        <v>16929.3</v>
      </c>
      <c r="DF61">
        <v>7904.06</v>
      </c>
      <c r="DG61">
        <v>3038.78</v>
      </c>
      <c r="DH61">
        <v>2295.2199999999998</v>
      </c>
      <c r="DI61">
        <v>198.24</v>
      </c>
      <c r="DJ61">
        <v>0</v>
      </c>
      <c r="DK61">
        <v>755.49</v>
      </c>
      <c r="DL61">
        <v>3281.66</v>
      </c>
      <c r="DM61">
        <v>5390.83</v>
      </c>
      <c r="DN61">
        <v>46.2</v>
      </c>
      <c r="DO61">
        <v>0</v>
      </c>
      <c r="DP61">
        <v>0</v>
      </c>
      <c r="DQ61">
        <v>4500.49</v>
      </c>
      <c r="DR61">
        <v>3519.46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25">
      <c r="A62" s="3">
        <v>43435</v>
      </c>
      <c r="B62">
        <v>71265.52</v>
      </c>
      <c r="C62">
        <v>378</v>
      </c>
      <c r="D62">
        <v>3562.77</v>
      </c>
      <c r="E62">
        <v>229046.08</v>
      </c>
      <c r="F62">
        <v>1431.67</v>
      </c>
      <c r="G62">
        <v>4658.34</v>
      </c>
      <c r="H62">
        <v>4354.49</v>
      </c>
      <c r="I62">
        <v>7775.9</v>
      </c>
      <c r="J62">
        <v>3244.45</v>
      </c>
      <c r="K62">
        <v>28843.63</v>
      </c>
      <c r="L62">
        <v>0</v>
      </c>
      <c r="M62">
        <v>572</v>
      </c>
      <c r="N62">
        <v>42.97</v>
      </c>
      <c r="O62">
        <v>800</v>
      </c>
      <c r="P62">
        <v>2538.5500000000002</v>
      </c>
      <c r="Q62">
        <v>1818.18</v>
      </c>
      <c r="R62">
        <v>670.46</v>
      </c>
      <c r="S62">
        <v>1306.56</v>
      </c>
      <c r="T62">
        <v>0</v>
      </c>
      <c r="U62">
        <v>0</v>
      </c>
      <c r="V62">
        <v>0</v>
      </c>
      <c r="W62">
        <v>0</v>
      </c>
      <c r="X62">
        <v>138.25</v>
      </c>
      <c r="Y62">
        <v>0</v>
      </c>
      <c r="Z62">
        <v>0</v>
      </c>
      <c r="AA62">
        <v>0</v>
      </c>
      <c r="AB62">
        <v>28878.29</v>
      </c>
      <c r="AC62">
        <v>-45.05</v>
      </c>
      <c r="AD62">
        <v>0</v>
      </c>
      <c r="AE62">
        <v>0</v>
      </c>
      <c r="AF62">
        <v>1243.02</v>
      </c>
      <c r="AG62">
        <v>0</v>
      </c>
      <c r="AH62">
        <v>7800</v>
      </c>
      <c r="AI62">
        <v>3819.3</v>
      </c>
      <c r="AJ62">
        <v>0</v>
      </c>
      <c r="AK62">
        <v>7000</v>
      </c>
      <c r="AL62">
        <v>110.7</v>
      </c>
      <c r="AM62">
        <v>0</v>
      </c>
      <c r="AN62">
        <v>1201.82</v>
      </c>
      <c r="AO62">
        <v>0</v>
      </c>
      <c r="AP62">
        <v>250</v>
      </c>
      <c r="AQ62">
        <v>68.180000000000007</v>
      </c>
      <c r="AR62">
        <v>2650</v>
      </c>
      <c r="AS62">
        <v>0</v>
      </c>
      <c r="AT62">
        <v>0</v>
      </c>
      <c r="AU62">
        <v>215.64</v>
      </c>
      <c r="AV62">
        <v>104.1</v>
      </c>
      <c r="AW62">
        <v>997.64</v>
      </c>
      <c r="AX62">
        <v>184.35</v>
      </c>
      <c r="AY62">
        <v>2052.11</v>
      </c>
      <c r="AZ62">
        <v>0</v>
      </c>
      <c r="BA62">
        <v>29338.240000000002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992.23</v>
      </c>
      <c r="BI62">
        <v>1414.62</v>
      </c>
      <c r="BJ62">
        <v>5311.25</v>
      </c>
      <c r="BK62">
        <v>263.69</v>
      </c>
      <c r="BL62">
        <v>0</v>
      </c>
      <c r="BM62">
        <v>422.67</v>
      </c>
      <c r="BN62">
        <v>0</v>
      </c>
      <c r="BO62">
        <v>0</v>
      </c>
      <c r="BP62">
        <v>1143.27</v>
      </c>
      <c r="BQ62">
        <v>169</v>
      </c>
      <c r="BR62">
        <v>0</v>
      </c>
      <c r="BS62">
        <v>90.19</v>
      </c>
      <c r="BT62">
        <v>1969.54</v>
      </c>
      <c r="BU62">
        <v>0</v>
      </c>
      <c r="BV62">
        <v>1872.35</v>
      </c>
      <c r="BW62">
        <v>0</v>
      </c>
      <c r="BX62">
        <v>0</v>
      </c>
      <c r="BY62">
        <v>0</v>
      </c>
      <c r="BZ62">
        <v>0</v>
      </c>
      <c r="CA62">
        <v>1162.51</v>
      </c>
      <c r="CB62">
        <v>0</v>
      </c>
      <c r="CC62">
        <v>13550.8</v>
      </c>
      <c r="CD62">
        <v>3125.85</v>
      </c>
      <c r="CE62">
        <v>0</v>
      </c>
      <c r="CF62">
        <v>0</v>
      </c>
      <c r="CG62">
        <v>1512.73</v>
      </c>
      <c r="CH62">
        <v>2802.58</v>
      </c>
      <c r="CI62">
        <v>0</v>
      </c>
      <c r="CJ62">
        <v>657.02</v>
      </c>
      <c r="CK62">
        <v>36305.089999999997</v>
      </c>
      <c r="CL62">
        <v>450.77</v>
      </c>
      <c r="CM62">
        <v>4688.8</v>
      </c>
      <c r="CN62">
        <v>1577.34</v>
      </c>
      <c r="CO62">
        <v>0</v>
      </c>
      <c r="CP62">
        <v>6790.9</v>
      </c>
      <c r="CQ62">
        <v>3848.71</v>
      </c>
      <c r="CR62">
        <v>0</v>
      </c>
      <c r="CS62">
        <v>9867.73</v>
      </c>
      <c r="CT62">
        <v>0</v>
      </c>
      <c r="CU62">
        <v>2245</v>
      </c>
      <c r="CV62">
        <v>0</v>
      </c>
      <c r="CW62">
        <v>18000</v>
      </c>
      <c r="CX62">
        <v>13000</v>
      </c>
      <c r="CY62">
        <v>22613.37</v>
      </c>
      <c r="CZ62">
        <v>0</v>
      </c>
      <c r="DA62">
        <v>0</v>
      </c>
      <c r="DB62">
        <v>8891.14</v>
      </c>
      <c r="DC62">
        <v>18849.349999999999</v>
      </c>
      <c r="DD62">
        <v>4592</v>
      </c>
      <c r="DE62">
        <v>13543.44</v>
      </c>
      <c r="DF62">
        <v>5742.84</v>
      </c>
      <c r="DG62">
        <v>2290.59</v>
      </c>
      <c r="DH62">
        <v>3738.25</v>
      </c>
      <c r="DI62">
        <v>287.18</v>
      </c>
      <c r="DJ62">
        <v>0</v>
      </c>
      <c r="DK62">
        <v>642.72</v>
      </c>
      <c r="DL62">
        <v>2806.39</v>
      </c>
      <c r="DM62">
        <v>5581.29</v>
      </c>
      <c r="DN62">
        <v>0</v>
      </c>
      <c r="DO62">
        <v>0</v>
      </c>
      <c r="DP62">
        <v>0</v>
      </c>
      <c r="DQ62">
        <v>5429.85</v>
      </c>
      <c r="DR62">
        <v>3519.46</v>
      </c>
      <c r="DS62">
        <v>0</v>
      </c>
      <c r="DT62">
        <v>0</v>
      </c>
      <c r="DU62">
        <v>0</v>
      </c>
      <c r="DV62">
        <v>0</v>
      </c>
      <c r="DW62">
        <v>2311.5500000000002</v>
      </c>
      <c r="DX62">
        <v>0</v>
      </c>
    </row>
    <row r="63" spans="1:128" x14ac:dyDescent="0.25">
      <c r="A63" s="3">
        <v>43405</v>
      </c>
      <c r="B63">
        <v>56006.79</v>
      </c>
      <c r="C63">
        <v>65.91</v>
      </c>
      <c r="D63">
        <v>4797</v>
      </c>
      <c r="E63">
        <v>181380.18</v>
      </c>
      <c r="F63">
        <v>1431.67</v>
      </c>
      <c r="G63">
        <v>2456.1</v>
      </c>
      <c r="H63">
        <v>1205.56</v>
      </c>
      <c r="I63">
        <v>2105.5500000000002</v>
      </c>
      <c r="J63">
        <v>4984.63</v>
      </c>
      <c r="K63">
        <v>19105.91</v>
      </c>
      <c r="L63">
        <v>0</v>
      </c>
      <c r="M63">
        <v>529.82000000000005</v>
      </c>
      <c r="N63">
        <v>51.45</v>
      </c>
      <c r="O63">
        <v>0</v>
      </c>
      <c r="P63">
        <v>3039.82</v>
      </c>
      <c r="Q63">
        <v>4000</v>
      </c>
      <c r="R63">
        <v>2830.91</v>
      </c>
      <c r="S63">
        <v>2724.68</v>
      </c>
      <c r="T63">
        <v>0</v>
      </c>
      <c r="U63">
        <v>0</v>
      </c>
      <c r="V63">
        <v>0</v>
      </c>
      <c r="W63">
        <v>0</v>
      </c>
      <c r="X63">
        <v>3391.91</v>
      </c>
      <c r="Y63">
        <v>0</v>
      </c>
      <c r="Z63">
        <v>0</v>
      </c>
      <c r="AA63">
        <v>0</v>
      </c>
      <c r="AB63">
        <v>27491.49</v>
      </c>
      <c r="AC63">
        <v>-3539.92</v>
      </c>
      <c r="AD63">
        <v>0</v>
      </c>
      <c r="AE63">
        <v>0</v>
      </c>
      <c r="AF63">
        <v>1249.6199999999999</v>
      </c>
      <c r="AG63">
        <v>0</v>
      </c>
      <c r="AH63">
        <v>2000</v>
      </c>
      <c r="AI63">
        <v>2975.3</v>
      </c>
      <c r="AJ63">
        <v>1400</v>
      </c>
      <c r="AK63">
        <v>0</v>
      </c>
      <c r="AL63">
        <v>104.84</v>
      </c>
      <c r="AM63">
        <v>0</v>
      </c>
      <c r="AN63">
        <v>754.2</v>
      </c>
      <c r="AO63">
        <v>0</v>
      </c>
      <c r="AP63">
        <v>234.55</v>
      </c>
      <c r="AQ63">
        <v>782.46</v>
      </c>
      <c r="AR63">
        <v>2650</v>
      </c>
      <c r="AS63">
        <v>165</v>
      </c>
      <c r="AT63">
        <v>0</v>
      </c>
      <c r="AU63">
        <v>0</v>
      </c>
      <c r="AV63">
        <v>81.3</v>
      </c>
      <c r="AW63">
        <v>1268.6300000000001</v>
      </c>
      <c r="AX63">
        <v>79.8</v>
      </c>
      <c r="AY63">
        <v>1612.04</v>
      </c>
      <c r="AZ63">
        <v>0</v>
      </c>
      <c r="BA63">
        <v>27516.080000000002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831.69</v>
      </c>
      <c r="BI63">
        <v>568.36</v>
      </c>
      <c r="BJ63">
        <v>5139.92</v>
      </c>
      <c r="BK63">
        <v>282.67</v>
      </c>
      <c r="BL63">
        <v>0</v>
      </c>
      <c r="BM63">
        <v>406.42</v>
      </c>
      <c r="BN63">
        <v>0</v>
      </c>
      <c r="BO63">
        <v>0</v>
      </c>
      <c r="BP63">
        <v>390.38</v>
      </c>
      <c r="BQ63">
        <v>59.84</v>
      </c>
      <c r="BR63">
        <v>183.63</v>
      </c>
      <c r="BS63">
        <v>91.82</v>
      </c>
      <c r="BT63">
        <v>1906</v>
      </c>
      <c r="BU63">
        <v>521.83000000000004</v>
      </c>
      <c r="BV63">
        <v>1813</v>
      </c>
      <c r="BW63">
        <v>181.09</v>
      </c>
      <c r="BX63">
        <v>0</v>
      </c>
      <c r="BY63">
        <v>0</v>
      </c>
      <c r="BZ63">
        <v>3387.86</v>
      </c>
      <c r="CA63">
        <v>322.22000000000003</v>
      </c>
      <c r="CB63">
        <v>0</v>
      </c>
      <c r="CC63">
        <v>10831.95</v>
      </c>
      <c r="CD63">
        <v>998.29</v>
      </c>
      <c r="CE63">
        <v>366.99</v>
      </c>
      <c r="CF63">
        <v>0</v>
      </c>
      <c r="CG63">
        <v>2074.61</v>
      </c>
      <c r="CH63">
        <v>2800.54</v>
      </c>
      <c r="CI63">
        <v>627.29999999999995</v>
      </c>
      <c r="CJ63">
        <v>293.54000000000002</v>
      </c>
      <c r="CK63">
        <v>26908.14</v>
      </c>
      <c r="CL63">
        <v>418</v>
      </c>
      <c r="CM63">
        <v>2524.69</v>
      </c>
      <c r="CN63">
        <v>1577.34</v>
      </c>
      <c r="CO63">
        <v>0</v>
      </c>
      <c r="CP63">
        <v>7804.55</v>
      </c>
      <c r="CQ63">
        <v>3960</v>
      </c>
      <c r="CR63">
        <v>0</v>
      </c>
      <c r="CS63">
        <v>8225.7099999999991</v>
      </c>
      <c r="CT63">
        <v>1528</v>
      </c>
      <c r="CU63">
        <v>1056.3599999999999</v>
      </c>
      <c r="CV63">
        <v>35</v>
      </c>
      <c r="CW63">
        <v>0</v>
      </c>
      <c r="CX63">
        <v>0</v>
      </c>
      <c r="CY63">
        <v>17650.91</v>
      </c>
      <c r="CZ63">
        <v>0</v>
      </c>
      <c r="DA63">
        <v>925</v>
      </c>
      <c r="DB63">
        <v>0</v>
      </c>
      <c r="DC63">
        <v>18453.349999999999</v>
      </c>
      <c r="DD63">
        <v>4720</v>
      </c>
      <c r="DE63">
        <v>17397.830000000002</v>
      </c>
      <c r="DF63">
        <v>5320.82</v>
      </c>
      <c r="DG63">
        <v>3137.19</v>
      </c>
      <c r="DH63">
        <v>3774.62</v>
      </c>
      <c r="DI63">
        <v>1072.29</v>
      </c>
      <c r="DJ63">
        <v>0</v>
      </c>
      <c r="DK63">
        <v>482.04</v>
      </c>
      <c r="DL63">
        <v>3013.4</v>
      </c>
      <c r="DM63">
        <v>5254.12</v>
      </c>
      <c r="DN63">
        <v>0</v>
      </c>
      <c r="DO63">
        <v>1373.16</v>
      </c>
      <c r="DP63">
        <v>0</v>
      </c>
      <c r="DQ63">
        <v>3515.49</v>
      </c>
      <c r="DR63">
        <v>3519.46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25">
      <c r="A64" s="3">
        <v>43374</v>
      </c>
      <c r="B64">
        <v>55172.47</v>
      </c>
      <c r="C64">
        <v>432.82</v>
      </c>
      <c r="D64">
        <v>5418.39</v>
      </c>
      <c r="E64">
        <v>174620.65</v>
      </c>
      <c r="F64">
        <v>1431.67</v>
      </c>
      <c r="G64">
        <v>6310.56</v>
      </c>
      <c r="H64">
        <v>1268.8900000000001</v>
      </c>
      <c r="I64">
        <v>582.82000000000005</v>
      </c>
      <c r="J64">
        <v>5016.8</v>
      </c>
      <c r="K64">
        <v>15189.93</v>
      </c>
      <c r="L64">
        <v>0</v>
      </c>
      <c r="M64">
        <v>522</v>
      </c>
      <c r="N64">
        <v>37.01</v>
      </c>
      <c r="O64">
        <v>0</v>
      </c>
      <c r="P64">
        <v>4518.55</v>
      </c>
      <c r="Q64">
        <v>697.85</v>
      </c>
      <c r="R64">
        <v>769.1</v>
      </c>
      <c r="S64">
        <v>1973.2</v>
      </c>
      <c r="T64">
        <v>0</v>
      </c>
      <c r="U64">
        <v>0</v>
      </c>
      <c r="V64">
        <v>0</v>
      </c>
      <c r="W64">
        <v>0</v>
      </c>
      <c r="X64">
        <v>60</v>
      </c>
      <c r="Y64">
        <v>977.58</v>
      </c>
      <c r="Z64">
        <v>261.93</v>
      </c>
      <c r="AA64">
        <v>0</v>
      </c>
      <c r="AB64">
        <v>20637.099999999999</v>
      </c>
      <c r="AC64">
        <v>2762.73</v>
      </c>
      <c r="AD64">
        <v>0</v>
      </c>
      <c r="AE64">
        <v>147.44</v>
      </c>
      <c r="AF64">
        <v>1845.03</v>
      </c>
      <c r="AG64">
        <v>0</v>
      </c>
      <c r="AH64">
        <v>2000</v>
      </c>
      <c r="AI64">
        <v>3626.79</v>
      </c>
      <c r="AJ64">
        <v>988</v>
      </c>
      <c r="AK64">
        <v>0</v>
      </c>
      <c r="AL64">
        <v>156.76</v>
      </c>
      <c r="AM64">
        <v>0</v>
      </c>
      <c r="AN64">
        <v>993.87</v>
      </c>
      <c r="AO64">
        <v>0</v>
      </c>
      <c r="AP64">
        <v>44</v>
      </c>
      <c r="AQ64">
        <v>728.11</v>
      </c>
      <c r="AR64">
        <v>2650</v>
      </c>
      <c r="AS64">
        <v>605</v>
      </c>
      <c r="AT64">
        <v>0</v>
      </c>
      <c r="AU64">
        <v>0</v>
      </c>
      <c r="AV64">
        <v>0</v>
      </c>
      <c r="AW64">
        <v>1064.3599999999999</v>
      </c>
      <c r="AX64">
        <v>219.53</v>
      </c>
      <c r="AY64">
        <v>1622.54</v>
      </c>
      <c r="AZ64">
        <v>0</v>
      </c>
      <c r="BA64">
        <v>28129.34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1286.58</v>
      </c>
      <c r="BI64">
        <v>722.3</v>
      </c>
      <c r="BJ64">
        <v>5311.25</v>
      </c>
      <c r="BK64">
        <v>585.76</v>
      </c>
      <c r="BL64">
        <v>0</v>
      </c>
      <c r="BM64">
        <v>432.48</v>
      </c>
      <c r="BN64">
        <v>0</v>
      </c>
      <c r="BO64">
        <v>0</v>
      </c>
      <c r="BP64">
        <v>1756.92</v>
      </c>
      <c r="BQ64">
        <v>119.68</v>
      </c>
      <c r="BR64">
        <v>502.4</v>
      </c>
      <c r="BS64">
        <v>45.73</v>
      </c>
      <c r="BT64">
        <v>3505.04</v>
      </c>
      <c r="BU64">
        <v>1731.53</v>
      </c>
      <c r="BV64">
        <v>5055.17</v>
      </c>
      <c r="BW64">
        <v>0</v>
      </c>
      <c r="BX64">
        <v>0</v>
      </c>
      <c r="BY64">
        <v>0</v>
      </c>
      <c r="BZ64">
        <v>405</v>
      </c>
      <c r="CA64">
        <v>1315</v>
      </c>
      <c r="CB64">
        <v>0</v>
      </c>
      <c r="CC64">
        <v>6637.46</v>
      </c>
      <c r="CD64">
        <v>0</v>
      </c>
      <c r="CE64">
        <v>212.91</v>
      </c>
      <c r="CF64">
        <v>0</v>
      </c>
      <c r="CG64">
        <v>3465.26</v>
      </c>
      <c r="CH64">
        <v>2800.54</v>
      </c>
      <c r="CI64">
        <v>62.73</v>
      </c>
      <c r="CJ64">
        <v>131.04</v>
      </c>
      <c r="CK64">
        <v>25597.27</v>
      </c>
      <c r="CL64">
        <v>522.5</v>
      </c>
      <c r="CM64">
        <v>2488.1999999999998</v>
      </c>
      <c r="CN64">
        <v>1577.34</v>
      </c>
      <c r="CO64">
        <v>0</v>
      </c>
      <c r="CP64">
        <v>5768.18</v>
      </c>
      <c r="CQ64">
        <v>4095</v>
      </c>
      <c r="CR64">
        <v>0</v>
      </c>
      <c r="CS64">
        <v>9148.67</v>
      </c>
      <c r="CT64">
        <v>0</v>
      </c>
      <c r="CU64">
        <v>620.54999999999995</v>
      </c>
      <c r="CV64">
        <v>0</v>
      </c>
      <c r="CW64">
        <v>0</v>
      </c>
      <c r="CX64">
        <v>0</v>
      </c>
      <c r="CY64">
        <v>18638.18</v>
      </c>
      <c r="CZ64">
        <v>0</v>
      </c>
      <c r="DA64">
        <v>740</v>
      </c>
      <c r="DB64">
        <v>0</v>
      </c>
      <c r="DC64">
        <v>24200.31</v>
      </c>
      <c r="DD64">
        <v>5862.03</v>
      </c>
      <c r="DE64">
        <v>16929.3</v>
      </c>
      <c r="DF64">
        <v>31289.4</v>
      </c>
      <c r="DG64">
        <v>3042.8</v>
      </c>
      <c r="DH64">
        <v>2568.89</v>
      </c>
      <c r="DI64">
        <v>2375.81</v>
      </c>
      <c r="DJ64">
        <v>0</v>
      </c>
      <c r="DK64">
        <v>803.4</v>
      </c>
      <c r="DL64">
        <v>2876.54</v>
      </c>
      <c r="DM64">
        <v>5781.09</v>
      </c>
      <c r="DN64">
        <v>0</v>
      </c>
      <c r="DO64">
        <v>0</v>
      </c>
      <c r="DP64">
        <v>0</v>
      </c>
      <c r="DQ64">
        <v>-17288.189999999999</v>
      </c>
      <c r="DR64">
        <v>7038.92</v>
      </c>
      <c r="DS64">
        <v>0</v>
      </c>
      <c r="DT64">
        <v>111.36</v>
      </c>
      <c r="DU64">
        <v>0</v>
      </c>
      <c r="DV64">
        <v>397.73</v>
      </c>
      <c r="DW64">
        <v>0</v>
      </c>
      <c r="DX64">
        <v>0</v>
      </c>
    </row>
    <row r="65" spans="1:128" x14ac:dyDescent="0.25">
      <c r="A65" s="3">
        <v>43344</v>
      </c>
      <c r="B65">
        <v>62038.39</v>
      </c>
      <c r="C65">
        <v>3181.82</v>
      </c>
      <c r="D65">
        <v>6048.99</v>
      </c>
      <c r="E65">
        <v>165625.34</v>
      </c>
      <c r="F65">
        <v>1431.67</v>
      </c>
      <c r="G65">
        <v>1629.22</v>
      </c>
      <c r="H65">
        <v>997.27</v>
      </c>
      <c r="I65">
        <v>672.01</v>
      </c>
      <c r="J65">
        <v>4850.8</v>
      </c>
      <c r="K65">
        <v>16773.64</v>
      </c>
      <c r="L65">
        <v>0</v>
      </c>
      <c r="M65">
        <v>822</v>
      </c>
      <c r="N65">
        <v>38.83</v>
      </c>
      <c r="O65">
        <v>0</v>
      </c>
      <c r="P65">
        <v>8528</v>
      </c>
      <c r="Q65">
        <v>1909.09</v>
      </c>
      <c r="R65">
        <v>1046.3699999999999</v>
      </c>
      <c r="S65">
        <v>2064.36</v>
      </c>
      <c r="T65">
        <v>0</v>
      </c>
      <c r="U65">
        <v>0</v>
      </c>
      <c r="V65">
        <v>0</v>
      </c>
      <c r="W65">
        <v>0</v>
      </c>
      <c r="X65">
        <v>-856.03</v>
      </c>
      <c r="Y65">
        <v>0</v>
      </c>
      <c r="Z65">
        <v>-39215</v>
      </c>
      <c r="AA65">
        <v>0</v>
      </c>
      <c r="AB65">
        <v>26873.24</v>
      </c>
      <c r="AC65">
        <v>3188.92</v>
      </c>
      <c r="AD65">
        <v>0</v>
      </c>
      <c r="AE65">
        <v>1913.63</v>
      </c>
      <c r="AF65">
        <v>1126.6500000000001</v>
      </c>
      <c r="AG65">
        <v>0</v>
      </c>
      <c r="AH65">
        <v>3300</v>
      </c>
      <c r="AI65">
        <v>3015.3</v>
      </c>
      <c r="AJ65">
        <v>2514.73</v>
      </c>
      <c r="AK65">
        <v>600</v>
      </c>
      <c r="AL65">
        <v>104.45</v>
      </c>
      <c r="AM65">
        <v>0</v>
      </c>
      <c r="AN65">
        <v>549.4</v>
      </c>
      <c r="AO65">
        <v>0</v>
      </c>
      <c r="AP65">
        <v>0</v>
      </c>
      <c r="AQ65">
        <v>746</v>
      </c>
      <c r="AR65">
        <v>2650</v>
      </c>
      <c r="AS65">
        <v>165</v>
      </c>
      <c r="AT65">
        <v>0</v>
      </c>
      <c r="AU65">
        <v>0</v>
      </c>
      <c r="AV65">
        <v>173.4</v>
      </c>
      <c r="AW65">
        <v>958.85</v>
      </c>
      <c r="AX65">
        <v>165.03</v>
      </c>
      <c r="AY65">
        <v>2028.4</v>
      </c>
      <c r="AZ65">
        <v>0</v>
      </c>
      <c r="BA65">
        <v>28624.1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673.64</v>
      </c>
      <c r="BH65">
        <v>319.56</v>
      </c>
      <c r="BI65">
        <v>568.36</v>
      </c>
      <c r="BJ65">
        <v>5139.92</v>
      </c>
      <c r="BK65">
        <v>308.92</v>
      </c>
      <c r="BL65">
        <v>0</v>
      </c>
      <c r="BM65">
        <v>1825.62</v>
      </c>
      <c r="BN65">
        <v>0</v>
      </c>
      <c r="BO65">
        <v>0</v>
      </c>
      <c r="BP65">
        <v>136.57</v>
      </c>
      <c r="BQ65">
        <v>0</v>
      </c>
      <c r="BR65">
        <v>239.74</v>
      </c>
      <c r="BS65">
        <v>118.19</v>
      </c>
      <c r="BT65">
        <v>1906</v>
      </c>
      <c r="BU65">
        <v>528.38</v>
      </c>
      <c r="BV65">
        <v>5635.38</v>
      </c>
      <c r="BW65">
        <v>0</v>
      </c>
      <c r="BX65">
        <v>0</v>
      </c>
      <c r="BY65">
        <v>0</v>
      </c>
      <c r="BZ65">
        <v>350</v>
      </c>
      <c r="CA65">
        <v>510.72</v>
      </c>
      <c r="CB65">
        <v>45.47</v>
      </c>
      <c r="CC65">
        <v>5831.51</v>
      </c>
      <c r="CD65">
        <v>2405</v>
      </c>
      <c r="CE65">
        <v>152.44999999999999</v>
      </c>
      <c r="CF65">
        <v>0</v>
      </c>
      <c r="CG65">
        <v>1903.49</v>
      </c>
      <c r="CH65">
        <v>2800.54</v>
      </c>
      <c r="CI65">
        <v>0</v>
      </c>
      <c r="CJ65">
        <v>324.39</v>
      </c>
      <c r="CK65">
        <v>25046.35</v>
      </c>
      <c r="CL65">
        <v>104.5</v>
      </c>
      <c r="CM65">
        <v>2495.5</v>
      </c>
      <c r="CN65">
        <v>1577.34</v>
      </c>
      <c r="CO65">
        <v>0</v>
      </c>
      <c r="CP65">
        <v>5881.82</v>
      </c>
      <c r="CQ65">
        <v>5458.22</v>
      </c>
      <c r="CR65">
        <v>0</v>
      </c>
      <c r="CS65">
        <v>7709.85</v>
      </c>
      <c r="CT65">
        <v>584</v>
      </c>
      <c r="CU65">
        <v>530</v>
      </c>
      <c r="CV65">
        <v>0</v>
      </c>
      <c r="CW65">
        <v>0</v>
      </c>
      <c r="CX65">
        <v>6250</v>
      </c>
      <c r="CY65">
        <v>19058.18</v>
      </c>
      <c r="CZ65">
        <v>0</v>
      </c>
      <c r="DA65">
        <v>555</v>
      </c>
      <c r="DB65">
        <v>0</v>
      </c>
      <c r="DC65">
        <v>18920.150000000001</v>
      </c>
      <c r="DD65">
        <v>4777</v>
      </c>
      <c r="DE65">
        <v>13543.44</v>
      </c>
      <c r="DF65">
        <v>6059.19</v>
      </c>
      <c r="DG65">
        <v>2351.6799999999998</v>
      </c>
      <c r="DH65">
        <v>3419.62</v>
      </c>
      <c r="DI65">
        <v>1818.75</v>
      </c>
      <c r="DJ65">
        <v>0</v>
      </c>
      <c r="DK65">
        <v>642.72</v>
      </c>
      <c r="DL65">
        <v>2258.0500000000002</v>
      </c>
      <c r="DM65">
        <v>4686.3</v>
      </c>
      <c r="DN65">
        <v>0</v>
      </c>
      <c r="DO65">
        <v>207.55</v>
      </c>
      <c r="DP65">
        <v>0</v>
      </c>
      <c r="DQ65">
        <v>1918.41</v>
      </c>
      <c r="DR65">
        <v>0</v>
      </c>
      <c r="DS65">
        <v>0</v>
      </c>
      <c r="DT65">
        <v>0</v>
      </c>
      <c r="DU65">
        <v>0</v>
      </c>
      <c r="DV65">
        <v>30</v>
      </c>
      <c r="DW65">
        <v>137</v>
      </c>
      <c r="DX65">
        <v>0</v>
      </c>
    </row>
    <row r="66" spans="1:128" x14ac:dyDescent="0.25">
      <c r="A66" s="3">
        <v>43313</v>
      </c>
      <c r="B66">
        <v>60046.3</v>
      </c>
      <c r="C66">
        <v>0</v>
      </c>
      <c r="D66">
        <v>6226.41</v>
      </c>
      <c r="E66">
        <v>202267.59</v>
      </c>
      <c r="F66">
        <v>4295.01</v>
      </c>
      <c r="G66">
        <v>2694.22</v>
      </c>
      <c r="H66">
        <v>1440.86</v>
      </c>
      <c r="I66">
        <v>830.91</v>
      </c>
      <c r="J66">
        <v>4950.08</v>
      </c>
      <c r="K66">
        <v>15468.87</v>
      </c>
      <c r="L66">
        <v>0</v>
      </c>
      <c r="M66">
        <v>467.27</v>
      </c>
      <c r="N66">
        <v>28.99</v>
      </c>
      <c r="O66">
        <v>0</v>
      </c>
      <c r="P66">
        <v>3711</v>
      </c>
      <c r="Q66">
        <v>909.09</v>
      </c>
      <c r="R66">
        <v>992.72</v>
      </c>
      <c r="S66">
        <v>989.18</v>
      </c>
      <c r="T66">
        <v>0</v>
      </c>
      <c r="U66">
        <v>0</v>
      </c>
      <c r="V66">
        <v>0</v>
      </c>
      <c r="W66">
        <v>0</v>
      </c>
      <c r="X66">
        <v>32.64</v>
      </c>
      <c r="Y66">
        <v>0</v>
      </c>
      <c r="Z66">
        <v>0</v>
      </c>
      <c r="AA66">
        <v>0</v>
      </c>
      <c r="AB66">
        <v>24631.759999999998</v>
      </c>
      <c r="AC66">
        <v>-876.17</v>
      </c>
      <c r="AD66">
        <v>0</v>
      </c>
      <c r="AE66">
        <v>0</v>
      </c>
      <c r="AF66">
        <v>1071.98</v>
      </c>
      <c r="AG66">
        <v>0</v>
      </c>
      <c r="AH66">
        <v>0</v>
      </c>
      <c r="AI66">
        <v>1577.17</v>
      </c>
      <c r="AJ66">
        <v>1799.76</v>
      </c>
      <c r="AK66">
        <v>0</v>
      </c>
      <c r="AL66">
        <v>258.64</v>
      </c>
      <c r="AM66">
        <v>0</v>
      </c>
      <c r="AN66">
        <v>500.4</v>
      </c>
      <c r="AO66">
        <v>0</v>
      </c>
      <c r="AP66">
        <v>0</v>
      </c>
      <c r="AQ66">
        <v>1728.38</v>
      </c>
      <c r="AR66">
        <v>381.95</v>
      </c>
      <c r="AS66">
        <v>165</v>
      </c>
      <c r="AT66">
        <v>0</v>
      </c>
      <c r="AU66">
        <v>0</v>
      </c>
      <c r="AV66">
        <v>0</v>
      </c>
      <c r="AW66">
        <v>1085.1300000000001</v>
      </c>
      <c r="AX66">
        <v>734.57</v>
      </c>
      <c r="AY66">
        <v>1640.45</v>
      </c>
      <c r="AZ66">
        <v>0</v>
      </c>
      <c r="BA66">
        <v>27915.17</v>
      </c>
      <c r="BB66">
        <v>0</v>
      </c>
      <c r="BC66">
        <v>0</v>
      </c>
      <c r="BD66">
        <v>0</v>
      </c>
      <c r="BE66">
        <v>500</v>
      </c>
      <c r="BF66">
        <v>2400</v>
      </c>
      <c r="BG66">
        <v>0</v>
      </c>
      <c r="BH66">
        <v>622.28</v>
      </c>
      <c r="BI66">
        <v>777.3</v>
      </c>
      <c r="BJ66">
        <v>5886.63</v>
      </c>
      <c r="BK66">
        <v>34.69</v>
      </c>
      <c r="BL66">
        <v>0</v>
      </c>
      <c r="BM66">
        <v>1748.09</v>
      </c>
      <c r="BN66">
        <v>0</v>
      </c>
      <c r="BO66">
        <v>0</v>
      </c>
      <c r="BP66">
        <v>1171.03</v>
      </c>
      <c r="BQ66">
        <v>119.68</v>
      </c>
      <c r="BR66">
        <v>0</v>
      </c>
      <c r="BS66">
        <v>92.92</v>
      </c>
      <c r="BT66">
        <v>3939.08</v>
      </c>
      <c r="BU66">
        <v>452.16</v>
      </c>
      <c r="BV66">
        <v>4607.55</v>
      </c>
      <c r="BW66">
        <v>125.86</v>
      </c>
      <c r="BX66">
        <v>177.27</v>
      </c>
      <c r="BY66">
        <v>0</v>
      </c>
      <c r="BZ66">
        <v>45.45</v>
      </c>
      <c r="CA66">
        <v>849.74</v>
      </c>
      <c r="CB66">
        <v>1007.09</v>
      </c>
      <c r="CC66">
        <v>5891.53</v>
      </c>
      <c r="CD66">
        <v>1882.28</v>
      </c>
      <c r="CE66">
        <v>164.44</v>
      </c>
      <c r="CF66">
        <v>0</v>
      </c>
      <c r="CG66">
        <v>-9145.93</v>
      </c>
      <c r="CH66">
        <v>2805.56</v>
      </c>
      <c r="CI66">
        <v>0</v>
      </c>
      <c r="CJ66">
        <v>369.98</v>
      </c>
      <c r="CK66">
        <v>28659.03</v>
      </c>
      <c r="CL66">
        <v>548.54999999999995</v>
      </c>
      <c r="CM66">
        <v>2529.56</v>
      </c>
      <c r="CN66">
        <v>1577.34</v>
      </c>
      <c r="CO66">
        <v>0</v>
      </c>
      <c r="CP66">
        <v>5350</v>
      </c>
      <c r="CQ66">
        <v>5793.66</v>
      </c>
      <c r="CR66">
        <v>0</v>
      </c>
      <c r="CS66">
        <v>7095</v>
      </c>
      <c r="CT66">
        <v>808</v>
      </c>
      <c r="CU66">
        <v>1392.53</v>
      </c>
      <c r="CV66">
        <v>0</v>
      </c>
      <c r="CW66">
        <v>5000</v>
      </c>
      <c r="CX66">
        <v>4250</v>
      </c>
      <c r="CY66">
        <v>19680</v>
      </c>
      <c r="CZ66">
        <v>0</v>
      </c>
      <c r="DA66">
        <v>740</v>
      </c>
      <c r="DB66">
        <v>0</v>
      </c>
      <c r="DC66">
        <v>24572.57</v>
      </c>
      <c r="DD66">
        <v>5793.8</v>
      </c>
      <c r="DE66">
        <v>16966.310000000001</v>
      </c>
      <c r="DF66">
        <v>7777.44</v>
      </c>
      <c r="DG66">
        <v>2774.76</v>
      </c>
      <c r="DH66">
        <v>4543.2</v>
      </c>
      <c r="DI66">
        <v>931.35</v>
      </c>
      <c r="DJ66">
        <v>0</v>
      </c>
      <c r="DK66">
        <v>803.4</v>
      </c>
      <c r="DL66">
        <v>4291.8500000000004</v>
      </c>
      <c r="DM66">
        <v>5833.82</v>
      </c>
      <c r="DN66">
        <v>0</v>
      </c>
      <c r="DO66">
        <v>0</v>
      </c>
      <c r="DP66">
        <v>0</v>
      </c>
      <c r="DQ66">
        <v>6828.11</v>
      </c>
      <c r="DR66">
        <v>3519.46</v>
      </c>
      <c r="DS66">
        <v>0</v>
      </c>
      <c r="DT66">
        <v>0</v>
      </c>
      <c r="DU66">
        <v>0</v>
      </c>
      <c r="DV66">
        <v>0</v>
      </c>
      <c r="DW66">
        <v>43.5</v>
      </c>
      <c r="DX66">
        <v>0</v>
      </c>
    </row>
    <row r="67" spans="1:128" x14ac:dyDescent="0.25">
      <c r="A67" s="3">
        <v>43282</v>
      </c>
      <c r="B67">
        <v>58987.27</v>
      </c>
      <c r="C67">
        <v>22320.94</v>
      </c>
      <c r="D67">
        <v>9095.7199999999993</v>
      </c>
      <c r="E67">
        <v>226692.76</v>
      </c>
      <c r="F67">
        <v>0</v>
      </c>
      <c r="G67">
        <v>3379.27</v>
      </c>
      <c r="H67">
        <v>1965.86</v>
      </c>
      <c r="I67">
        <v>1211.3699999999999</v>
      </c>
      <c r="J67">
        <v>4537.5600000000004</v>
      </c>
      <c r="K67">
        <v>15096.35</v>
      </c>
      <c r="L67">
        <v>0</v>
      </c>
      <c r="M67">
        <v>1564</v>
      </c>
      <c r="N67">
        <v>20.100000000000001</v>
      </c>
      <c r="O67">
        <v>0</v>
      </c>
      <c r="P67">
        <v>4837.8500000000004</v>
      </c>
      <c r="Q67">
        <v>0</v>
      </c>
      <c r="R67">
        <v>364.53</v>
      </c>
      <c r="S67">
        <v>0</v>
      </c>
      <c r="T67">
        <v>0</v>
      </c>
      <c r="U67">
        <v>0</v>
      </c>
      <c r="V67">
        <v>0</v>
      </c>
      <c r="W67">
        <v>0</v>
      </c>
      <c r="X67">
        <v>80.8</v>
      </c>
      <c r="Y67">
        <v>138.24</v>
      </c>
      <c r="Z67">
        <v>0</v>
      </c>
      <c r="AA67">
        <v>0</v>
      </c>
      <c r="AB67">
        <v>22046.91</v>
      </c>
      <c r="AC67">
        <v>620.12</v>
      </c>
      <c r="AD67">
        <v>0</v>
      </c>
      <c r="AE67">
        <v>7891.69</v>
      </c>
      <c r="AF67">
        <v>1704.05</v>
      </c>
      <c r="AG67">
        <v>3194.39</v>
      </c>
      <c r="AH67">
        <v>1600</v>
      </c>
      <c r="AI67">
        <v>2878.97</v>
      </c>
      <c r="AJ67">
        <v>925.46</v>
      </c>
      <c r="AK67">
        <v>0</v>
      </c>
      <c r="AL67">
        <v>258.39</v>
      </c>
      <c r="AM67">
        <v>0</v>
      </c>
      <c r="AN67">
        <v>683.27</v>
      </c>
      <c r="AO67">
        <v>0</v>
      </c>
      <c r="AP67">
        <v>90.91</v>
      </c>
      <c r="AQ67">
        <v>1270.92</v>
      </c>
      <c r="AR67">
        <v>2915</v>
      </c>
      <c r="AS67">
        <v>365</v>
      </c>
      <c r="AT67">
        <v>0</v>
      </c>
      <c r="AU67">
        <v>0</v>
      </c>
      <c r="AV67">
        <v>34.700000000000003</v>
      </c>
      <c r="AW67">
        <v>1180.0899999999999</v>
      </c>
      <c r="AX67">
        <v>136.62</v>
      </c>
      <c r="AY67">
        <v>2041.61</v>
      </c>
      <c r="AZ67">
        <v>0</v>
      </c>
      <c r="BA67">
        <v>25901.49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578.4</v>
      </c>
      <c r="BI67">
        <v>587.29999999999995</v>
      </c>
      <c r="BJ67">
        <v>5886.63</v>
      </c>
      <c r="BK67">
        <v>239.42</v>
      </c>
      <c r="BL67">
        <v>0</v>
      </c>
      <c r="BM67">
        <v>406.12</v>
      </c>
      <c r="BN67">
        <v>0</v>
      </c>
      <c r="BO67">
        <v>0</v>
      </c>
      <c r="BP67">
        <v>342.36</v>
      </c>
      <c r="BQ67">
        <v>59.84</v>
      </c>
      <c r="BR67">
        <v>50.91</v>
      </c>
      <c r="BS67">
        <v>83.82</v>
      </c>
      <c r="BT67">
        <v>2254.11</v>
      </c>
      <c r="BU67">
        <v>169.91</v>
      </c>
      <c r="BV67">
        <v>2692.13</v>
      </c>
      <c r="BW67">
        <v>0</v>
      </c>
      <c r="BX67">
        <v>0</v>
      </c>
      <c r="BY67">
        <v>0</v>
      </c>
      <c r="BZ67">
        <v>634.59</v>
      </c>
      <c r="CA67">
        <v>837.5</v>
      </c>
      <c r="CB67">
        <v>0</v>
      </c>
      <c r="CC67">
        <v>6764.94</v>
      </c>
      <c r="CD67">
        <v>2360.16</v>
      </c>
      <c r="CE67">
        <v>164.44</v>
      </c>
      <c r="CF67">
        <v>0</v>
      </c>
      <c r="CG67">
        <v>6493.03</v>
      </c>
      <c r="CH67">
        <v>2742.88</v>
      </c>
      <c r="CI67">
        <v>188.19</v>
      </c>
      <c r="CJ67">
        <v>369.99</v>
      </c>
      <c r="CK67">
        <v>36844.65</v>
      </c>
      <c r="CL67">
        <v>522.5</v>
      </c>
      <c r="CM67">
        <v>2458.04</v>
      </c>
      <c r="CN67">
        <v>1577.34</v>
      </c>
      <c r="CO67">
        <v>0</v>
      </c>
      <c r="CP67">
        <v>5850</v>
      </c>
      <c r="CQ67">
        <v>5581.91</v>
      </c>
      <c r="CR67">
        <v>0</v>
      </c>
      <c r="CS67">
        <v>6639.77</v>
      </c>
      <c r="CT67">
        <v>1512</v>
      </c>
      <c r="CU67">
        <v>0</v>
      </c>
      <c r="CV67">
        <v>85</v>
      </c>
      <c r="CW67">
        <v>181.82</v>
      </c>
      <c r="CX67">
        <v>2750</v>
      </c>
      <c r="CY67">
        <v>17720</v>
      </c>
      <c r="CZ67">
        <v>0</v>
      </c>
      <c r="DA67">
        <v>925</v>
      </c>
      <c r="DB67">
        <v>727.5</v>
      </c>
      <c r="DC67">
        <v>21687.79</v>
      </c>
      <c r="DD67">
        <v>4546.1099999999997</v>
      </c>
      <c r="DE67">
        <v>13023.44</v>
      </c>
      <c r="DF67">
        <v>5896.63</v>
      </c>
      <c r="DG67">
        <v>1884.78</v>
      </c>
      <c r="DH67">
        <v>3978.89</v>
      </c>
      <c r="DI67">
        <v>6223.12</v>
      </c>
      <c r="DJ67">
        <v>0</v>
      </c>
      <c r="DK67">
        <v>637.54</v>
      </c>
      <c r="DL67">
        <v>5023.68</v>
      </c>
      <c r="DM67">
        <v>5352.66</v>
      </c>
      <c r="DN67">
        <v>0</v>
      </c>
      <c r="DO67">
        <v>0</v>
      </c>
      <c r="DP67">
        <v>0</v>
      </c>
      <c r="DQ67">
        <v>4519.45</v>
      </c>
      <c r="DR67">
        <v>8166.1</v>
      </c>
      <c r="DS67">
        <v>0</v>
      </c>
      <c r="DT67">
        <v>620</v>
      </c>
      <c r="DU67">
        <v>0</v>
      </c>
      <c r="DV67">
        <v>1772.73</v>
      </c>
      <c r="DW67">
        <v>2590.91</v>
      </c>
      <c r="DX67">
        <v>0</v>
      </c>
    </row>
    <row r="68" spans="1:128" x14ac:dyDescent="0.25">
      <c r="A68" s="3">
        <v>43252</v>
      </c>
      <c r="B68">
        <v>59720.56</v>
      </c>
      <c r="C68">
        <v>42183.68</v>
      </c>
      <c r="D68">
        <v>5706.07</v>
      </c>
      <c r="E68">
        <v>196286.99</v>
      </c>
      <c r="F68">
        <v>0</v>
      </c>
      <c r="G68">
        <v>2161.39</v>
      </c>
      <c r="H68">
        <v>2951.17</v>
      </c>
      <c r="I68">
        <v>720.01</v>
      </c>
      <c r="J68">
        <v>3508.64</v>
      </c>
      <c r="K68">
        <v>15053.22</v>
      </c>
      <c r="L68">
        <v>0</v>
      </c>
      <c r="M68">
        <v>0</v>
      </c>
      <c r="N68">
        <v>19.38</v>
      </c>
      <c r="O68">
        <v>0</v>
      </c>
      <c r="P68">
        <v>3445.59</v>
      </c>
      <c r="Q68">
        <v>0</v>
      </c>
      <c r="R68">
        <v>2263.62</v>
      </c>
      <c r="S68">
        <v>0</v>
      </c>
      <c r="T68">
        <v>1492.36</v>
      </c>
      <c r="U68">
        <v>-2211</v>
      </c>
      <c r="V68">
        <v>0</v>
      </c>
      <c r="W68">
        <v>0</v>
      </c>
      <c r="X68">
        <v>72.73</v>
      </c>
      <c r="Y68">
        <v>2332.8000000000002</v>
      </c>
      <c r="Z68">
        <v>91915</v>
      </c>
      <c r="AA68">
        <v>0</v>
      </c>
      <c r="AB68">
        <v>25972.36</v>
      </c>
      <c r="AC68">
        <v>92.85</v>
      </c>
      <c r="AD68">
        <v>0</v>
      </c>
      <c r="AE68">
        <v>23675.23</v>
      </c>
      <c r="AF68">
        <v>2546.16</v>
      </c>
      <c r="AG68">
        <v>0</v>
      </c>
      <c r="AH68">
        <v>1325</v>
      </c>
      <c r="AI68">
        <v>1722.45</v>
      </c>
      <c r="AJ68">
        <v>940.68</v>
      </c>
      <c r="AK68">
        <v>0</v>
      </c>
      <c r="AL68">
        <v>376.93</v>
      </c>
      <c r="AM68">
        <v>150.4</v>
      </c>
      <c r="AN68">
        <v>526.28</v>
      </c>
      <c r="AO68">
        <v>0</v>
      </c>
      <c r="AP68">
        <v>0</v>
      </c>
      <c r="AQ68">
        <v>1882.2</v>
      </c>
      <c r="AR68">
        <v>2915</v>
      </c>
      <c r="AS68">
        <v>405</v>
      </c>
      <c r="AT68">
        <v>0</v>
      </c>
      <c r="AU68">
        <v>0</v>
      </c>
      <c r="AV68">
        <v>0</v>
      </c>
      <c r="AW68">
        <v>1103.54</v>
      </c>
      <c r="AX68">
        <v>3002.48</v>
      </c>
      <c r="AY68">
        <v>1781.66</v>
      </c>
      <c r="AZ68">
        <v>0</v>
      </c>
      <c r="BA68">
        <v>27629.01</v>
      </c>
      <c r="BB68">
        <v>0</v>
      </c>
      <c r="BC68">
        <v>0</v>
      </c>
      <c r="BD68">
        <v>0</v>
      </c>
      <c r="BE68">
        <v>0</v>
      </c>
      <c r="BF68">
        <v>2109.09</v>
      </c>
      <c r="BG68">
        <v>0</v>
      </c>
      <c r="BH68">
        <v>1168.74</v>
      </c>
      <c r="BI68">
        <v>1184.0899999999999</v>
      </c>
      <c r="BJ68">
        <v>7410.05</v>
      </c>
      <c r="BK68">
        <v>251.57</v>
      </c>
      <c r="BL68">
        <v>0</v>
      </c>
      <c r="BM68">
        <v>336.37</v>
      </c>
      <c r="BN68">
        <v>0</v>
      </c>
      <c r="BO68">
        <v>0</v>
      </c>
      <c r="BP68">
        <v>334.01</v>
      </c>
      <c r="BQ68">
        <v>79.38</v>
      </c>
      <c r="BR68">
        <v>408.63</v>
      </c>
      <c r="BS68">
        <v>115.44</v>
      </c>
      <c r="BT68">
        <v>1790.03</v>
      </c>
      <c r="BU68">
        <v>2235</v>
      </c>
      <c r="BV68">
        <v>9072.2999999999993</v>
      </c>
      <c r="BW68">
        <v>0</v>
      </c>
      <c r="BX68">
        <v>0</v>
      </c>
      <c r="BY68">
        <v>0</v>
      </c>
      <c r="BZ68">
        <v>0</v>
      </c>
      <c r="CA68">
        <v>323.02</v>
      </c>
      <c r="CB68">
        <v>0</v>
      </c>
      <c r="CC68">
        <v>7170.35</v>
      </c>
      <c r="CD68">
        <v>1615.41</v>
      </c>
      <c r="CE68">
        <v>0</v>
      </c>
      <c r="CF68">
        <v>0</v>
      </c>
      <c r="CG68">
        <v>2511.3000000000002</v>
      </c>
      <c r="CH68">
        <v>2742.88</v>
      </c>
      <c r="CI68">
        <v>73.02</v>
      </c>
      <c r="CJ68">
        <v>131.04</v>
      </c>
      <c r="CK68">
        <v>31168.81</v>
      </c>
      <c r="CL68">
        <v>500</v>
      </c>
      <c r="CM68">
        <v>2450.5</v>
      </c>
      <c r="CN68">
        <v>1577.34</v>
      </c>
      <c r="CO68">
        <v>0</v>
      </c>
      <c r="CP68">
        <v>5750</v>
      </c>
      <c r="CQ68">
        <v>4078.52</v>
      </c>
      <c r="CR68">
        <v>600</v>
      </c>
      <c r="CS68">
        <v>7178.13</v>
      </c>
      <c r="CT68">
        <v>0</v>
      </c>
      <c r="CU68">
        <v>86.36</v>
      </c>
      <c r="CV68">
        <v>173.25</v>
      </c>
      <c r="CW68">
        <v>4090.91</v>
      </c>
      <c r="CX68">
        <v>4500</v>
      </c>
      <c r="CY68">
        <v>19800</v>
      </c>
      <c r="CZ68">
        <v>0</v>
      </c>
      <c r="DA68">
        <v>925</v>
      </c>
      <c r="DB68">
        <v>0</v>
      </c>
      <c r="DC68">
        <v>21387.41</v>
      </c>
      <c r="DD68">
        <v>4332</v>
      </c>
      <c r="DE68">
        <v>13023.44</v>
      </c>
      <c r="DF68">
        <v>9186.75</v>
      </c>
      <c r="DG68">
        <v>2186.4499999999998</v>
      </c>
      <c r="DH68">
        <v>3169.34</v>
      </c>
      <c r="DI68">
        <v>8198.02</v>
      </c>
      <c r="DJ68">
        <v>0</v>
      </c>
      <c r="DK68">
        <v>622</v>
      </c>
      <c r="DL68">
        <v>4600.8900000000003</v>
      </c>
      <c r="DM68">
        <v>5435.41</v>
      </c>
      <c r="DN68">
        <v>0</v>
      </c>
      <c r="DO68">
        <v>2939.18</v>
      </c>
      <c r="DP68">
        <v>0</v>
      </c>
      <c r="DQ68">
        <v>-2934.84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25">
      <c r="A69" s="3">
        <v>43221</v>
      </c>
      <c r="B69">
        <v>61014.16</v>
      </c>
      <c r="C69">
        <v>37032.25</v>
      </c>
      <c r="D69">
        <v>8788.82</v>
      </c>
      <c r="E69">
        <v>173843.39</v>
      </c>
      <c r="F69">
        <v>1431.63</v>
      </c>
      <c r="G69">
        <v>2685.97</v>
      </c>
      <c r="H69">
        <v>15328.74</v>
      </c>
      <c r="I69">
        <v>1148.6400000000001</v>
      </c>
      <c r="J69">
        <v>4793.13</v>
      </c>
      <c r="K69">
        <v>14886.36</v>
      </c>
      <c r="L69">
        <v>0</v>
      </c>
      <c r="M69">
        <v>628</v>
      </c>
      <c r="N69">
        <v>18.25</v>
      </c>
      <c r="O69">
        <v>0</v>
      </c>
      <c r="P69">
        <v>4701.72</v>
      </c>
      <c r="Q69">
        <v>0</v>
      </c>
      <c r="R69">
        <v>2705.44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8178.36</v>
      </c>
      <c r="Z69">
        <v>0</v>
      </c>
      <c r="AA69">
        <v>0</v>
      </c>
      <c r="AB69">
        <v>26130.53</v>
      </c>
      <c r="AC69">
        <v>-277.93</v>
      </c>
      <c r="AD69">
        <v>0</v>
      </c>
      <c r="AE69">
        <v>22102.15</v>
      </c>
      <c r="AF69">
        <v>1253.68</v>
      </c>
      <c r="AG69">
        <v>0</v>
      </c>
      <c r="AH69">
        <v>1900</v>
      </c>
      <c r="AI69">
        <v>3129.3</v>
      </c>
      <c r="AJ69">
        <v>0</v>
      </c>
      <c r="AK69">
        <v>825</v>
      </c>
      <c r="AL69">
        <v>348.27</v>
      </c>
      <c r="AM69">
        <v>0</v>
      </c>
      <c r="AN69">
        <v>951.89</v>
      </c>
      <c r="AO69">
        <v>8600</v>
      </c>
      <c r="AP69">
        <v>90.91</v>
      </c>
      <c r="AQ69">
        <v>543.76</v>
      </c>
      <c r="AR69">
        <v>2915</v>
      </c>
      <c r="AS69">
        <v>165</v>
      </c>
      <c r="AT69">
        <v>0</v>
      </c>
      <c r="AU69">
        <v>338</v>
      </c>
      <c r="AV69">
        <v>268</v>
      </c>
      <c r="AW69">
        <v>934.13</v>
      </c>
      <c r="AX69">
        <v>735.62</v>
      </c>
      <c r="AY69">
        <v>2065.7199999999998</v>
      </c>
      <c r="AZ69">
        <v>0</v>
      </c>
      <c r="BA69">
        <v>24807.13</v>
      </c>
      <c r="BB69">
        <v>0</v>
      </c>
      <c r="BC69">
        <v>0</v>
      </c>
      <c r="BD69">
        <v>0</v>
      </c>
      <c r="BE69">
        <v>0</v>
      </c>
      <c r="BF69">
        <v>1109.0899999999999</v>
      </c>
      <c r="BG69">
        <v>0</v>
      </c>
      <c r="BH69">
        <v>1522.68</v>
      </c>
      <c r="BI69">
        <v>566.03</v>
      </c>
      <c r="BJ69">
        <v>3159.15</v>
      </c>
      <c r="BK69">
        <v>259.76</v>
      </c>
      <c r="BL69">
        <v>0</v>
      </c>
      <c r="BM69">
        <v>352.72</v>
      </c>
      <c r="BN69">
        <v>0</v>
      </c>
      <c r="BO69">
        <v>0</v>
      </c>
      <c r="BP69">
        <v>258.05</v>
      </c>
      <c r="BQ69">
        <v>0</v>
      </c>
      <c r="BR69">
        <v>490.9</v>
      </c>
      <c r="BS69">
        <v>92.72</v>
      </c>
      <c r="BT69">
        <v>1849.7</v>
      </c>
      <c r="BU69">
        <v>0</v>
      </c>
      <c r="BV69">
        <v>1401.79</v>
      </c>
      <c r="BW69">
        <v>0</v>
      </c>
      <c r="BX69">
        <v>0</v>
      </c>
      <c r="BY69">
        <v>0</v>
      </c>
      <c r="BZ69">
        <v>380</v>
      </c>
      <c r="CA69">
        <v>827.1</v>
      </c>
      <c r="CB69">
        <v>0</v>
      </c>
      <c r="CC69">
        <v>0</v>
      </c>
      <c r="CD69">
        <v>987.01</v>
      </c>
      <c r="CE69">
        <v>0</v>
      </c>
      <c r="CF69">
        <v>0</v>
      </c>
      <c r="CG69">
        <v>2059.5500000000002</v>
      </c>
      <c r="CH69">
        <v>2742.88</v>
      </c>
      <c r="CI69">
        <v>0</v>
      </c>
      <c r="CJ69">
        <v>163.80000000000001</v>
      </c>
      <c r="CK69">
        <v>26761.18</v>
      </c>
      <c r="CL69">
        <v>14542.1</v>
      </c>
      <c r="CM69">
        <v>2430.39</v>
      </c>
      <c r="CN69">
        <v>1577.34</v>
      </c>
      <c r="CO69">
        <v>0</v>
      </c>
      <c r="CP69">
        <v>6364</v>
      </c>
      <c r="CQ69">
        <v>4532.3</v>
      </c>
      <c r="CR69">
        <v>0</v>
      </c>
      <c r="CS69">
        <v>8935.41</v>
      </c>
      <c r="CT69">
        <v>800</v>
      </c>
      <c r="CU69">
        <v>165.23</v>
      </c>
      <c r="CV69">
        <v>0</v>
      </c>
      <c r="CW69">
        <v>0</v>
      </c>
      <c r="CX69">
        <v>5659.09</v>
      </c>
      <c r="CY69">
        <v>18420</v>
      </c>
      <c r="CZ69">
        <v>0</v>
      </c>
      <c r="DA69">
        <v>740</v>
      </c>
      <c r="DB69">
        <v>0</v>
      </c>
      <c r="DC69">
        <v>32322.45</v>
      </c>
      <c r="DD69">
        <v>5557.5</v>
      </c>
      <c r="DE69">
        <v>17039.939999999999</v>
      </c>
      <c r="DF69">
        <v>11108.25</v>
      </c>
      <c r="DG69">
        <v>1591.33</v>
      </c>
      <c r="DH69">
        <v>4885.6899999999996</v>
      </c>
      <c r="DI69">
        <v>11333.62</v>
      </c>
      <c r="DJ69">
        <v>0</v>
      </c>
      <c r="DK69">
        <v>777.5</v>
      </c>
      <c r="DL69">
        <v>5883.09</v>
      </c>
      <c r="DM69">
        <v>7548.61</v>
      </c>
      <c r="DN69">
        <v>0</v>
      </c>
      <c r="DO69">
        <v>2421.23</v>
      </c>
      <c r="DP69">
        <v>0</v>
      </c>
      <c r="DQ69">
        <v>2980.13</v>
      </c>
      <c r="DR69">
        <v>4646.6400000000003</v>
      </c>
      <c r="DS69">
        <v>0</v>
      </c>
      <c r="DT69">
        <v>0</v>
      </c>
      <c r="DU69">
        <v>214.2</v>
      </c>
      <c r="DV69">
        <v>0</v>
      </c>
      <c r="DW69">
        <v>0</v>
      </c>
      <c r="DX69">
        <v>0</v>
      </c>
    </row>
    <row r="70" spans="1:128" x14ac:dyDescent="0.25">
      <c r="A70" s="3">
        <v>43191</v>
      </c>
      <c r="B70">
        <v>62624.56</v>
      </c>
      <c r="C70">
        <v>36127.379999999997</v>
      </c>
      <c r="D70">
        <v>5254.27</v>
      </c>
      <c r="E70">
        <v>170914.45</v>
      </c>
      <c r="F70">
        <v>1431.67</v>
      </c>
      <c r="G70">
        <v>1931.23</v>
      </c>
      <c r="H70">
        <v>1774.58</v>
      </c>
      <c r="I70">
        <v>1398.64</v>
      </c>
      <c r="J70">
        <v>4356.3599999999997</v>
      </c>
      <c r="K70">
        <v>16798.18</v>
      </c>
      <c r="L70">
        <v>0</v>
      </c>
      <c r="M70">
        <v>572</v>
      </c>
      <c r="N70">
        <v>28.23</v>
      </c>
      <c r="O70">
        <v>0</v>
      </c>
      <c r="P70">
        <v>4210.05</v>
      </c>
      <c r="Q70">
        <v>0</v>
      </c>
      <c r="R70">
        <v>1494.28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20968.84</v>
      </c>
      <c r="AC70">
        <v>-2919.6</v>
      </c>
      <c r="AD70">
        <v>0</v>
      </c>
      <c r="AE70">
        <v>20244.86</v>
      </c>
      <c r="AF70">
        <v>1428.55</v>
      </c>
      <c r="AG70">
        <v>0</v>
      </c>
      <c r="AH70">
        <v>1902.27</v>
      </c>
      <c r="AI70">
        <v>3707.04</v>
      </c>
      <c r="AJ70">
        <v>909.09</v>
      </c>
      <c r="AK70">
        <v>0</v>
      </c>
      <c r="AL70">
        <v>387.37</v>
      </c>
      <c r="AM70">
        <v>0</v>
      </c>
      <c r="AN70">
        <v>964.62</v>
      </c>
      <c r="AO70">
        <v>0</v>
      </c>
      <c r="AP70">
        <v>0</v>
      </c>
      <c r="AQ70">
        <v>1072.55</v>
      </c>
      <c r="AR70">
        <v>2915</v>
      </c>
      <c r="AS70">
        <v>365</v>
      </c>
      <c r="AT70">
        <v>0</v>
      </c>
      <c r="AU70">
        <v>0</v>
      </c>
      <c r="AV70">
        <v>232</v>
      </c>
      <c r="AW70">
        <v>965.14</v>
      </c>
      <c r="AX70">
        <v>1289.3</v>
      </c>
      <c r="AY70">
        <v>1798.18</v>
      </c>
      <c r="AZ70">
        <v>0</v>
      </c>
      <c r="BA70">
        <v>24090.51</v>
      </c>
      <c r="BB70">
        <v>0</v>
      </c>
      <c r="BC70">
        <v>0</v>
      </c>
      <c r="BD70">
        <v>0</v>
      </c>
      <c r="BE70">
        <v>0</v>
      </c>
      <c r="BF70">
        <v>1492.73</v>
      </c>
      <c r="BG70">
        <v>0</v>
      </c>
      <c r="BH70">
        <v>989.28</v>
      </c>
      <c r="BI70">
        <v>3367.77</v>
      </c>
      <c r="BJ70">
        <v>3168.24</v>
      </c>
      <c r="BK70">
        <v>279.61</v>
      </c>
      <c r="BL70">
        <v>0</v>
      </c>
      <c r="BM70">
        <v>907.07</v>
      </c>
      <c r="BN70">
        <v>0</v>
      </c>
      <c r="BO70">
        <v>0</v>
      </c>
      <c r="BP70">
        <v>840.14</v>
      </c>
      <c r="BQ70">
        <v>0</v>
      </c>
      <c r="BR70">
        <v>389.88</v>
      </c>
      <c r="BS70">
        <v>78.180000000000007</v>
      </c>
      <c r="BT70">
        <v>5573.5</v>
      </c>
      <c r="BU70">
        <v>52.05</v>
      </c>
      <c r="BV70">
        <v>2084.92</v>
      </c>
      <c r="BW70">
        <v>1113.3399999999999</v>
      </c>
      <c r="BX70">
        <v>0</v>
      </c>
      <c r="BY70">
        <v>0</v>
      </c>
      <c r="BZ70">
        <v>0</v>
      </c>
      <c r="CA70">
        <v>841.43</v>
      </c>
      <c r="CB70">
        <v>0</v>
      </c>
      <c r="CC70">
        <v>21990.959999999999</v>
      </c>
      <c r="CD70">
        <v>998.88</v>
      </c>
      <c r="CE70">
        <v>0</v>
      </c>
      <c r="CF70">
        <v>50</v>
      </c>
      <c r="CG70">
        <v>3955.92</v>
      </c>
      <c r="CH70">
        <v>2705.15</v>
      </c>
      <c r="CI70">
        <v>0</v>
      </c>
      <c r="CJ70">
        <v>131.02000000000001</v>
      </c>
      <c r="CK70">
        <v>25750.080000000002</v>
      </c>
      <c r="CL70">
        <v>522.5</v>
      </c>
      <c r="CM70">
        <v>2485.77</v>
      </c>
      <c r="CN70">
        <v>1577.34</v>
      </c>
      <c r="CO70">
        <v>0</v>
      </c>
      <c r="CP70">
        <v>5700</v>
      </c>
      <c r="CQ70">
        <v>5360.5</v>
      </c>
      <c r="CR70">
        <v>0</v>
      </c>
      <c r="CS70">
        <v>7747.71</v>
      </c>
      <c r="CT70">
        <v>0</v>
      </c>
      <c r="CU70">
        <v>720</v>
      </c>
      <c r="CV70">
        <v>0</v>
      </c>
      <c r="CW70">
        <v>5500</v>
      </c>
      <c r="CX70">
        <v>5000</v>
      </c>
      <c r="CY70">
        <v>16720</v>
      </c>
      <c r="CZ70">
        <v>0</v>
      </c>
      <c r="DA70">
        <v>740</v>
      </c>
      <c r="DB70">
        <v>0</v>
      </c>
      <c r="DC70">
        <v>22535.79</v>
      </c>
      <c r="DD70">
        <v>4542</v>
      </c>
      <c r="DE70">
        <v>13023.44</v>
      </c>
      <c r="DF70">
        <v>9558.2000000000007</v>
      </c>
      <c r="DG70">
        <v>2373.54</v>
      </c>
      <c r="DH70">
        <v>3861.49</v>
      </c>
      <c r="DI70">
        <v>8494.02</v>
      </c>
      <c r="DJ70">
        <v>0</v>
      </c>
      <c r="DK70">
        <v>725</v>
      </c>
      <c r="DL70">
        <v>5537.11</v>
      </c>
      <c r="DM70">
        <v>6103.72</v>
      </c>
      <c r="DN70">
        <v>177</v>
      </c>
      <c r="DO70">
        <v>867.83</v>
      </c>
      <c r="DP70">
        <v>0</v>
      </c>
      <c r="DQ70">
        <v>4594.54</v>
      </c>
      <c r="DR70">
        <v>9293.2800000000007</v>
      </c>
      <c r="DS70">
        <v>856</v>
      </c>
      <c r="DT70">
        <v>578.17999999999995</v>
      </c>
      <c r="DU70">
        <v>0</v>
      </c>
      <c r="DV70">
        <v>0</v>
      </c>
      <c r="DW70">
        <v>0</v>
      </c>
      <c r="DX70">
        <v>0</v>
      </c>
    </row>
    <row r="71" spans="1:128" x14ac:dyDescent="0.25">
      <c r="A71" s="3">
        <v>43160</v>
      </c>
      <c r="B71">
        <v>69760.33</v>
      </c>
      <c r="C71">
        <v>45233.46</v>
      </c>
      <c r="D71">
        <v>5051.6099999999997</v>
      </c>
      <c r="E71">
        <v>204428.47</v>
      </c>
      <c r="F71">
        <v>1431.67</v>
      </c>
      <c r="G71">
        <v>2789.98</v>
      </c>
      <c r="H71">
        <v>1321.81</v>
      </c>
      <c r="I71">
        <v>2751.64</v>
      </c>
      <c r="J71">
        <v>4994.28</v>
      </c>
      <c r="K71">
        <v>16977.27</v>
      </c>
      <c r="L71">
        <v>0</v>
      </c>
      <c r="M71">
        <v>572</v>
      </c>
      <c r="N71">
        <v>15.67</v>
      </c>
      <c r="O71">
        <v>0</v>
      </c>
      <c r="P71">
        <v>3335.18</v>
      </c>
      <c r="Q71">
        <v>0</v>
      </c>
      <c r="R71">
        <v>2141.88</v>
      </c>
      <c r="S71">
        <v>0</v>
      </c>
      <c r="T71">
        <v>0</v>
      </c>
      <c r="U71">
        <v>0</v>
      </c>
      <c r="V71">
        <v>0</v>
      </c>
      <c r="W71">
        <v>0</v>
      </c>
      <c r="X71">
        <v>3333.16</v>
      </c>
      <c r="Y71">
        <v>0</v>
      </c>
      <c r="Z71">
        <v>0</v>
      </c>
      <c r="AA71">
        <v>0</v>
      </c>
      <c r="AB71">
        <v>33190.97</v>
      </c>
      <c r="AC71">
        <v>4038.92</v>
      </c>
      <c r="AD71">
        <v>0</v>
      </c>
      <c r="AE71">
        <v>24034.79</v>
      </c>
      <c r="AF71">
        <v>1970.85</v>
      </c>
      <c r="AG71">
        <v>0</v>
      </c>
      <c r="AH71">
        <v>2700</v>
      </c>
      <c r="AI71">
        <v>4762.32</v>
      </c>
      <c r="AJ71">
        <v>1610.5</v>
      </c>
      <c r="AK71">
        <v>1000</v>
      </c>
      <c r="AL71">
        <v>315.73</v>
      </c>
      <c r="AM71">
        <v>0</v>
      </c>
      <c r="AN71">
        <v>633.15</v>
      </c>
      <c r="AO71">
        <v>500</v>
      </c>
      <c r="AP71">
        <v>57.36</v>
      </c>
      <c r="AQ71">
        <v>796.27</v>
      </c>
      <c r="AR71">
        <v>2915</v>
      </c>
      <c r="AS71">
        <v>165</v>
      </c>
      <c r="AT71">
        <v>0</v>
      </c>
      <c r="AU71">
        <v>0</v>
      </c>
      <c r="AV71">
        <v>294</v>
      </c>
      <c r="AW71">
        <v>1011.9</v>
      </c>
      <c r="AX71">
        <v>479.76</v>
      </c>
      <c r="AY71">
        <v>2163.0500000000002</v>
      </c>
      <c r="AZ71">
        <v>0</v>
      </c>
      <c r="BA71">
        <v>25276.080000000002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940.72</v>
      </c>
      <c r="BI71">
        <v>622.83000000000004</v>
      </c>
      <c r="BJ71">
        <v>3273.84</v>
      </c>
      <c r="BK71">
        <v>287.69</v>
      </c>
      <c r="BL71">
        <v>0</v>
      </c>
      <c r="BM71">
        <v>365.8</v>
      </c>
      <c r="BN71">
        <v>0</v>
      </c>
      <c r="BO71">
        <v>2060.33</v>
      </c>
      <c r="BP71">
        <v>58.63</v>
      </c>
      <c r="BQ71">
        <v>119.68</v>
      </c>
      <c r="BR71">
        <v>191.81</v>
      </c>
      <c r="BS71">
        <v>112.36</v>
      </c>
      <c r="BT71">
        <v>1849.7</v>
      </c>
      <c r="BU71">
        <v>328.81</v>
      </c>
      <c r="BV71">
        <v>5107.22</v>
      </c>
      <c r="BW71">
        <v>299.86</v>
      </c>
      <c r="BX71">
        <v>0</v>
      </c>
      <c r="BY71">
        <v>0</v>
      </c>
      <c r="BZ71">
        <v>0</v>
      </c>
      <c r="CA71">
        <v>1108.27</v>
      </c>
      <c r="CB71">
        <v>0</v>
      </c>
      <c r="CC71">
        <v>9892.75</v>
      </c>
      <c r="CD71">
        <v>2448.09</v>
      </c>
      <c r="CE71">
        <v>0</v>
      </c>
      <c r="CF71">
        <v>0</v>
      </c>
      <c r="CG71">
        <v>8956.41</v>
      </c>
      <c r="CH71">
        <v>2698.64</v>
      </c>
      <c r="CI71">
        <v>0</v>
      </c>
      <c r="CJ71">
        <v>131.04</v>
      </c>
      <c r="CK71">
        <v>35511.629999999997</v>
      </c>
      <c r="CL71">
        <v>418</v>
      </c>
      <c r="CM71">
        <v>3248.15</v>
      </c>
      <c r="CN71">
        <v>1577.34</v>
      </c>
      <c r="CO71">
        <v>0</v>
      </c>
      <c r="CP71">
        <v>5500</v>
      </c>
      <c r="CQ71">
        <v>2906.25</v>
      </c>
      <c r="CR71">
        <v>0</v>
      </c>
      <c r="CS71">
        <v>9839.06</v>
      </c>
      <c r="CT71">
        <v>656</v>
      </c>
      <c r="CU71">
        <v>2381.8200000000002</v>
      </c>
      <c r="CV71">
        <v>0</v>
      </c>
      <c r="CW71">
        <v>0</v>
      </c>
      <c r="CX71">
        <v>0</v>
      </c>
      <c r="CY71">
        <v>19320</v>
      </c>
      <c r="CZ71">
        <v>0</v>
      </c>
      <c r="DA71">
        <v>1665</v>
      </c>
      <c r="DB71">
        <v>0</v>
      </c>
      <c r="DC71">
        <v>25515.55</v>
      </c>
      <c r="DD71">
        <v>5415</v>
      </c>
      <c r="DE71">
        <v>16279.3</v>
      </c>
      <c r="DF71">
        <v>11559.41</v>
      </c>
      <c r="DG71">
        <v>3005.75</v>
      </c>
      <c r="DH71">
        <v>4855.16</v>
      </c>
      <c r="DI71">
        <v>20879.34</v>
      </c>
      <c r="DJ71">
        <v>0</v>
      </c>
      <c r="DK71">
        <v>777.5</v>
      </c>
      <c r="DL71">
        <v>5967.7</v>
      </c>
      <c r="DM71">
        <v>8297.2199999999993</v>
      </c>
      <c r="DN71">
        <v>0</v>
      </c>
      <c r="DO71">
        <v>1120.26</v>
      </c>
      <c r="DP71">
        <v>0</v>
      </c>
      <c r="DQ71">
        <v>-3074.18</v>
      </c>
      <c r="DR71">
        <v>0</v>
      </c>
      <c r="DS71">
        <v>0</v>
      </c>
      <c r="DT71">
        <v>0</v>
      </c>
      <c r="DU71">
        <v>0</v>
      </c>
      <c r="DV71">
        <v>89.09</v>
      </c>
      <c r="DW71">
        <v>336.37</v>
      </c>
      <c r="DX71">
        <v>0</v>
      </c>
    </row>
    <row r="72" spans="1:128" x14ac:dyDescent="0.25">
      <c r="A72" s="3">
        <v>43132</v>
      </c>
      <c r="B72">
        <v>66155.38</v>
      </c>
      <c r="C72">
        <v>40551.56</v>
      </c>
      <c r="D72">
        <v>4200.5600000000004</v>
      </c>
      <c r="E72">
        <v>195740.21</v>
      </c>
      <c r="F72">
        <v>1431.67</v>
      </c>
      <c r="G72">
        <v>2635.26</v>
      </c>
      <c r="H72">
        <v>1274.3699999999999</v>
      </c>
      <c r="I72">
        <v>4228.63</v>
      </c>
      <c r="J72">
        <v>5185.9799999999996</v>
      </c>
      <c r="K72">
        <v>16674.47</v>
      </c>
      <c r="L72">
        <v>0</v>
      </c>
      <c r="M72">
        <v>120</v>
      </c>
      <c r="N72">
        <v>33.97</v>
      </c>
      <c r="O72">
        <v>0</v>
      </c>
      <c r="P72">
        <v>3028.63</v>
      </c>
      <c r="Q72">
        <v>0</v>
      </c>
      <c r="R72">
        <v>1550.01</v>
      </c>
      <c r="S72">
        <v>0</v>
      </c>
      <c r="T72">
        <v>54.18</v>
      </c>
      <c r="U72">
        <v>0</v>
      </c>
      <c r="V72">
        <v>0</v>
      </c>
      <c r="W72">
        <v>0</v>
      </c>
      <c r="X72">
        <v>59.09</v>
      </c>
      <c r="Y72">
        <v>0</v>
      </c>
      <c r="Z72">
        <v>0</v>
      </c>
      <c r="AA72">
        <v>0</v>
      </c>
      <c r="AB72">
        <v>25220.67</v>
      </c>
      <c r="AC72">
        <v>1610.93</v>
      </c>
      <c r="AD72">
        <v>0</v>
      </c>
      <c r="AE72">
        <v>19997.919999999998</v>
      </c>
      <c r="AF72">
        <v>1036.49</v>
      </c>
      <c r="AG72">
        <v>-618.42999999999995</v>
      </c>
      <c r="AH72">
        <v>2000</v>
      </c>
      <c r="AI72">
        <v>2607.17</v>
      </c>
      <c r="AJ72">
        <v>630.91</v>
      </c>
      <c r="AK72">
        <v>2500</v>
      </c>
      <c r="AL72">
        <v>314.45999999999998</v>
      </c>
      <c r="AM72">
        <v>0</v>
      </c>
      <c r="AN72">
        <v>725.16</v>
      </c>
      <c r="AO72">
        <v>0</v>
      </c>
      <c r="AP72">
        <v>0</v>
      </c>
      <c r="AQ72">
        <v>999.11</v>
      </c>
      <c r="AR72">
        <v>2365.8000000000002</v>
      </c>
      <c r="AS72">
        <v>0</v>
      </c>
      <c r="AT72">
        <v>0</v>
      </c>
      <c r="AU72">
        <v>0</v>
      </c>
      <c r="AV72">
        <v>0</v>
      </c>
      <c r="AW72">
        <v>998.67</v>
      </c>
      <c r="AX72">
        <v>79.8</v>
      </c>
      <c r="AY72">
        <v>1392.43</v>
      </c>
      <c r="AZ72">
        <v>0</v>
      </c>
      <c r="BA72">
        <v>23306.43</v>
      </c>
      <c r="BB72">
        <v>0</v>
      </c>
      <c r="BC72">
        <v>0</v>
      </c>
      <c r="BD72">
        <v>0</v>
      </c>
      <c r="BE72">
        <v>500</v>
      </c>
      <c r="BF72">
        <v>0</v>
      </c>
      <c r="BG72">
        <v>0</v>
      </c>
      <c r="BH72">
        <v>794.73</v>
      </c>
      <c r="BI72">
        <v>954.25</v>
      </c>
      <c r="BJ72">
        <v>2957.02</v>
      </c>
      <c r="BK72">
        <v>649.61</v>
      </c>
      <c r="BL72">
        <v>310</v>
      </c>
      <c r="BM72">
        <v>385.88</v>
      </c>
      <c r="BN72">
        <v>0</v>
      </c>
      <c r="BO72">
        <v>280</v>
      </c>
      <c r="BP72">
        <v>2580.6999999999998</v>
      </c>
      <c r="BQ72">
        <v>59.84</v>
      </c>
      <c r="BR72">
        <v>115.91</v>
      </c>
      <c r="BS72">
        <v>73.73</v>
      </c>
      <c r="BT72">
        <v>1670.69</v>
      </c>
      <c r="BU72">
        <v>650</v>
      </c>
      <c r="BV72">
        <v>1844.07</v>
      </c>
      <c r="BW72">
        <v>787.13</v>
      </c>
      <c r="BX72">
        <v>0</v>
      </c>
      <c r="BY72">
        <v>0</v>
      </c>
      <c r="BZ72">
        <v>28.29</v>
      </c>
      <c r="CA72">
        <v>558.09</v>
      </c>
      <c r="CB72">
        <v>0</v>
      </c>
      <c r="CC72">
        <v>0</v>
      </c>
      <c r="CD72">
        <v>1231.27</v>
      </c>
      <c r="CE72">
        <v>0</v>
      </c>
      <c r="CF72">
        <v>0</v>
      </c>
      <c r="CG72">
        <v>2485.62</v>
      </c>
      <c r="CH72">
        <v>2698.64</v>
      </c>
      <c r="CI72">
        <v>0</v>
      </c>
      <c r="CJ72">
        <v>297.44</v>
      </c>
      <c r="CK72">
        <v>30918.22</v>
      </c>
      <c r="CL72">
        <v>449.7</v>
      </c>
      <c r="CM72">
        <v>0</v>
      </c>
      <c r="CN72">
        <v>1577.34</v>
      </c>
      <c r="CO72">
        <v>0</v>
      </c>
      <c r="CP72">
        <v>5550</v>
      </c>
      <c r="CQ72">
        <v>4450.91</v>
      </c>
      <c r="CR72">
        <v>0</v>
      </c>
      <c r="CS72">
        <v>5755.63</v>
      </c>
      <c r="CT72">
        <v>688</v>
      </c>
      <c r="CU72">
        <v>5621.39</v>
      </c>
      <c r="CV72">
        <v>0</v>
      </c>
      <c r="CW72">
        <v>0</v>
      </c>
      <c r="CX72">
        <v>6659.09</v>
      </c>
      <c r="CY72">
        <v>16520</v>
      </c>
      <c r="CZ72">
        <v>0</v>
      </c>
      <c r="DA72">
        <v>185</v>
      </c>
      <c r="DB72">
        <v>0</v>
      </c>
      <c r="DC72">
        <v>20809.95</v>
      </c>
      <c r="DD72">
        <v>4471.68</v>
      </c>
      <c r="DE72">
        <v>13310.99</v>
      </c>
      <c r="DF72">
        <v>8432.7900000000009</v>
      </c>
      <c r="DG72">
        <v>1951.86</v>
      </c>
      <c r="DH72">
        <v>3459.04</v>
      </c>
      <c r="DI72">
        <v>14727.79</v>
      </c>
      <c r="DJ72">
        <v>0</v>
      </c>
      <c r="DK72">
        <v>622</v>
      </c>
      <c r="DL72">
        <v>3673.14</v>
      </c>
      <c r="DM72">
        <v>6340.03</v>
      </c>
      <c r="DN72">
        <v>0</v>
      </c>
      <c r="DO72">
        <v>1166.04</v>
      </c>
      <c r="DP72">
        <v>0</v>
      </c>
      <c r="DQ72">
        <v>230.91</v>
      </c>
      <c r="DR72">
        <v>3827.9</v>
      </c>
      <c r="DS72">
        <v>162.27000000000001</v>
      </c>
      <c r="DT72">
        <v>0</v>
      </c>
      <c r="DU72">
        <v>0</v>
      </c>
      <c r="DV72">
        <v>0</v>
      </c>
      <c r="DW72">
        <v>240</v>
      </c>
      <c r="DX72">
        <v>0</v>
      </c>
    </row>
    <row r="73" spans="1:128" x14ac:dyDescent="0.25">
      <c r="A73" s="3">
        <v>43101</v>
      </c>
      <c r="B73">
        <v>55563.45</v>
      </c>
      <c r="C73">
        <v>35503.42</v>
      </c>
      <c r="D73">
        <v>3285.82</v>
      </c>
      <c r="E73">
        <v>161339.57</v>
      </c>
      <c r="F73">
        <v>1431.67</v>
      </c>
      <c r="G73">
        <v>2276.7399999999998</v>
      </c>
      <c r="H73">
        <v>1184.8</v>
      </c>
      <c r="I73">
        <v>18488.16</v>
      </c>
      <c r="J73">
        <v>5160.8100000000004</v>
      </c>
      <c r="K73">
        <v>15039.19</v>
      </c>
      <c r="L73">
        <v>0</v>
      </c>
      <c r="M73">
        <v>0</v>
      </c>
      <c r="N73">
        <v>16.89</v>
      </c>
      <c r="O73">
        <v>0</v>
      </c>
      <c r="P73">
        <v>6179.16</v>
      </c>
      <c r="Q73">
        <v>0</v>
      </c>
      <c r="R73">
        <v>423.15</v>
      </c>
      <c r="S73">
        <v>0</v>
      </c>
      <c r="T73">
        <v>0</v>
      </c>
      <c r="U73">
        <v>-66.400000000000006</v>
      </c>
      <c r="V73">
        <v>0</v>
      </c>
      <c r="W73">
        <v>0</v>
      </c>
      <c r="X73">
        <v>40.909999999999997</v>
      </c>
      <c r="Y73">
        <v>0</v>
      </c>
      <c r="Z73">
        <v>0</v>
      </c>
      <c r="AA73">
        <v>0</v>
      </c>
      <c r="AB73">
        <v>22938.94</v>
      </c>
      <c r="AC73">
        <v>3736.29</v>
      </c>
      <c r="AD73">
        <v>0</v>
      </c>
      <c r="AE73">
        <v>20849.330000000002</v>
      </c>
      <c r="AF73">
        <v>620.91999999999996</v>
      </c>
      <c r="AG73">
        <v>805.09</v>
      </c>
      <c r="AH73">
        <v>0</v>
      </c>
      <c r="AI73">
        <v>2834.1</v>
      </c>
      <c r="AJ73">
        <v>0</v>
      </c>
      <c r="AK73">
        <v>0</v>
      </c>
      <c r="AL73">
        <v>363.11</v>
      </c>
      <c r="AM73">
        <v>88.84</v>
      </c>
      <c r="AN73">
        <v>16.82</v>
      </c>
      <c r="AO73">
        <v>0</v>
      </c>
      <c r="AP73">
        <v>0</v>
      </c>
      <c r="AQ73">
        <v>253.19</v>
      </c>
      <c r="AR73">
        <v>2365.8000000000002</v>
      </c>
      <c r="AS73">
        <v>0</v>
      </c>
      <c r="AT73">
        <v>0</v>
      </c>
      <c r="AU73">
        <v>348.26</v>
      </c>
      <c r="AV73">
        <v>0</v>
      </c>
      <c r="AW73">
        <v>1716.89</v>
      </c>
      <c r="AX73">
        <v>437.44</v>
      </c>
      <c r="AY73">
        <v>1945.52</v>
      </c>
      <c r="AZ73">
        <v>0</v>
      </c>
      <c r="BA73">
        <v>31462.95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860.4</v>
      </c>
      <c r="BI73">
        <v>566.03</v>
      </c>
      <c r="BJ73">
        <v>3273.84</v>
      </c>
      <c r="BK73">
        <v>1748.58</v>
      </c>
      <c r="BL73">
        <v>0</v>
      </c>
      <c r="BM73">
        <v>692.12</v>
      </c>
      <c r="BN73">
        <v>0</v>
      </c>
      <c r="BO73">
        <v>0</v>
      </c>
      <c r="BP73">
        <v>817.57</v>
      </c>
      <c r="BQ73">
        <v>59.84</v>
      </c>
      <c r="BR73">
        <v>298.01</v>
      </c>
      <c r="BS73">
        <v>81.64</v>
      </c>
      <c r="BT73">
        <v>1849.7</v>
      </c>
      <c r="BU73">
        <v>191.77</v>
      </c>
      <c r="BV73">
        <v>4696.13</v>
      </c>
      <c r="BW73">
        <v>289.58</v>
      </c>
      <c r="BX73">
        <v>0</v>
      </c>
      <c r="BY73">
        <v>365</v>
      </c>
      <c r="BZ73">
        <v>0</v>
      </c>
      <c r="CA73">
        <v>828.33</v>
      </c>
      <c r="CB73">
        <v>0</v>
      </c>
      <c r="CC73">
        <v>14689.84</v>
      </c>
      <c r="CD73">
        <v>2106.66</v>
      </c>
      <c r="CE73">
        <v>0</v>
      </c>
      <c r="CF73">
        <v>0</v>
      </c>
      <c r="CG73">
        <v>1693.91</v>
      </c>
      <c r="CH73">
        <v>2700.8</v>
      </c>
      <c r="CI73">
        <v>0</v>
      </c>
      <c r="CJ73">
        <v>98.28</v>
      </c>
      <c r="CK73">
        <v>23193.69</v>
      </c>
      <c r="CL73">
        <v>449.7</v>
      </c>
      <c r="CM73">
        <v>2224.3000000000002</v>
      </c>
      <c r="CN73">
        <v>1577.34</v>
      </c>
      <c r="CO73">
        <v>0</v>
      </c>
      <c r="CP73">
        <v>3850</v>
      </c>
      <c r="CQ73">
        <v>6289.91</v>
      </c>
      <c r="CR73">
        <v>0</v>
      </c>
      <c r="CS73">
        <v>5067.7299999999996</v>
      </c>
      <c r="CT73">
        <v>1085</v>
      </c>
      <c r="CU73">
        <v>460</v>
      </c>
      <c r="CV73">
        <v>0</v>
      </c>
      <c r="CW73">
        <v>0</v>
      </c>
      <c r="CX73">
        <v>0</v>
      </c>
      <c r="CY73">
        <v>17220</v>
      </c>
      <c r="CZ73">
        <v>0</v>
      </c>
      <c r="DA73">
        <v>185</v>
      </c>
      <c r="DB73">
        <v>-10676.28</v>
      </c>
      <c r="DC73">
        <v>21573.58</v>
      </c>
      <c r="DD73">
        <v>4836.0600000000004</v>
      </c>
      <c r="DE73">
        <v>12831.14</v>
      </c>
      <c r="DF73">
        <v>9885.06</v>
      </c>
      <c r="DG73">
        <v>2786.56</v>
      </c>
      <c r="DH73">
        <v>3267.77</v>
      </c>
      <c r="DI73">
        <v>15369.09</v>
      </c>
      <c r="DJ73">
        <v>0</v>
      </c>
      <c r="DK73">
        <v>622</v>
      </c>
      <c r="DL73">
        <v>2875.09</v>
      </c>
      <c r="DM73">
        <v>5601.01</v>
      </c>
      <c r="DN73">
        <v>192.3</v>
      </c>
      <c r="DO73">
        <v>951.84</v>
      </c>
      <c r="DP73">
        <v>0</v>
      </c>
      <c r="DQ73">
        <v>2872.6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 x14ac:dyDescent="0.25">
      <c r="A74" s="3">
        <v>43070</v>
      </c>
      <c r="B74">
        <v>106114.22</v>
      </c>
      <c r="C74">
        <v>58569.09</v>
      </c>
      <c r="D74">
        <v>4796.83</v>
      </c>
      <c r="E74">
        <v>186223.92</v>
      </c>
      <c r="F74">
        <v>5726.68</v>
      </c>
      <c r="G74">
        <v>4108.47</v>
      </c>
      <c r="H74">
        <v>1053.6600000000001</v>
      </c>
      <c r="I74">
        <v>-931.35</v>
      </c>
      <c r="J74">
        <v>3266.36</v>
      </c>
      <c r="K74">
        <v>28182</v>
      </c>
      <c r="L74">
        <v>-27.28</v>
      </c>
      <c r="M74">
        <v>2881.54</v>
      </c>
      <c r="N74">
        <v>12.27</v>
      </c>
      <c r="O74">
        <v>0</v>
      </c>
      <c r="P74">
        <v>3884.46</v>
      </c>
      <c r="Q74">
        <v>0</v>
      </c>
      <c r="R74">
        <v>1436.36</v>
      </c>
      <c r="S74">
        <v>0</v>
      </c>
      <c r="T74">
        <v>0</v>
      </c>
      <c r="U74">
        <v>0</v>
      </c>
      <c r="V74">
        <v>0</v>
      </c>
      <c r="W74">
        <v>0</v>
      </c>
      <c r="X74">
        <v>70.91</v>
      </c>
      <c r="Y74">
        <v>0</v>
      </c>
      <c r="Z74">
        <v>0</v>
      </c>
      <c r="AA74">
        <v>0</v>
      </c>
      <c r="AB74">
        <v>38345.71</v>
      </c>
      <c r="AC74">
        <v>10012.01</v>
      </c>
      <c r="AD74">
        <v>0</v>
      </c>
      <c r="AE74">
        <v>26036.25</v>
      </c>
      <c r="AF74">
        <v>1979.6</v>
      </c>
      <c r="AG74">
        <v>136.02000000000001</v>
      </c>
      <c r="AH74">
        <v>7000</v>
      </c>
      <c r="AI74">
        <v>3572.34</v>
      </c>
      <c r="AJ74">
        <v>2067.6799999999998</v>
      </c>
      <c r="AK74">
        <v>7000</v>
      </c>
      <c r="AL74">
        <v>361.53</v>
      </c>
      <c r="AM74">
        <v>87.59</v>
      </c>
      <c r="AN74">
        <v>10365.4</v>
      </c>
      <c r="AO74">
        <v>0</v>
      </c>
      <c r="AP74">
        <v>570.04999999999995</v>
      </c>
      <c r="AQ74">
        <v>1232.76</v>
      </c>
      <c r="AR74">
        <v>0</v>
      </c>
      <c r="AS74">
        <v>165</v>
      </c>
      <c r="AT74">
        <v>0</v>
      </c>
      <c r="AU74">
        <v>0</v>
      </c>
      <c r="AV74">
        <v>67</v>
      </c>
      <c r="AW74">
        <v>868.9</v>
      </c>
      <c r="AX74">
        <v>764.16</v>
      </c>
      <c r="AY74">
        <v>2828.06</v>
      </c>
      <c r="AZ74">
        <v>0</v>
      </c>
      <c r="BA74">
        <v>43130.14</v>
      </c>
      <c r="BB74">
        <v>0</v>
      </c>
      <c r="BC74">
        <v>0</v>
      </c>
      <c r="BD74">
        <v>0</v>
      </c>
      <c r="BE74">
        <v>670.5</v>
      </c>
      <c r="BF74">
        <v>0</v>
      </c>
      <c r="BG74">
        <v>0</v>
      </c>
      <c r="BH74">
        <v>-1401.53</v>
      </c>
      <c r="BI74">
        <v>604.94000000000005</v>
      </c>
      <c r="BJ74">
        <v>3321.56</v>
      </c>
      <c r="BK74">
        <v>-216.61</v>
      </c>
      <c r="BL74">
        <v>0</v>
      </c>
      <c r="BM74">
        <v>726.7</v>
      </c>
      <c r="BN74">
        <v>0</v>
      </c>
      <c r="BO74">
        <v>0</v>
      </c>
      <c r="BP74">
        <v>249.49</v>
      </c>
      <c r="BQ74">
        <v>0</v>
      </c>
      <c r="BR74">
        <v>184.17</v>
      </c>
      <c r="BS74">
        <v>88.46</v>
      </c>
      <c r="BT74">
        <v>6580.79</v>
      </c>
      <c r="BU74">
        <v>345.82</v>
      </c>
      <c r="BV74">
        <v>1436.07</v>
      </c>
      <c r="BW74">
        <v>213.79</v>
      </c>
      <c r="BX74">
        <v>0</v>
      </c>
      <c r="BY74">
        <v>0</v>
      </c>
      <c r="BZ74">
        <v>-9193.18</v>
      </c>
      <c r="CA74">
        <v>830.93</v>
      </c>
      <c r="CB74">
        <v>0</v>
      </c>
      <c r="CC74">
        <v>11627.42</v>
      </c>
      <c r="CD74">
        <v>1531.79</v>
      </c>
      <c r="CE74">
        <v>0</v>
      </c>
      <c r="CF74">
        <v>0</v>
      </c>
      <c r="CG74">
        <v>2639.21</v>
      </c>
      <c r="CH74">
        <v>2712.31</v>
      </c>
      <c r="CI74">
        <v>184.08</v>
      </c>
      <c r="CJ74">
        <v>268.3</v>
      </c>
      <c r="CK74">
        <v>32295.75</v>
      </c>
      <c r="CL74">
        <v>438.5</v>
      </c>
      <c r="CM74">
        <v>2183</v>
      </c>
      <c r="CN74">
        <v>3139.62</v>
      </c>
      <c r="CO74">
        <v>2150.73</v>
      </c>
      <c r="CP74">
        <v>5830</v>
      </c>
      <c r="CQ74">
        <v>3532</v>
      </c>
      <c r="CR74">
        <v>882.5</v>
      </c>
      <c r="CS74">
        <v>8980.51</v>
      </c>
      <c r="CT74">
        <v>672</v>
      </c>
      <c r="CU74">
        <v>884.55</v>
      </c>
      <c r="CV74">
        <v>0</v>
      </c>
      <c r="CW74">
        <v>22863.64</v>
      </c>
      <c r="CX74">
        <v>4795.45</v>
      </c>
      <c r="CY74">
        <v>23918.12</v>
      </c>
      <c r="CZ74">
        <v>760</v>
      </c>
      <c r="DA74">
        <v>0</v>
      </c>
      <c r="DB74">
        <v>9924.42</v>
      </c>
      <c r="DC74">
        <v>21317.49</v>
      </c>
      <c r="DD74">
        <v>4448.6000000000004</v>
      </c>
      <c r="DE74">
        <v>12254.24</v>
      </c>
      <c r="DF74">
        <v>10203.700000000001</v>
      </c>
      <c r="DG74">
        <v>2946.03</v>
      </c>
      <c r="DH74">
        <v>3847.58</v>
      </c>
      <c r="DI74">
        <v>15797.57</v>
      </c>
      <c r="DJ74">
        <v>0</v>
      </c>
      <c r="DK74">
        <v>622</v>
      </c>
      <c r="DL74">
        <v>4146.6099999999997</v>
      </c>
      <c r="DM74">
        <v>7801.83</v>
      </c>
      <c r="DN74">
        <v>0</v>
      </c>
      <c r="DO74">
        <v>2385.39</v>
      </c>
      <c r="DP74">
        <v>0</v>
      </c>
      <c r="DQ74">
        <v>883.2</v>
      </c>
      <c r="DR74">
        <v>0</v>
      </c>
      <c r="DS74">
        <v>199.51</v>
      </c>
      <c r="DT74">
        <v>196.37</v>
      </c>
      <c r="DU74">
        <v>0</v>
      </c>
      <c r="DV74">
        <v>9861.7000000000007</v>
      </c>
      <c r="DW74">
        <v>4695.84</v>
      </c>
      <c r="DX74">
        <v>0</v>
      </c>
    </row>
    <row r="75" spans="1:128" x14ac:dyDescent="0.25">
      <c r="A75" s="3">
        <v>43040</v>
      </c>
      <c r="B75">
        <v>87725.47</v>
      </c>
      <c r="C75">
        <v>79849.179999999993</v>
      </c>
      <c r="D75">
        <v>7275.37</v>
      </c>
      <c r="E75">
        <v>216306.3</v>
      </c>
      <c r="F75">
        <v>1431.67</v>
      </c>
      <c r="G75">
        <v>2605.9</v>
      </c>
      <c r="H75">
        <v>1710.14</v>
      </c>
      <c r="I75">
        <v>1995.17</v>
      </c>
      <c r="J75">
        <v>8798.6299999999992</v>
      </c>
      <c r="K75">
        <v>19949.09</v>
      </c>
      <c r="L75">
        <v>0</v>
      </c>
      <c r="M75">
        <v>0</v>
      </c>
      <c r="N75">
        <v>11.72</v>
      </c>
      <c r="O75">
        <v>0</v>
      </c>
      <c r="P75">
        <v>3914.63</v>
      </c>
      <c r="Q75">
        <v>0</v>
      </c>
      <c r="R75">
        <v>4318.5200000000004</v>
      </c>
      <c r="S75">
        <v>0</v>
      </c>
      <c r="T75">
        <v>0</v>
      </c>
      <c r="U75">
        <v>12561.99</v>
      </c>
      <c r="V75">
        <v>204.25</v>
      </c>
      <c r="W75">
        <v>0</v>
      </c>
      <c r="X75">
        <v>10054.540000000001</v>
      </c>
      <c r="Y75">
        <v>0</v>
      </c>
      <c r="Z75">
        <v>0</v>
      </c>
      <c r="AA75">
        <v>0</v>
      </c>
      <c r="AB75">
        <v>44941.05</v>
      </c>
      <c r="AC75">
        <v>-4434.1099999999997</v>
      </c>
      <c r="AD75">
        <v>0</v>
      </c>
      <c r="AE75">
        <v>32467.37</v>
      </c>
      <c r="AF75">
        <v>1519.62</v>
      </c>
      <c r="AG75">
        <v>2815.18</v>
      </c>
      <c r="AH75">
        <v>2500</v>
      </c>
      <c r="AI75">
        <v>3116.5</v>
      </c>
      <c r="AJ75">
        <v>680</v>
      </c>
      <c r="AK75">
        <v>0</v>
      </c>
      <c r="AL75">
        <v>450.08</v>
      </c>
      <c r="AM75">
        <v>87.59</v>
      </c>
      <c r="AN75">
        <v>0</v>
      </c>
      <c r="AO75">
        <v>0</v>
      </c>
      <c r="AP75">
        <v>0</v>
      </c>
      <c r="AQ75">
        <v>871.31</v>
      </c>
      <c r="AR75">
        <v>0</v>
      </c>
      <c r="AS75">
        <v>0</v>
      </c>
      <c r="AT75">
        <v>0</v>
      </c>
      <c r="AU75">
        <v>0</v>
      </c>
      <c r="AV75">
        <v>778.5</v>
      </c>
      <c r="AW75">
        <v>998.9</v>
      </c>
      <c r="AX75">
        <v>347.77</v>
      </c>
      <c r="AY75">
        <v>3094.87</v>
      </c>
      <c r="AZ75">
        <v>0</v>
      </c>
      <c r="BA75">
        <v>22431.27</v>
      </c>
      <c r="BB75">
        <v>0</v>
      </c>
      <c r="BC75">
        <v>0</v>
      </c>
      <c r="BD75">
        <v>0</v>
      </c>
      <c r="BE75">
        <v>80.5</v>
      </c>
      <c r="BF75">
        <v>0</v>
      </c>
      <c r="BG75">
        <v>0</v>
      </c>
      <c r="BH75">
        <v>810.66</v>
      </c>
      <c r="BI75">
        <v>661.37</v>
      </c>
      <c r="BJ75">
        <v>4334.33</v>
      </c>
      <c r="BK75">
        <v>621.27</v>
      </c>
      <c r="BL75">
        <v>0</v>
      </c>
      <c r="BM75">
        <v>384.95</v>
      </c>
      <c r="BN75">
        <v>0</v>
      </c>
      <c r="BO75">
        <v>0</v>
      </c>
      <c r="BP75">
        <v>534.69000000000005</v>
      </c>
      <c r="BQ75">
        <v>0</v>
      </c>
      <c r="BR75">
        <v>651.32000000000005</v>
      </c>
      <c r="BS75">
        <v>97.54</v>
      </c>
      <c r="BT75">
        <v>1790.03</v>
      </c>
      <c r="BU75">
        <v>205.21</v>
      </c>
      <c r="BV75">
        <v>490.03</v>
      </c>
      <c r="BW75">
        <v>322.26</v>
      </c>
      <c r="BX75">
        <v>1010</v>
      </c>
      <c r="BY75">
        <v>165</v>
      </c>
      <c r="BZ75">
        <v>659.54</v>
      </c>
      <c r="CA75">
        <v>837.78</v>
      </c>
      <c r="CB75">
        <v>0</v>
      </c>
      <c r="CC75">
        <v>9773.7800000000007</v>
      </c>
      <c r="CD75">
        <v>2407.46</v>
      </c>
      <c r="CE75">
        <v>0</v>
      </c>
      <c r="CF75">
        <v>0</v>
      </c>
      <c r="CG75">
        <v>2850.75</v>
      </c>
      <c r="CH75">
        <v>2742.88</v>
      </c>
      <c r="CI75">
        <v>1902.16</v>
      </c>
      <c r="CJ75">
        <v>98.28</v>
      </c>
      <c r="CK75">
        <v>34480.720000000001</v>
      </c>
      <c r="CL75">
        <v>500</v>
      </c>
      <c r="CM75">
        <v>4696.53</v>
      </c>
      <c r="CN75">
        <v>1577.34</v>
      </c>
      <c r="CO75">
        <v>2150.73</v>
      </c>
      <c r="CP75">
        <v>4750</v>
      </c>
      <c r="CQ75">
        <v>7996.73</v>
      </c>
      <c r="CR75">
        <v>0</v>
      </c>
      <c r="CS75">
        <v>8840</v>
      </c>
      <c r="CT75">
        <v>728</v>
      </c>
      <c r="CU75">
        <v>1531.82</v>
      </c>
      <c r="CV75">
        <v>0</v>
      </c>
      <c r="CW75">
        <v>0</v>
      </c>
      <c r="CX75">
        <v>4000</v>
      </c>
      <c r="CY75">
        <v>18124.07</v>
      </c>
      <c r="CZ75">
        <v>0</v>
      </c>
      <c r="DA75">
        <v>0</v>
      </c>
      <c r="DB75">
        <v>0</v>
      </c>
      <c r="DC75">
        <v>29363.64</v>
      </c>
      <c r="DD75">
        <v>5566.76</v>
      </c>
      <c r="DE75">
        <v>15649.11</v>
      </c>
      <c r="DF75">
        <v>12996.92</v>
      </c>
      <c r="DG75">
        <v>4749.05</v>
      </c>
      <c r="DH75">
        <v>5232.8100000000004</v>
      </c>
      <c r="DI75">
        <v>20710.259999999998</v>
      </c>
      <c r="DJ75">
        <v>0</v>
      </c>
      <c r="DK75">
        <v>792.95</v>
      </c>
      <c r="DL75">
        <v>6254.79</v>
      </c>
      <c r="DM75">
        <v>9510.36</v>
      </c>
      <c r="DN75">
        <v>0</v>
      </c>
      <c r="DO75">
        <v>2760</v>
      </c>
      <c r="DP75">
        <v>0</v>
      </c>
      <c r="DQ75">
        <v>3266.74</v>
      </c>
      <c r="DR75">
        <v>0</v>
      </c>
      <c r="DS75">
        <v>802.5</v>
      </c>
      <c r="DT75">
        <v>237.27</v>
      </c>
      <c r="DU75">
        <v>0</v>
      </c>
      <c r="DV75">
        <v>0</v>
      </c>
      <c r="DW75">
        <v>0</v>
      </c>
      <c r="DX75">
        <v>0</v>
      </c>
    </row>
    <row r="76" spans="1:128" x14ac:dyDescent="0.25">
      <c r="A76" s="3">
        <v>43009</v>
      </c>
      <c r="B76">
        <v>77865.73</v>
      </c>
      <c r="C76">
        <v>52983.12</v>
      </c>
      <c r="D76">
        <v>7901.9</v>
      </c>
      <c r="E76">
        <v>185347.65</v>
      </c>
      <c r="F76">
        <v>1431.67</v>
      </c>
      <c r="G76">
        <v>7022.4</v>
      </c>
      <c r="H76">
        <v>2854.31</v>
      </c>
      <c r="I76">
        <v>84.55</v>
      </c>
      <c r="J76">
        <v>7238.19</v>
      </c>
      <c r="K76">
        <v>18047.54</v>
      </c>
      <c r="L76">
        <v>0</v>
      </c>
      <c r="M76">
        <v>814.54</v>
      </c>
      <c r="N76">
        <v>14.16</v>
      </c>
      <c r="O76">
        <v>0</v>
      </c>
      <c r="P76">
        <v>5888.19</v>
      </c>
      <c r="Q76">
        <v>0</v>
      </c>
      <c r="R76">
        <v>1586.36</v>
      </c>
      <c r="S76">
        <v>0</v>
      </c>
      <c r="T76">
        <v>0</v>
      </c>
      <c r="U76">
        <v>0</v>
      </c>
      <c r="V76">
        <v>0</v>
      </c>
      <c r="W76">
        <v>0</v>
      </c>
      <c r="X76">
        <v>618.17999999999995</v>
      </c>
      <c r="Y76">
        <v>0</v>
      </c>
      <c r="Z76">
        <v>0</v>
      </c>
      <c r="AA76">
        <v>0</v>
      </c>
      <c r="AB76">
        <v>32158.63</v>
      </c>
      <c r="AC76">
        <v>12441.35</v>
      </c>
      <c r="AD76">
        <v>0</v>
      </c>
      <c r="AE76">
        <v>23713.88</v>
      </c>
      <c r="AF76">
        <v>2349.5700000000002</v>
      </c>
      <c r="AG76">
        <v>0</v>
      </c>
      <c r="AH76">
        <v>2000</v>
      </c>
      <c r="AI76">
        <v>8911.58</v>
      </c>
      <c r="AJ76">
        <v>0</v>
      </c>
      <c r="AK76">
        <v>0</v>
      </c>
      <c r="AL76">
        <v>323.95999999999998</v>
      </c>
      <c r="AM76">
        <v>87.59</v>
      </c>
      <c r="AN76">
        <v>0</v>
      </c>
      <c r="AO76">
        <v>0</v>
      </c>
      <c r="AP76">
        <v>0</v>
      </c>
      <c r="AQ76">
        <v>612.94000000000005</v>
      </c>
      <c r="AR76">
        <v>0</v>
      </c>
      <c r="AS76">
        <v>440</v>
      </c>
      <c r="AT76">
        <v>0</v>
      </c>
      <c r="AU76">
        <v>0</v>
      </c>
      <c r="AV76">
        <v>224</v>
      </c>
      <c r="AW76">
        <v>1349.69</v>
      </c>
      <c r="AX76">
        <v>396.62</v>
      </c>
      <c r="AY76">
        <v>1730.74</v>
      </c>
      <c r="AZ76">
        <v>0</v>
      </c>
      <c r="BA76">
        <v>21125.25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1617.37</v>
      </c>
      <c r="BI76">
        <v>566.03</v>
      </c>
      <c r="BJ76">
        <v>2698.47</v>
      </c>
      <c r="BK76">
        <v>632.97</v>
      </c>
      <c r="BL76">
        <v>0</v>
      </c>
      <c r="BM76">
        <v>377.88</v>
      </c>
      <c r="BN76">
        <v>0</v>
      </c>
      <c r="BO76">
        <v>0</v>
      </c>
      <c r="BP76">
        <v>850.82</v>
      </c>
      <c r="BQ76">
        <v>0</v>
      </c>
      <c r="BR76">
        <v>233.82</v>
      </c>
      <c r="BS76">
        <v>90.72</v>
      </c>
      <c r="BT76">
        <v>1849.69</v>
      </c>
      <c r="BU76">
        <v>326.51</v>
      </c>
      <c r="BV76">
        <v>2072.77</v>
      </c>
      <c r="BW76">
        <v>746.19</v>
      </c>
      <c r="BX76">
        <v>0</v>
      </c>
      <c r="BY76">
        <v>918.1</v>
      </c>
      <c r="BZ76">
        <v>0</v>
      </c>
      <c r="CA76">
        <v>838.89</v>
      </c>
      <c r="CB76">
        <v>0</v>
      </c>
      <c r="CC76">
        <v>10308.700000000001</v>
      </c>
      <c r="CD76">
        <v>1303.43</v>
      </c>
      <c r="CE76">
        <v>0</v>
      </c>
      <c r="CF76">
        <v>0</v>
      </c>
      <c r="CG76">
        <v>2299.94</v>
      </c>
      <c r="CH76">
        <v>2742.88</v>
      </c>
      <c r="CI76">
        <v>0</v>
      </c>
      <c r="CJ76">
        <v>163.80000000000001</v>
      </c>
      <c r="CK76">
        <v>28423.66</v>
      </c>
      <c r="CL76">
        <v>625</v>
      </c>
      <c r="CM76">
        <v>2442</v>
      </c>
      <c r="CN76">
        <v>1577.34</v>
      </c>
      <c r="CO76">
        <v>2150.73</v>
      </c>
      <c r="CP76">
        <v>6200</v>
      </c>
      <c r="CQ76">
        <v>8081.77</v>
      </c>
      <c r="CR76">
        <v>0</v>
      </c>
      <c r="CS76">
        <v>4260</v>
      </c>
      <c r="CT76">
        <v>688</v>
      </c>
      <c r="CU76">
        <v>3970.79</v>
      </c>
      <c r="CV76">
        <v>15</v>
      </c>
      <c r="CW76">
        <v>0</v>
      </c>
      <c r="CX76">
        <v>5500</v>
      </c>
      <c r="CY76">
        <v>18530.8</v>
      </c>
      <c r="CZ76">
        <v>0</v>
      </c>
      <c r="DA76">
        <v>0</v>
      </c>
      <c r="DB76">
        <v>0</v>
      </c>
      <c r="DC76">
        <v>23112.84</v>
      </c>
      <c r="DD76">
        <v>4337</v>
      </c>
      <c r="DE76">
        <v>12254.24</v>
      </c>
      <c r="DF76">
        <v>9784.42</v>
      </c>
      <c r="DG76">
        <v>3622.86</v>
      </c>
      <c r="DH76">
        <v>3533.06</v>
      </c>
      <c r="DI76">
        <v>17394.669999999998</v>
      </c>
      <c r="DJ76">
        <v>0</v>
      </c>
      <c r="DK76">
        <v>644.5</v>
      </c>
      <c r="DL76">
        <v>3736.85</v>
      </c>
      <c r="DM76">
        <v>7358.68</v>
      </c>
      <c r="DN76">
        <v>0</v>
      </c>
      <c r="DO76">
        <v>1390.62</v>
      </c>
      <c r="DP76">
        <v>0</v>
      </c>
      <c r="DQ76">
        <v>18225.87</v>
      </c>
      <c r="DR76">
        <v>8307.9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25">
      <c r="A77" s="3">
        <v>42979</v>
      </c>
      <c r="B77">
        <v>81876.84</v>
      </c>
      <c r="C77">
        <v>53216.11</v>
      </c>
      <c r="D77">
        <v>6498.11</v>
      </c>
      <c r="E77">
        <v>201647.59</v>
      </c>
      <c r="F77">
        <v>1431.67</v>
      </c>
      <c r="G77">
        <v>2703.69</v>
      </c>
      <c r="H77">
        <v>2003.54</v>
      </c>
      <c r="I77">
        <v>70.91</v>
      </c>
      <c r="J77">
        <v>7330.47</v>
      </c>
      <c r="K77">
        <v>17528.53</v>
      </c>
      <c r="L77">
        <v>0</v>
      </c>
      <c r="M77">
        <v>760</v>
      </c>
      <c r="N77">
        <v>8.32</v>
      </c>
      <c r="O77">
        <v>1103.45</v>
      </c>
      <c r="P77">
        <v>4630.54</v>
      </c>
      <c r="Q77">
        <v>0</v>
      </c>
      <c r="R77">
        <v>832.7</v>
      </c>
      <c r="S77">
        <v>0</v>
      </c>
      <c r="T77">
        <v>0</v>
      </c>
      <c r="U77">
        <v>0</v>
      </c>
      <c r="V77">
        <v>0</v>
      </c>
      <c r="W77">
        <v>0</v>
      </c>
      <c r="X77">
        <v>481.82</v>
      </c>
      <c r="Y77">
        <v>0</v>
      </c>
      <c r="Z77">
        <v>0</v>
      </c>
      <c r="AA77">
        <v>0</v>
      </c>
      <c r="AB77">
        <v>34196.160000000003</v>
      </c>
      <c r="AC77">
        <v>0</v>
      </c>
      <c r="AD77">
        <v>0</v>
      </c>
      <c r="AE77">
        <v>26084.14</v>
      </c>
      <c r="AF77">
        <v>721.61</v>
      </c>
      <c r="AG77">
        <v>0</v>
      </c>
      <c r="AH77">
        <v>3150</v>
      </c>
      <c r="AI77">
        <v>3853.72</v>
      </c>
      <c r="AJ77">
        <v>500</v>
      </c>
      <c r="AK77">
        <v>0</v>
      </c>
      <c r="AL77">
        <v>298.07</v>
      </c>
      <c r="AM77">
        <v>87.59</v>
      </c>
      <c r="AN77">
        <v>0</v>
      </c>
      <c r="AO77">
        <v>0</v>
      </c>
      <c r="AP77">
        <v>0</v>
      </c>
      <c r="AQ77">
        <v>944.24</v>
      </c>
      <c r="AR77">
        <v>0</v>
      </c>
      <c r="AS77">
        <v>0</v>
      </c>
      <c r="AT77">
        <v>0</v>
      </c>
      <c r="AU77">
        <v>82.1</v>
      </c>
      <c r="AV77">
        <v>190</v>
      </c>
      <c r="AW77">
        <v>868.9</v>
      </c>
      <c r="AX77">
        <v>981.17</v>
      </c>
      <c r="AY77">
        <v>1749.03</v>
      </c>
      <c r="AZ77">
        <v>0</v>
      </c>
      <c r="BA77">
        <v>20462.09</v>
      </c>
      <c r="BB77">
        <v>0</v>
      </c>
      <c r="BC77">
        <v>0</v>
      </c>
      <c r="BD77">
        <v>0</v>
      </c>
      <c r="BE77">
        <v>200</v>
      </c>
      <c r="BF77">
        <v>3000</v>
      </c>
      <c r="BG77">
        <v>0</v>
      </c>
      <c r="BH77">
        <v>324</v>
      </c>
      <c r="BI77">
        <v>650.02</v>
      </c>
      <c r="BJ77">
        <v>2611.42</v>
      </c>
      <c r="BK77">
        <v>644.6</v>
      </c>
      <c r="BL77">
        <v>0</v>
      </c>
      <c r="BM77">
        <v>1298.49</v>
      </c>
      <c r="BN77">
        <v>0</v>
      </c>
      <c r="BO77">
        <v>0</v>
      </c>
      <c r="BP77">
        <v>389.6</v>
      </c>
      <c r="BQ77">
        <v>0</v>
      </c>
      <c r="BR77">
        <v>376.4</v>
      </c>
      <c r="BS77">
        <v>66.19</v>
      </c>
      <c r="BT77">
        <v>4262.2299999999996</v>
      </c>
      <c r="BU77">
        <v>254.91</v>
      </c>
      <c r="BV77">
        <v>4073.91</v>
      </c>
      <c r="BW77">
        <v>578.04</v>
      </c>
      <c r="BX77">
        <v>520</v>
      </c>
      <c r="BY77">
        <v>0</v>
      </c>
      <c r="BZ77">
        <v>411.97</v>
      </c>
      <c r="CA77">
        <v>833.06</v>
      </c>
      <c r="CB77">
        <v>0</v>
      </c>
      <c r="CC77">
        <v>8420.7800000000007</v>
      </c>
      <c r="CD77">
        <v>2873.22</v>
      </c>
      <c r="CE77">
        <v>0</v>
      </c>
      <c r="CF77">
        <v>0</v>
      </c>
      <c r="CG77">
        <v>2586.42</v>
      </c>
      <c r="CH77">
        <v>2742.88</v>
      </c>
      <c r="CI77">
        <v>0</v>
      </c>
      <c r="CJ77">
        <v>131.04</v>
      </c>
      <c r="CK77">
        <v>31901.78</v>
      </c>
      <c r="CL77">
        <v>500</v>
      </c>
      <c r="CM77">
        <v>2442</v>
      </c>
      <c r="CN77">
        <v>1577.34</v>
      </c>
      <c r="CO77">
        <v>2150.73</v>
      </c>
      <c r="CP77">
        <v>7068.18</v>
      </c>
      <c r="CQ77">
        <v>11982.12</v>
      </c>
      <c r="CR77">
        <v>0</v>
      </c>
      <c r="CS77">
        <v>3095.82</v>
      </c>
      <c r="CT77">
        <v>1520</v>
      </c>
      <c r="CU77">
        <v>3281.82</v>
      </c>
      <c r="CV77">
        <v>180</v>
      </c>
      <c r="CW77">
        <v>1000</v>
      </c>
      <c r="CX77">
        <v>3736.37</v>
      </c>
      <c r="CY77">
        <v>21316.65</v>
      </c>
      <c r="CZ77">
        <v>0</v>
      </c>
      <c r="DA77">
        <v>0</v>
      </c>
      <c r="DB77">
        <v>0</v>
      </c>
      <c r="DC77">
        <v>22815.63</v>
      </c>
      <c r="DD77">
        <v>4123.9399999999996</v>
      </c>
      <c r="DE77">
        <v>12722.64</v>
      </c>
      <c r="DF77">
        <v>9739.74</v>
      </c>
      <c r="DG77">
        <v>3736.94</v>
      </c>
      <c r="DH77">
        <v>3607.34</v>
      </c>
      <c r="DI77">
        <v>16215.38</v>
      </c>
      <c r="DJ77">
        <v>0</v>
      </c>
      <c r="DK77">
        <v>623.9</v>
      </c>
      <c r="DL77">
        <v>5044.68</v>
      </c>
      <c r="DM77">
        <v>7260.37</v>
      </c>
      <c r="DN77">
        <v>0</v>
      </c>
      <c r="DO77">
        <v>3801.48</v>
      </c>
      <c r="DP77">
        <v>0</v>
      </c>
      <c r="DQ77">
        <v>9133.23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 x14ac:dyDescent="0.25">
      <c r="A78" s="3">
        <v>42948</v>
      </c>
      <c r="B78">
        <v>78890.679999999993</v>
      </c>
      <c r="C78">
        <v>45157.27</v>
      </c>
      <c r="D78">
        <v>7580.97</v>
      </c>
      <c r="E78">
        <v>253088.77</v>
      </c>
      <c r="F78">
        <v>0</v>
      </c>
      <c r="G78">
        <v>2660.58</v>
      </c>
      <c r="H78">
        <v>1669.37</v>
      </c>
      <c r="I78">
        <v>789.1</v>
      </c>
      <c r="J78">
        <v>8010.03</v>
      </c>
      <c r="K78">
        <v>16419.98</v>
      </c>
      <c r="L78">
        <v>0</v>
      </c>
      <c r="M78">
        <v>469.09</v>
      </c>
      <c r="N78">
        <v>7.68</v>
      </c>
      <c r="O78">
        <v>0</v>
      </c>
      <c r="P78">
        <v>4232.45</v>
      </c>
      <c r="Q78">
        <v>0</v>
      </c>
      <c r="R78">
        <v>1316.37</v>
      </c>
      <c r="S78">
        <v>0</v>
      </c>
      <c r="T78">
        <v>0</v>
      </c>
      <c r="U78">
        <v>0</v>
      </c>
      <c r="V78">
        <v>0</v>
      </c>
      <c r="W78">
        <v>0</v>
      </c>
      <c r="X78">
        <v>985.45</v>
      </c>
      <c r="Y78">
        <v>0</v>
      </c>
      <c r="Z78">
        <v>0</v>
      </c>
      <c r="AA78">
        <v>0</v>
      </c>
      <c r="AB78">
        <v>42581.35</v>
      </c>
      <c r="AC78">
        <v>0</v>
      </c>
      <c r="AD78">
        <v>0</v>
      </c>
      <c r="AE78">
        <v>23501.85</v>
      </c>
      <c r="AF78">
        <v>3200.28</v>
      </c>
      <c r="AG78">
        <v>0</v>
      </c>
      <c r="AH78">
        <v>1800</v>
      </c>
      <c r="AI78">
        <v>3090.25</v>
      </c>
      <c r="AJ78">
        <v>0</v>
      </c>
      <c r="AK78">
        <v>0</v>
      </c>
      <c r="AL78">
        <v>321.83999999999997</v>
      </c>
      <c r="AM78">
        <v>87.59</v>
      </c>
      <c r="AN78">
        <v>25.91</v>
      </c>
      <c r="AO78">
        <v>0</v>
      </c>
      <c r="AP78">
        <v>0</v>
      </c>
      <c r="AQ78">
        <v>1066.23</v>
      </c>
      <c r="AR78">
        <v>0</v>
      </c>
      <c r="AS78">
        <v>0</v>
      </c>
      <c r="AT78">
        <v>0</v>
      </c>
      <c r="AU78">
        <v>236.55</v>
      </c>
      <c r="AV78">
        <v>120</v>
      </c>
      <c r="AW78">
        <v>972.9</v>
      </c>
      <c r="AX78">
        <v>262.54000000000002</v>
      </c>
      <c r="AY78">
        <v>1716.13</v>
      </c>
      <c r="AZ78">
        <v>0</v>
      </c>
      <c r="BA78">
        <v>22523.21</v>
      </c>
      <c r="BB78">
        <v>0</v>
      </c>
      <c r="BC78">
        <v>0</v>
      </c>
      <c r="BD78">
        <v>0</v>
      </c>
      <c r="BE78">
        <v>0</v>
      </c>
      <c r="BF78">
        <v>1000</v>
      </c>
      <c r="BG78">
        <v>0</v>
      </c>
      <c r="BH78">
        <v>759.07</v>
      </c>
      <c r="BI78">
        <v>811.48</v>
      </c>
      <c r="BJ78">
        <v>2698.47</v>
      </c>
      <c r="BK78">
        <v>656.17</v>
      </c>
      <c r="BL78">
        <v>0</v>
      </c>
      <c r="BM78">
        <v>1332.37</v>
      </c>
      <c r="BN78">
        <v>0</v>
      </c>
      <c r="BO78">
        <v>0</v>
      </c>
      <c r="BP78">
        <v>749.2</v>
      </c>
      <c r="BQ78">
        <v>119.67</v>
      </c>
      <c r="BR78">
        <v>91.15</v>
      </c>
      <c r="BS78">
        <v>62.54</v>
      </c>
      <c r="BT78">
        <v>3699.39</v>
      </c>
      <c r="BU78">
        <v>127.09</v>
      </c>
      <c r="BV78">
        <v>1531.13</v>
      </c>
      <c r="BW78">
        <v>1341.13</v>
      </c>
      <c r="BX78">
        <v>360</v>
      </c>
      <c r="BY78">
        <v>0</v>
      </c>
      <c r="BZ78">
        <v>0</v>
      </c>
      <c r="CA78">
        <v>836.94</v>
      </c>
      <c r="CB78">
        <v>0</v>
      </c>
      <c r="CC78">
        <v>6142.56</v>
      </c>
      <c r="CD78">
        <v>1487.77</v>
      </c>
      <c r="CE78">
        <v>0</v>
      </c>
      <c r="CF78">
        <v>0</v>
      </c>
      <c r="CG78">
        <v>11900</v>
      </c>
      <c r="CH78">
        <v>2742.88</v>
      </c>
      <c r="CI78">
        <v>0</v>
      </c>
      <c r="CJ78">
        <v>131.04</v>
      </c>
      <c r="CK78">
        <v>41927.11</v>
      </c>
      <c r="CL78">
        <v>500</v>
      </c>
      <c r="CM78">
        <v>2442</v>
      </c>
      <c r="CN78">
        <v>1577.34</v>
      </c>
      <c r="CO78">
        <v>2150.73</v>
      </c>
      <c r="CP78">
        <v>5600</v>
      </c>
      <c r="CQ78">
        <v>11096.49</v>
      </c>
      <c r="CR78">
        <v>0</v>
      </c>
      <c r="CS78">
        <v>5842.49</v>
      </c>
      <c r="CT78">
        <v>0</v>
      </c>
      <c r="CU78">
        <v>1260</v>
      </c>
      <c r="CV78">
        <v>385</v>
      </c>
      <c r="CW78">
        <v>0</v>
      </c>
      <c r="CX78">
        <v>3390.45</v>
      </c>
      <c r="CY78">
        <v>18125.68</v>
      </c>
      <c r="CZ78">
        <v>320</v>
      </c>
      <c r="DA78">
        <v>0</v>
      </c>
      <c r="DB78">
        <v>0</v>
      </c>
      <c r="DC78">
        <v>24848.22</v>
      </c>
      <c r="DD78">
        <v>4338.84</v>
      </c>
      <c r="DE78">
        <v>45626.879999999997</v>
      </c>
      <c r="DF78">
        <v>11997.67</v>
      </c>
      <c r="DG78">
        <v>4859.0200000000004</v>
      </c>
      <c r="DH78">
        <v>4924.5</v>
      </c>
      <c r="DI78">
        <v>20390.150000000001</v>
      </c>
      <c r="DJ78">
        <v>0</v>
      </c>
      <c r="DK78">
        <v>762.05</v>
      </c>
      <c r="DL78">
        <v>5799.19</v>
      </c>
      <c r="DM78">
        <v>8795.5400000000009</v>
      </c>
      <c r="DN78">
        <v>0</v>
      </c>
      <c r="DO78">
        <v>1632.69</v>
      </c>
      <c r="DP78">
        <v>0</v>
      </c>
      <c r="DQ78">
        <v>-45560.19</v>
      </c>
      <c r="DR78">
        <v>4153.95</v>
      </c>
      <c r="DS78">
        <v>0</v>
      </c>
      <c r="DT78">
        <v>23.64</v>
      </c>
      <c r="DU78">
        <v>0</v>
      </c>
      <c r="DV78">
        <v>0</v>
      </c>
      <c r="DW78">
        <v>0</v>
      </c>
      <c r="DX78">
        <v>0</v>
      </c>
    </row>
    <row r="79" spans="1:128" x14ac:dyDescent="0.25">
      <c r="A79" s="3">
        <v>42917</v>
      </c>
      <c r="B79">
        <v>89177.919999999998</v>
      </c>
      <c r="C79">
        <v>43382.33</v>
      </c>
      <c r="D79">
        <v>8953.5499999999993</v>
      </c>
      <c r="E79">
        <v>238539.55</v>
      </c>
      <c r="F79">
        <v>0</v>
      </c>
      <c r="G79">
        <v>4343.45</v>
      </c>
      <c r="H79">
        <v>2149.0100000000002</v>
      </c>
      <c r="I79">
        <v>882.74</v>
      </c>
      <c r="J79">
        <v>7949.07</v>
      </c>
      <c r="K79">
        <v>20743.669999999998</v>
      </c>
      <c r="L79">
        <v>352</v>
      </c>
      <c r="M79">
        <v>632.73</v>
      </c>
      <c r="N79">
        <v>6.12</v>
      </c>
      <c r="O79">
        <v>0</v>
      </c>
      <c r="P79">
        <v>6212.23</v>
      </c>
      <c r="Q79">
        <v>0</v>
      </c>
      <c r="R79">
        <v>788.19</v>
      </c>
      <c r="S79">
        <v>0</v>
      </c>
      <c r="T79">
        <v>0</v>
      </c>
      <c r="U79">
        <v>0</v>
      </c>
      <c r="V79">
        <v>0</v>
      </c>
      <c r="W79">
        <v>0</v>
      </c>
      <c r="X79">
        <v>100</v>
      </c>
      <c r="Y79">
        <v>0</v>
      </c>
      <c r="Z79">
        <v>0</v>
      </c>
      <c r="AA79">
        <v>0</v>
      </c>
      <c r="AB79">
        <v>49676.13</v>
      </c>
      <c r="AC79">
        <v>-1106.03</v>
      </c>
      <c r="AD79">
        <v>0</v>
      </c>
      <c r="AE79">
        <v>22385.35</v>
      </c>
      <c r="AF79">
        <v>1766.42</v>
      </c>
      <c r="AG79">
        <v>0</v>
      </c>
      <c r="AH79">
        <v>4925</v>
      </c>
      <c r="AI79">
        <v>3007.73</v>
      </c>
      <c r="AJ79">
        <v>0</v>
      </c>
      <c r="AK79">
        <v>0</v>
      </c>
      <c r="AL79">
        <v>397.4</v>
      </c>
      <c r="AM79">
        <v>87.59</v>
      </c>
      <c r="AN79">
        <v>0</v>
      </c>
      <c r="AO79">
        <v>959.67</v>
      </c>
      <c r="AP79">
        <v>0</v>
      </c>
      <c r="AQ79">
        <v>366.07</v>
      </c>
      <c r="AR79">
        <v>0</v>
      </c>
      <c r="AS79">
        <v>0</v>
      </c>
      <c r="AT79">
        <v>0</v>
      </c>
      <c r="AU79">
        <v>325.97000000000003</v>
      </c>
      <c r="AV79">
        <v>98</v>
      </c>
      <c r="AW79">
        <v>1370.14</v>
      </c>
      <c r="AX79">
        <v>703.86</v>
      </c>
      <c r="AY79">
        <v>1581.22</v>
      </c>
      <c r="AZ79">
        <v>0</v>
      </c>
      <c r="BA79">
        <v>20819.45</v>
      </c>
      <c r="BB79">
        <v>0</v>
      </c>
      <c r="BC79">
        <v>0</v>
      </c>
      <c r="BD79">
        <v>0</v>
      </c>
      <c r="BE79">
        <v>0</v>
      </c>
      <c r="BF79">
        <v>4272.7299999999996</v>
      </c>
      <c r="BG79">
        <v>0</v>
      </c>
      <c r="BH79">
        <v>404.32</v>
      </c>
      <c r="BI79">
        <v>1983.96</v>
      </c>
      <c r="BJ79">
        <v>3300.57</v>
      </c>
      <c r="BK79">
        <v>678.98</v>
      </c>
      <c r="BL79">
        <v>0</v>
      </c>
      <c r="BM79">
        <v>416.06</v>
      </c>
      <c r="BN79">
        <v>0</v>
      </c>
      <c r="BO79">
        <v>54.55</v>
      </c>
      <c r="BP79">
        <v>638.87</v>
      </c>
      <c r="BQ79">
        <v>0</v>
      </c>
      <c r="BR79">
        <v>24.55</v>
      </c>
      <c r="BS79">
        <v>33.19</v>
      </c>
      <c r="BT79">
        <v>3458.25</v>
      </c>
      <c r="BU79">
        <v>267.57</v>
      </c>
      <c r="BV79">
        <v>4037.1</v>
      </c>
      <c r="BW79">
        <v>942.94</v>
      </c>
      <c r="BX79">
        <v>0</v>
      </c>
      <c r="BY79">
        <v>0</v>
      </c>
      <c r="BZ79">
        <v>-59.95</v>
      </c>
      <c r="CA79">
        <v>835.29</v>
      </c>
      <c r="CB79">
        <v>0</v>
      </c>
      <c r="CC79">
        <v>5758.32</v>
      </c>
      <c r="CD79">
        <v>3027.63</v>
      </c>
      <c r="CE79">
        <v>0</v>
      </c>
      <c r="CF79">
        <v>0</v>
      </c>
      <c r="CG79">
        <v>0</v>
      </c>
      <c r="CH79">
        <v>2678.4</v>
      </c>
      <c r="CI79">
        <v>0</v>
      </c>
      <c r="CJ79">
        <v>163.80000000000001</v>
      </c>
      <c r="CK79">
        <v>39000.32</v>
      </c>
      <c r="CL79">
        <v>625</v>
      </c>
      <c r="CM79">
        <v>2442</v>
      </c>
      <c r="CN79">
        <v>1562.28</v>
      </c>
      <c r="CO79">
        <v>2150.73</v>
      </c>
      <c r="CP79">
        <v>7229.09</v>
      </c>
      <c r="CQ79">
        <v>13118.81</v>
      </c>
      <c r="CR79">
        <v>0</v>
      </c>
      <c r="CS79">
        <v>1526.82</v>
      </c>
      <c r="CT79">
        <v>680</v>
      </c>
      <c r="CU79">
        <v>90.91</v>
      </c>
      <c r="CV79">
        <v>690</v>
      </c>
      <c r="CW79">
        <v>6045.45</v>
      </c>
      <c r="CX79">
        <v>7507.28</v>
      </c>
      <c r="CY79">
        <v>18520</v>
      </c>
      <c r="CZ79">
        <v>1521.82</v>
      </c>
      <c r="DA79">
        <v>0</v>
      </c>
      <c r="DB79">
        <v>0</v>
      </c>
      <c r="DC79">
        <v>20945</v>
      </c>
      <c r="DD79">
        <v>4813.29</v>
      </c>
      <c r="DE79">
        <v>14871.86</v>
      </c>
      <c r="DF79">
        <v>10886.53</v>
      </c>
      <c r="DG79">
        <v>3685.41</v>
      </c>
      <c r="DH79">
        <v>3671.8</v>
      </c>
      <c r="DI79">
        <v>21467.82</v>
      </c>
      <c r="DJ79">
        <v>0</v>
      </c>
      <c r="DK79">
        <v>622</v>
      </c>
      <c r="DL79">
        <v>4394.55</v>
      </c>
      <c r="DM79">
        <v>7570.34</v>
      </c>
      <c r="DN79">
        <v>0</v>
      </c>
      <c r="DO79">
        <v>1711.35</v>
      </c>
      <c r="DP79">
        <v>0</v>
      </c>
      <c r="DQ79">
        <v>-12298.66</v>
      </c>
      <c r="DR79">
        <v>8780.2800000000007</v>
      </c>
      <c r="DS79">
        <v>0</v>
      </c>
      <c r="DT79">
        <v>400.91</v>
      </c>
      <c r="DU79">
        <v>0</v>
      </c>
      <c r="DV79">
        <v>0</v>
      </c>
      <c r="DW79">
        <v>0</v>
      </c>
      <c r="DX79">
        <v>0</v>
      </c>
    </row>
    <row r="80" spans="1:128" x14ac:dyDescent="0.25">
      <c r="A80" s="3">
        <v>42887</v>
      </c>
      <c r="B80">
        <v>95361.67</v>
      </c>
      <c r="C80">
        <v>50835.03</v>
      </c>
      <c r="D80">
        <v>9853.39</v>
      </c>
      <c r="E80">
        <v>183834.16</v>
      </c>
      <c r="F80">
        <v>0</v>
      </c>
      <c r="G80">
        <v>3015.52</v>
      </c>
      <c r="H80">
        <v>1696.26</v>
      </c>
      <c r="I80">
        <v>1204.29</v>
      </c>
      <c r="J80">
        <v>8159.38</v>
      </c>
      <c r="K80">
        <v>19459.2</v>
      </c>
      <c r="L80">
        <v>0</v>
      </c>
      <c r="M80">
        <v>704</v>
      </c>
      <c r="N80">
        <v>4.79</v>
      </c>
      <c r="O80">
        <v>0</v>
      </c>
      <c r="P80">
        <v>4683.8999999999996</v>
      </c>
      <c r="Q80">
        <v>0</v>
      </c>
      <c r="R80">
        <v>1812.26</v>
      </c>
      <c r="S80">
        <v>0</v>
      </c>
      <c r="T80">
        <v>0</v>
      </c>
      <c r="U80">
        <v>0</v>
      </c>
      <c r="V80">
        <v>0</v>
      </c>
      <c r="W80">
        <v>0</v>
      </c>
      <c r="X80">
        <v>247.29</v>
      </c>
      <c r="Y80">
        <v>0</v>
      </c>
      <c r="Z80">
        <v>0</v>
      </c>
      <c r="AA80">
        <v>0</v>
      </c>
      <c r="AB80">
        <v>45724.85</v>
      </c>
      <c r="AC80">
        <v>-6446.32</v>
      </c>
      <c r="AD80">
        <v>0</v>
      </c>
      <c r="AE80">
        <v>23178.83</v>
      </c>
      <c r="AF80">
        <v>2245.59</v>
      </c>
      <c r="AG80">
        <v>1081.4100000000001</v>
      </c>
      <c r="AH80">
        <v>2000</v>
      </c>
      <c r="AI80">
        <v>5258.99</v>
      </c>
      <c r="AJ80">
        <v>0</v>
      </c>
      <c r="AK80">
        <v>7193.64</v>
      </c>
      <c r="AL80">
        <v>498.24</v>
      </c>
      <c r="AM80">
        <v>87.59</v>
      </c>
      <c r="AN80">
        <v>298.18</v>
      </c>
      <c r="AO80">
        <v>1877.96</v>
      </c>
      <c r="AP80">
        <v>0</v>
      </c>
      <c r="AQ80">
        <v>487.95</v>
      </c>
      <c r="AR80">
        <v>0</v>
      </c>
      <c r="AS80">
        <v>0</v>
      </c>
      <c r="AT80">
        <v>0</v>
      </c>
      <c r="AU80">
        <v>848.17</v>
      </c>
      <c r="AV80">
        <v>590</v>
      </c>
      <c r="AW80">
        <v>1140.4000000000001</v>
      </c>
      <c r="AX80">
        <v>185.05</v>
      </c>
      <c r="AY80">
        <v>1723.58</v>
      </c>
      <c r="AZ80">
        <v>0</v>
      </c>
      <c r="BA80">
        <v>20267.560000000001</v>
      </c>
      <c r="BB80">
        <v>0</v>
      </c>
      <c r="BC80">
        <v>0</v>
      </c>
      <c r="BD80">
        <v>0</v>
      </c>
      <c r="BE80">
        <v>500</v>
      </c>
      <c r="BF80">
        <v>0</v>
      </c>
      <c r="BG80">
        <v>0</v>
      </c>
      <c r="BH80">
        <v>324</v>
      </c>
      <c r="BI80">
        <v>1240.1300000000001</v>
      </c>
      <c r="BJ80">
        <v>3995.73</v>
      </c>
      <c r="BK80">
        <v>686.81</v>
      </c>
      <c r="BL80">
        <v>159.09</v>
      </c>
      <c r="BM80">
        <v>476.47</v>
      </c>
      <c r="BN80">
        <v>-831.36</v>
      </c>
      <c r="BO80">
        <v>0</v>
      </c>
      <c r="BP80">
        <v>591.49</v>
      </c>
      <c r="BQ80">
        <v>180.99</v>
      </c>
      <c r="BR80">
        <v>26.76</v>
      </c>
      <c r="BS80">
        <v>41.27</v>
      </c>
      <c r="BT80">
        <v>0</v>
      </c>
      <c r="BU80">
        <v>146.75</v>
      </c>
      <c r="BV80">
        <v>5684.51</v>
      </c>
      <c r="BW80">
        <v>184.38</v>
      </c>
      <c r="BX80">
        <v>600</v>
      </c>
      <c r="BY80">
        <v>0</v>
      </c>
      <c r="BZ80">
        <v>0</v>
      </c>
      <c r="CA80">
        <v>957.71</v>
      </c>
      <c r="CB80">
        <v>143.63999999999999</v>
      </c>
      <c r="CC80">
        <v>5874.03</v>
      </c>
      <c r="CD80">
        <v>1250.6400000000001</v>
      </c>
      <c r="CE80">
        <v>0</v>
      </c>
      <c r="CF80">
        <v>0</v>
      </c>
      <c r="CG80">
        <v>0</v>
      </c>
      <c r="CH80">
        <v>2678.4</v>
      </c>
      <c r="CI80">
        <v>0</v>
      </c>
      <c r="CJ80">
        <v>131.04</v>
      </c>
      <c r="CK80">
        <v>28269.439999999999</v>
      </c>
      <c r="CL80">
        <v>500</v>
      </c>
      <c r="CM80">
        <v>2442</v>
      </c>
      <c r="CN80">
        <v>1562.28</v>
      </c>
      <c r="CO80">
        <v>2150.73</v>
      </c>
      <c r="CP80">
        <v>7100</v>
      </c>
      <c r="CQ80">
        <v>10990.98</v>
      </c>
      <c r="CR80">
        <v>0</v>
      </c>
      <c r="CS80">
        <v>3289.79</v>
      </c>
      <c r="CT80">
        <v>752</v>
      </c>
      <c r="CU80">
        <v>1269</v>
      </c>
      <c r="CV80">
        <v>417.27</v>
      </c>
      <c r="CW80">
        <v>0</v>
      </c>
      <c r="CX80">
        <v>820</v>
      </c>
      <c r="CY80">
        <v>19580</v>
      </c>
      <c r="CZ80">
        <v>1540</v>
      </c>
      <c r="DA80">
        <v>0</v>
      </c>
      <c r="DB80">
        <v>0</v>
      </c>
      <c r="DC80">
        <v>19036.080000000002</v>
      </c>
      <c r="DD80">
        <v>8134.56</v>
      </c>
      <c r="DE80">
        <v>11375.68</v>
      </c>
      <c r="DF80">
        <v>12056.28</v>
      </c>
      <c r="DG80">
        <v>2514.08</v>
      </c>
      <c r="DH80">
        <v>4062.15</v>
      </c>
      <c r="DI80">
        <v>17421.5</v>
      </c>
      <c r="DJ80">
        <v>3500</v>
      </c>
      <c r="DK80">
        <v>1122</v>
      </c>
      <c r="DL80">
        <v>4068.1</v>
      </c>
      <c r="DM80">
        <v>7875.63</v>
      </c>
      <c r="DN80">
        <v>0</v>
      </c>
      <c r="DO80">
        <v>3767.17</v>
      </c>
      <c r="DP80">
        <v>1947.97</v>
      </c>
      <c r="DQ80">
        <v>6831.3</v>
      </c>
      <c r="DR80">
        <v>4897.41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x14ac:dyDescent="0.25">
      <c r="A81" s="3">
        <v>42856</v>
      </c>
      <c r="B81">
        <v>102058.79</v>
      </c>
      <c r="C81">
        <v>51553.63</v>
      </c>
      <c r="D81">
        <v>14136.29</v>
      </c>
      <c r="E81">
        <v>166436.82</v>
      </c>
      <c r="F81">
        <v>1431.63</v>
      </c>
      <c r="G81">
        <v>3463.4</v>
      </c>
      <c r="H81">
        <v>1971.49</v>
      </c>
      <c r="I81">
        <v>563.20000000000005</v>
      </c>
      <c r="J81">
        <v>10347.64</v>
      </c>
      <c r="K81">
        <v>19889.330000000002</v>
      </c>
      <c r="L81">
        <v>1540.91</v>
      </c>
      <c r="M81">
        <v>796.36</v>
      </c>
      <c r="N81">
        <v>3.36</v>
      </c>
      <c r="O81">
        <v>0</v>
      </c>
      <c r="P81">
        <v>3852.55</v>
      </c>
      <c r="Q81">
        <v>0</v>
      </c>
      <c r="R81">
        <v>1343.49</v>
      </c>
      <c r="S81">
        <v>0</v>
      </c>
      <c r="T81">
        <v>0</v>
      </c>
      <c r="U81">
        <v>0</v>
      </c>
      <c r="V81">
        <v>0</v>
      </c>
      <c r="W81">
        <v>0</v>
      </c>
      <c r="X81">
        <v>1742.44</v>
      </c>
      <c r="Y81">
        <v>0</v>
      </c>
      <c r="Z81">
        <v>0</v>
      </c>
      <c r="AA81">
        <v>0</v>
      </c>
      <c r="AB81">
        <v>64906.82</v>
      </c>
      <c r="AC81">
        <v>1407.52</v>
      </c>
      <c r="AD81">
        <v>0</v>
      </c>
      <c r="AE81">
        <v>28170.63</v>
      </c>
      <c r="AF81">
        <v>3506.05</v>
      </c>
      <c r="AG81">
        <v>0</v>
      </c>
      <c r="AH81">
        <v>10200</v>
      </c>
      <c r="AI81">
        <v>2878.18</v>
      </c>
      <c r="AJ81">
        <v>0</v>
      </c>
      <c r="AK81">
        <v>0</v>
      </c>
      <c r="AL81">
        <v>414.22</v>
      </c>
      <c r="AM81">
        <v>87.59</v>
      </c>
      <c r="AN81">
        <v>0</v>
      </c>
      <c r="AO81">
        <v>8977.7000000000007</v>
      </c>
      <c r="AP81">
        <v>0</v>
      </c>
      <c r="AQ81">
        <v>675.34</v>
      </c>
      <c r="AR81">
        <v>0</v>
      </c>
      <c r="AS81">
        <v>402.75</v>
      </c>
      <c r="AT81">
        <v>0</v>
      </c>
      <c r="AU81">
        <v>980.29</v>
      </c>
      <c r="AV81">
        <v>615</v>
      </c>
      <c r="AW81">
        <v>1022.36</v>
      </c>
      <c r="AX81">
        <v>133.83000000000001</v>
      </c>
      <c r="AY81">
        <v>1965.61</v>
      </c>
      <c r="AZ81">
        <v>0</v>
      </c>
      <c r="BA81">
        <v>21869.119999999999</v>
      </c>
      <c r="BB81">
        <v>0</v>
      </c>
      <c r="BC81">
        <v>0</v>
      </c>
      <c r="BD81">
        <v>0</v>
      </c>
      <c r="BE81">
        <v>0</v>
      </c>
      <c r="BF81">
        <v>1000</v>
      </c>
      <c r="BG81">
        <v>0</v>
      </c>
      <c r="BH81">
        <v>6578.8</v>
      </c>
      <c r="BI81">
        <v>628.62</v>
      </c>
      <c r="BJ81">
        <v>3212.24</v>
      </c>
      <c r="BK81">
        <v>694.37</v>
      </c>
      <c r="BL81">
        <v>457.5</v>
      </c>
      <c r="BM81">
        <v>1057.03</v>
      </c>
      <c r="BN81">
        <v>894.28</v>
      </c>
      <c r="BO81">
        <v>0</v>
      </c>
      <c r="BP81">
        <v>1212.51</v>
      </c>
      <c r="BQ81">
        <v>119.68</v>
      </c>
      <c r="BR81">
        <v>198.32</v>
      </c>
      <c r="BS81">
        <v>50.36</v>
      </c>
      <c r="BT81">
        <v>0</v>
      </c>
      <c r="BU81">
        <v>552.79999999999995</v>
      </c>
      <c r="BV81">
        <v>269.94</v>
      </c>
      <c r="BW81">
        <v>438.04</v>
      </c>
      <c r="BX81">
        <v>980</v>
      </c>
      <c r="BY81">
        <v>0</v>
      </c>
      <c r="BZ81">
        <v>-143.82</v>
      </c>
      <c r="CA81">
        <v>913.4</v>
      </c>
      <c r="CB81">
        <v>0</v>
      </c>
      <c r="CC81">
        <v>6947.08</v>
      </c>
      <c r="CD81">
        <v>1809.71</v>
      </c>
      <c r="CE81">
        <v>0</v>
      </c>
      <c r="CF81">
        <v>0</v>
      </c>
      <c r="CG81">
        <v>0</v>
      </c>
      <c r="CH81">
        <v>2678.4</v>
      </c>
      <c r="CI81">
        <v>0</v>
      </c>
      <c r="CJ81">
        <v>163.80000000000001</v>
      </c>
      <c r="CK81">
        <v>24636.11</v>
      </c>
      <c r="CL81">
        <v>985</v>
      </c>
      <c r="CM81">
        <v>2442</v>
      </c>
      <c r="CN81">
        <v>0</v>
      </c>
      <c r="CO81">
        <v>2150.73</v>
      </c>
      <c r="CP81">
        <v>14972.73</v>
      </c>
      <c r="CQ81">
        <v>16084.27</v>
      </c>
      <c r="CR81">
        <v>0</v>
      </c>
      <c r="CS81">
        <v>6990.88</v>
      </c>
      <c r="CT81">
        <v>864</v>
      </c>
      <c r="CU81">
        <v>1300</v>
      </c>
      <c r="CV81">
        <v>268.63</v>
      </c>
      <c r="CW81">
        <v>5000</v>
      </c>
      <c r="CX81">
        <v>4570</v>
      </c>
      <c r="CY81">
        <v>18591.52</v>
      </c>
      <c r="CZ81">
        <v>1500</v>
      </c>
      <c r="DA81">
        <v>0</v>
      </c>
      <c r="DB81">
        <v>0</v>
      </c>
      <c r="DC81">
        <v>22273.51</v>
      </c>
      <c r="DD81">
        <v>10204.92</v>
      </c>
      <c r="DE81">
        <v>13782.6</v>
      </c>
      <c r="DF81">
        <v>15732.35</v>
      </c>
      <c r="DG81">
        <v>3520.35</v>
      </c>
      <c r="DH81">
        <v>6631.59</v>
      </c>
      <c r="DI81">
        <v>29357.48</v>
      </c>
      <c r="DJ81">
        <v>3500</v>
      </c>
      <c r="DK81">
        <v>1277.5</v>
      </c>
      <c r="DL81">
        <v>7234.98</v>
      </c>
      <c r="DM81">
        <v>10328.5</v>
      </c>
      <c r="DN81">
        <v>0</v>
      </c>
      <c r="DO81">
        <v>0</v>
      </c>
      <c r="DP81">
        <v>0</v>
      </c>
      <c r="DQ81">
        <v>-1703.42</v>
      </c>
      <c r="DR81">
        <v>9794.82</v>
      </c>
      <c r="DS81">
        <v>0</v>
      </c>
      <c r="DT81">
        <v>64.55</v>
      </c>
      <c r="DU81">
        <v>0</v>
      </c>
      <c r="DV81">
        <v>0</v>
      </c>
      <c r="DW81">
        <v>0</v>
      </c>
      <c r="DX81">
        <v>0</v>
      </c>
    </row>
    <row r="82" spans="1:128" x14ac:dyDescent="0.25">
      <c r="A82" s="3">
        <v>42826</v>
      </c>
      <c r="B82">
        <v>92088.48</v>
      </c>
      <c r="C82">
        <v>44463.79</v>
      </c>
      <c r="D82">
        <v>8804.36</v>
      </c>
      <c r="E82">
        <v>177717.42</v>
      </c>
      <c r="F82">
        <v>1431.63</v>
      </c>
      <c r="G82">
        <v>2506.04</v>
      </c>
      <c r="H82">
        <v>1889.29</v>
      </c>
      <c r="I82">
        <v>1282.74</v>
      </c>
      <c r="J82">
        <v>8342.08</v>
      </c>
      <c r="K82">
        <v>22276.74</v>
      </c>
      <c r="L82">
        <v>0</v>
      </c>
      <c r="M82">
        <v>976</v>
      </c>
      <c r="N82">
        <v>5.12</v>
      </c>
      <c r="O82">
        <v>0</v>
      </c>
      <c r="P82">
        <v>6173.63</v>
      </c>
      <c r="Q82">
        <v>0</v>
      </c>
      <c r="R82">
        <v>872.73</v>
      </c>
      <c r="S82">
        <v>0</v>
      </c>
      <c r="T82">
        <v>0</v>
      </c>
      <c r="U82">
        <v>0</v>
      </c>
      <c r="V82">
        <v>0</v>
      </c>
      <c r="W82">
        <v>0</v>
      </c>
      <c r="X82">
        <v>5364.99</v>
      </c>
      <c r="Y82">
        <v>0</v>
      </c>
      <c r="Z82">
        <v>0</v>
      </c>
      <c r="AA82">
        <v>0</v>
      </c>
      <c r="AB82">
        <v>43239.57</v>
      </c>
      <c r="AC82">
        <v>9242.18</v>
      </c>
      <c r="AD82">
        <v>0</v>
      </c>
      <c r="AE82">
        <v>28438.82</v>
      </c>
      <c r="AF82">
        <v>3007.93</v>
      </c>
      <c r="AG82">
        <v>3290.76</v>
      </c>
      <c r="AH82">
        <v>0</v>
      </c>
      <c r="AI82">
        <v>2665</v>
      </c>
      <c r="AJ82">
        <v>0</v>
      </c>
      <c r="AK82">
        <v>0</v>
      </c>
      <c r="AL82">
        <v>425.29</v>
      </c>
      <c r="AM82">
        <v>87.59</v>
      </c>
      <c r="AN82">
        <v>0</v>
      </c>
      <c r="AO82">
        <v>708.33</v>
      </c>
      <c r="AP82">
        <v>0</v>
      </c>
      <c r="AQ82">
        <v>267.3</v>
      </c>
      <c r="AR82">
        <v>0</v>
      </c>
      <c r="AS82">
        <v>112.75</v>
      </c>
      <c r="AT82">
        <v>0</v>
      </c>
      <c r="AU82">
        <v>605.38</v>
      </c>
      <c r="AV82">
        <v>155</v>
      </c>
      <c r="AW82">
        <v>1213.31</v>
      </c>
      <c r="AX82">
        <v>613.92999999999995</v>
      </c>
      <c r="AY82">
        <v>1829.83</v>
      </c>
      <c r="AZ82">
        <v>0</v>
      </c>
      <c r="BA82">
        <v>21770.76</v>
      </c>
      <c r="BB82">
        <v>0</v>
      </c>
      <c r="BC82">
        <v>0</v>
      </c>
      <c r="BD82">
        <v>0</v>
      </c>
      <c r="BE82">
        <v>0</v>
      </c>
      <c r="BF82">
        <v>2000</v>
      </c>
      <c r="BG82">
        <v>0</v>
      </c>
      <c r="BH82">
        <v>1786.06</v>
      </c>
      <c r="BI82">
        <v>976.37</v>
      </c>
      <c r="BJ82">
        <v>1384.25</v>
      </c>
      <c r="BK82">
        <v>462.24</v>
      </c>
      <c r="BL82">
        <v>0</v>
      </c>
      <c r="BM82">
        <v>446.54</v>
      </c>
      <c r="BN82">
        <v>0</v>
      </c>
      <c r="BO82">
        <v>2212.5300000000002</v>
      </c>
      <c r="BP82">
        <v>2055.89</v>
      </c>
      <c r="BQ82">
        <v>119.68</v>
      </c>
      <c r="BR82">
        <v>56.31</v>
      </c>
      <c r="BS82">
        <v>94.09</v>
      </c>
      <c r="BT82">
        <v>13523.89</v>
      </c>
      <c r="BU82">
        <v>752.18</v>
      </c>
      <c r="BV82">
        <v>2943.6</v>
      </c>
      <c r="BW82">
        <v>0</v>
      </c>
      <c r="BX82">
        <v>640</v>
      </c>
      <c r="BY82">
        <v>0</v>
      </c>
      <c r="BZ82">
        <v>641.46</v>
      </c>
      <c r="CA82">
        <v>654.24</v>
      </c>
      <c r="CB82">
        <v>0</v>
      </c>
      <c r="CC82">
        <v>7767</v>
      </c>
      <c r="CD82">
        <v>1459.6</v>
      </c>
      <c r="CE82">
        <v>0</v>
      </c>
      <c r="CF82">
        <v>50.5</v>
      </c>
      <c r="CG82">
        <v>0</v>
      </c>
      <c r="CH82">
        <v>2678.4</v>
      </c>
      <c r="CI82">
        <v>0</v>
      </c>
      <c r="CJ82">
        <v>131.04</v>
      </c>
      <c r="CK82">
        <v>27430.32</v>
      </c>
      <c r="CL82">
        <v>500</v>
      </c>
      <c r="CM82">
        <v>0</v>
      </c>
      <c r="CN82">
        <v>0</v>
      </c>
      <c r="CO82">
        <v>2150.73</v>
      </c>
      <c r="CP82">
        <v>5400</v>
      </c>
      <c r="CQ82">
        <v>4318.5600000000004</v>
      </c>
      <c r="CR82">
        <v>0</v>
      </c>
      <c r="CS82">
        <v>5978.6</v>
      </c>
      <c r="CT82">
        <v>784</v>
      </c>
      <c r="CU82">
        <v>1314.97</v>
      </c>
      <c r="CV82">
        <v>0</v>
      </c>
      <c r="CW82">
        <v>0</v>
      </c>
      <c r="CX82">
        <v>2160</v>
      </c>
      <c r="CY82">
        <v>15055.82</v>
      </c>
      <c r="CZ82">
        <v>1240</v>
      </c>
      <c r="DA82">
        <v>0</v>
      </c>
      <c r="DB82">
        <v>0</v>
      </c>
      <c r="DC82">
        <v>16695.189999999999</v>
      </c>
      <c r="DD82">
        <v>9591.66</v>
      </c>
      <c r="DE82">
        <v>11306.85</v>
      </c>
      <c r="DF82">
        <v>13732.07</v>
      </c>
      <c r="DG82">
        <v>3496.63</v>
      </c>
      <c r="DH82">
        <v>5131.0600000000004</v>
      </c>
      <c r="DI82">
        <v>20738.57</v>
      </c>
      <c r="DJ82">
        <v>3500</v>
      </c>
      <c r="DK82">
        <v>1269.43</v>
      </c>
      <c r="DL82">
        <v>6801.89</v>
      </c>
      <c r="DM82">
        <v>7866.48</v>
      </c>
      <c r="DN82">
        <v>0</v>
      </c>
      <c r="DO82">
        <v>1777.31</v>
      </c>
      <c r="DP82">
        <v>0</v>
      </c>
      <c r="DQ82">
        <v>-12252.55</v>
      </c>
      <c r="DR82">
        <v>9176.89</v>
      </c>
      <c r="DS82">
        <v>0</v>
      </c>
      <c r="DT82">
        <v>0</v>
      </c>
      <c r="DU82">
        <v>254.1</v>
      </c>
      <c r="DV82">
        <v>0</v>
      </c>
      <c r="DW82">
        <v>0</v>
      </c>
      <c r="DX82">
        <v>0</v>
      </c>
    </row>
    <row r="83" spans="1:128" x14ac:dyDescent="0.25">
      <c r="A83" s="3">
        <v>42795</v>
      </c>
      <c r="B83">
        <v>97919.84</v>
      </c>
      <c r="C83">
        <v>53083.4</v>
      </c>
      <c r="D83">
        <v>9444.56</v>
      </c>
      <c r="E83">
        <v>199813.19</v>
      </c>
      <c r="F83">
        <v>1431.67</v>
      </c>
      <c r="G83">
        <v>3125.62</v>
      </c>
      <c r="H83">
        <v>1563.76</v>
      </c>
      <c r="I83">
        <v>2618.33</v>
      </c>
      <c r="J83">
        <v>12178.17</v>
      </c>
      <c r="K83">
        <v>20311.73</v>
      </c>
      <c r="L83">
        <v>0</v>
      </c>
      <c r="M83">
        <v>552.73</v>
      </c>
      <c r="N83">
        <v>5.3</v>
      </c>
      <c r="O83">
        <v>0</v>
      </c>
      <c r="P83">
        <v>3784.37</v>
      </c>
      <c r="Q83">
        <v>0</v>
      </c>
      <c r="R83">
        <v>1723.65</v>
      </c>
      <c r="S83">
        <v>0</v>
      </c>
      <c r="T83">
        <v>0</v>
      </c>
      <c r="U83">
        <v>0</v>
      </c>
      <c r="V83">
        <v>0</v>
      </c>
      <c r="W83">
        <v>0</v>
      </c>
      <c r="X83">
        <v>579.42999999999995</v>
      </c>
      <c r="Y83">
        <v>0</v>
      </c>
      <c r="Z83">
        <v>0</v>
      </c>
      <c r="AA83">
        <v>0</v>
      </c>
      <c r="AB83">
        <v>33837.949999999997</v>
      </c>
      <c r="AC83">
        <v>12554.82</v>
      </c>
      <c r="AD83">
        <v>0</v>
      </c>
      <c r="AE83">
        <v>36054.92</v>
      </c>
      <c r="AF83">
        <v>2834.82</v>
      </c>
      <c r="AG83">
        <v>0</v>
      </c>
      <c r="AH83">
        <v>3140</v>
      </c>
      <c r="AI83">
        <v>4245.6899999999996</v>
      </c>
      <c r="AJ83">
        <v>0</v>
      </c>
      <c r="AK83">
        <v>0</v>
      </c>
      <c r="AL83">
        <v>345.83</v>
      </c>
      <c r="AM83">
        <v>87.59</v>
      </c>
      <c r="AN83">
        <v>882.1</v>
      </c>
      <c r="AO83">
        <v>708.34</v>
      </c>
      <c r="AP83">
        <v>0</v>
      </c>
      <c r="AQ83">
        <v>2243.2399999999998</v>
      </c>
      <c r="AR83">
        <v>0</v>
      </c>
      <c r="AS83">
        <v>112.75</v>
      </c>
      <c r="AT83">
        <v>0</v>
      </c>
      <c r="AU83">
        <v>105</v>
      </c>
      <c r="AV83">
        <v>436</v>
      </c>
      <c r="AW83">
        <v>979.4</v>
      </c>
      <c r="AX83">
        <v>1675.61</v>
      </c>
      <c r="AY83">
        <v>2302.8000000000002</v>
      </c>
      <c r="AZ83">
        <v>0</v>
      </c>
      <c r="BA83">
        <v>22425.4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1010.32</v>
      </c>
      <c r="BI83">
        <v>686.82</v>
      </c>
      <c r="BJ83">
        <v>1384.25</v>
      </c>
      <c r="BK83">
        <v>423.37</v>
      </c>
      <c r="BL83">
        <v>0</v>
      </c>
      <c r="BM83">
        <v>537.20000000000005</v>
      </c>
      <c r="BN83">
        <v>0</v>
      </c>
      <c r="BO83">
        <v>276.36</v>
      </c>
      <c r="BP83">
        <v>1441.8</v>
      </c>
      <c r="BQ83">
        <v>18.16</v>
      </c>
      <c r="BR83">
        <v>42.57</v>
      </c>
      <c r="BS83">
        <v>-26.26</v>
      </c>
      <c r="BT83">
        <v>0</v>
      </c>
      <c r="BU83">
        <v>1021.61</v>
      </c>
      <c r="BV83">
        <v>10246.84</v>
      </c>
      <c r="BW83">
        <v>526.46</v>
      </c>
      <c r="BX83">
        <v>1871.2</v>
      </c>
      <c r="BY83">
        <v>70</v>
      </c>
      <c r="BZ83">
        <v>1252.78</v>
      </c>
      <c r="CA83">
        <v>997.64</v>
      </c>
      <c r="CB83">
        <v>0</v>
      </c>
      <c r="CC83">
        <v>10652.99</v>
      </c>
      <c r="CD83">
        <v>2726.06</v>
      </c>
      <c r="CE83">
        <v>0</v>
      </c>
      <c r="CF83">
        <v>50.5</v>
      </c>
      <c r="CG83">
        <v>0</v>
      </c>
      <c r="CH83">
        <v>2678.4</v>
      </c>
      <c r="CI83">
        <v>0</v>
      </c>
      <c r="CJ83">
        <v>131.04</v>
      </c>
      <c r="CK83">
        <v>31031.29</v>
      </c>
      <c r="CL83">
        <v>500</v>
      </c>
      <c r="CM83">
        <v>4857.74</v>
      </c>
      <c r="CN83">
        <v>3124.56</v>
      </c>
      <c r="CO83">
        <v>2150.7399999999998</v>
      </c>
      <c r="CP83">
        <v>9619.09</v>
      </c>
      <c r="CQ83">
        <v>12049.91</v>
      </c>
      <c r="CR83">
        <v>767.54</v>
      </c>
      <c r="CS83">
        <v>102.4</v>
      </c>
      <c r="CT83">
        <v>864</v>
      </c>
      <c r="CU83">
        <v>2208.16</v>
      </c>
      <c r="CV83">
        <v>18.18</v>
      </c>
      <c r="CW83">
        <v>27.27</v>
      </c>
      <c r="CX83">
        <v>3690.92</v>
      </c>
      <c r="CY83">
        <v>20800</v>
      </c>
      <c r="CZ83">
        <v>1680</v>
      </c>
      <c r="DA83">
        <v>0</v>
      </c>
      <c r="DB83">
        <v>0</v>
      </c>
      <c r="DC83">
        <v>18331.47</v>
      </c>
      <c r="DD83">
        <v>13877.23</v>
      </c>
      <c r="DE83">
        <v>6947.49</v>
      </c>
      <c r="DF83">
        <v>13460.86</v>
      </c>
      <c r="DG83">
        <v>3450.27</v>
      </c>
      <c r="DH83">
        <v>6111.05</v>
      </c>
      <c r="DI83">
        <v>22986</v>
      </c>
      <c r="DJ83">
        <v>3500</v>
      </c>
      <c r="DK83">
        <v>1188.6400000000001</v>
      </c>
      <c r="DL83">
        <v>7414.78</v>
      </c>
      <c r="DM83">
        <v>12491.18</v>
      </c>
      <c r="DN83">
        <v>0</v>
      </c>
      <c r="DO83">
        <v>4951.29</v>
      </c>
      <c r="DP83">
        <v>0</v>
      </c>
      <c r="DQ83">
        <v>-316</v>
      </c>
      <c r="DR83">
        <v>4897.41</v>
      </c>
      <c r="DS83">
        <v>0</v>
      </c>
      <c r="DT83">
        <v>746.32</v>
      </c>
      <c r="DU83">
        <v>0</v>
      </c>
      <c r="DV83">
        <v>0</v>
      </c>
      <c r="DW83">
        <v>0</v>
      </c>
      <c r="DX83">
        <v>0</v>
      </c>
    </row>
    <row r="84" spans="1:128" x14ac:dyDescent="0.25">
      <c r="A84" s="3">
        <v>42767</v>
      </c>
      <c r="B84">
        <v>96781.18</v>
      </c>
      <c r="C84">
        <v>50196.95</v>
      </c>
      <c r="D84">
        <v>8423.2000000000007</v>
      </c>
      <c r="E84">
        <v>180435.43</v>
      </c>
      <c r="F84">
        <v>1431.67</v>
      </c>
      <c r="G84">
        <v>2865.89</v>
      </c>
      <c r="H84">
        <v>1722.35</v>
      </c>
      <c r="I84">
        <v>2318.5500000000002</v>
      </c>
      <c r="J84">
        <v>10292.27</v>
      </c>
      <c r="K84">
        <v>20141.09</v>
      </c>
      <c r="L84">
        <v>0</v>
      </c>
      <c r="M84">
        <v>0</v>
      </c>
      <c r="N84">
        <v>4.57</v>
      </c>
      <c r="O84">
        <v>0</v>
      </c>
      <c r="P84">
        <v>3866.71</v>
      </c>
      <c r="Q84">
        <v>0</v>
      </c>
      <c r="R84">
        <v>1754.58</v>
      </c>
      <c r="S84">
        <v>0</v>
      </c>
      <c r="T84">
        <v>0</v>
      </c>
      <c r="U84">
        <v>0</v>
      </c>
      <c r="V84">
        <v>0</v>
      </c>
      <c r="W84">
        <v>0</v>
      </c>
      <c r="X84">
        <v>2345.1999999999998</v>
      </c>
      <c r="Y84">
        <v>0</v>
      </c>
      <c r="Z84">
        <v>0</v>
      </c>
      <c r="AA84">
        <v>0</v>
      </c>
      <c r="AB84">
        <v>42936.42</v>
      </c>
      <c r="AC84">
        <v>7279.59</v>
      </c>
      <c r="AD84">
        <v>0</v>
      </c>
      <c r="AE84">
        <v>27515.01</v>
      </c>
      <c r="AF84">
        <v>2066.6799999999998</v>
      </c>
      <c r="AG84">
        <v>0</v>
      </c>
      <c r="AH84">
        <v>2327.5</v>
      </c>
      <c r="AI84">
        <v>3901.8</v>
      </c>
      <c r="AJ84">
        <v>0</v>
      </c>
      <c r="AK84">
        <v>0</v>
      </c>
      <c r="AL84">
        <v>375.91</v>
      </c>
      <c r="AM84">
        <v>87.59</v>
      </c>
      <c r="AN84">
        <v>3825.9</v>
      </c>
      <c r="AO84">
        <v>708.33</v>
      </c>
      <c r="AP84">
        <v>233.87</v>
      </c>
      <c r="AQ84">
        <v>2252.7800000000002</v>
      </c>
      <c r="AR84">
        <v>0</v>
      </c>
      <c r="AS84">
        <v>402.75</v>
      </c>
      <c r="AT84">
        <v>0</v>
      </c>
      <c r="AU84">
        <v>105</v>
      </c>
      <c r="AV84">
        <v>218</v>
      </c>
      <c r="AW84">
        <v>1808.04</v>
      </c>
      <c r="AX84">
        <v>2933.92</v>
      </c>
      <c r="AY84">
        <v>1760.07</v>
      </c>
      <c r="AZ84">
        <v>0</v>
      </c>
      <c r="BA84">
        <v>20181.62</v>
      </c>
      <c r="BB84">
        <v>0</v>
      </c>
      <c r="BC84">
        <v>0</v>
      </c>
      <c r="BD84">
        <v>0</v>
      </c>
      <c r="BE84">
        <v>0</v>
      </c>
      <c r="BF84">
        <v>2727.27</v>
      </c>
      <c r="BG84">
        <v>728.6</v>
      </c>
      <c r="BH84">
        <v>1989.91</v>
      </c>
      <c r="BI84">
        <v>931.62</v>
      </c>
      <c r="BJ84">
        <v>5964.29</v>
      </c>
      <c r="BK84">
        <v>419.8</v>
      </c>
      <c r="BL84">
        <v>0</v>
      </c>
      <c r="BM84">
        <v>1025.1199999999999</v>
      </c>
      <c r="BN84">
        <v>0</v>
      </c>
      <c r="BO84">
        <v>0</v>
      </c>
      <c r="BP84">
        <v>1679.89</v>
      </c>
      <c r="BQ84">
        <v>86.12</v>
      </c>
      <c r="BR84">
        <v>174.57</v>
      </c>
      <c r="BS84">
        <v>119.83</v>
      </c>
      <c r="BT84">
        <v>0</v>
      </c>
      <c r="BU84">
        <v>3438.36</v>
      </c>
      <c r="BV84">
        <v>3332.79</v>
      </c>
      <c r="BW84">
        <v>58.82</v>
      </c>
      <c r="BX84">
        <v>640</v>
      </c>
      <c r="BY84">
        <v>0</v>
      </c>
      <c r="BZ84">
        <v>1458.7</v>
      </c>
      <c r="CA84">
        <v>1156.28</v>
      </c>
      <c r="CB84">
        <v>0</v>
      </c>
      <c r="CC84">
        <v>11577.58</v>
      </c>
      <c r="CD84">
        <v>1507.47</v>
      </c>
      <c r="CE84">
        <v>0</v>
      </c>
      <c r="CF84">
        <v>0</v>
      </c>
      <c r="CG84">
        <v>0</v>
      </c>
      <c r="CH84">
        <v>2678.4</v>
      </c>
      <c r="CI84">
        <v>0</v>
      </c>
      <c r="CJ84">
        <v>131.04</v>
      </c>
      <c r="CK84">
        <v>27456.21</v>
      </c>
      <c r="CL84">
        <v>500</v>
      </c>
      <c r="CM84">
        <v>2399.6</v>
      </c>
      <c r="CN84">
        <v>1562.28</v>
      </c>
      <c r="CO84">
        <v>2106.5</v>
      </c>
      <c r="CP84">
        <v>14482.73</v>
      </c>
      <c r="CQ84">
        <v>12128.74</v>
      </c>
      <c r="CR84">
        <v>725.2</v>
      </c>
      <c r="CS84">
        <v>149.4</v>
      </c>
      <c r="CT84">
        <v>624</v>
      </c>
      <c r="CU84">
        <v>7170</v>
      </c>
      <c r="CV84">
        <v>23.64</v>
      </c>
      <c r="CW84">
        <v>4604.54</v>
      </c>
      <c r="CX84">
        <v>10977.26</v>
      </c>
      <c r="CY84">
        <v>18840</v>
      </c>
      <c r="CZ84">
        <v>2007.27</v>
      </c>
      <c r="DA84">
        <v>0</v>
      </c>
      <c r="DB84">
        <v>0</v>
      </c>
      <c r="DC84">
        <v>20036.650000000001</v>
      </c>
      <c r="DD84">
        <v>13364.33</v>
      </c>
      <c r="DE84">
        <v>6710.26</v>
      </c>
      <c r="DF84">
        <v>12697.52</v>
      </c>
      <c r="DG84">
        <v>3080.82</v>
      </c>
      <c r="DH84">
        <v>4900.04</v>
      </c>
      <c r="DI84">
        <v>20486.47</v>
      </c>
      <c r="DJ84">
        <v>3500</v>
      </c>
      <c r="DK84">
        <v>967.61</v>
      </c>
      <c r="DL84">
        <v>7004.35</v>
      </c>
      <c r="DM84">
        <v>8370.67</v>
      </c>
      <c r="DN84">
        <v>0</v>
      </c>
      <c r="DO84">
        <v>2378.15</v>
      </c>
      <c r="DP84">
        <v>0</v>
      </c>
      <c r="DQ84">
        <v>-2972</v>
      </c>
      <c r="DR84">
        <v>4897.41</v>
      </c>
      <c r="DS84">
        <v>0</v>
      </c>
      <c r="DT84">
        <v>2657.27</v>
      </c>
      <c r="DU84">
        <v>175.5</v>
      </c>
      <c r="DV84">
        <v>0</v>
      </c>
      <c r="DW84">
        <v>0</v>
      </c>
      <c r="DX84">
        <v>0</v>
      </c>
    </row>
    <row r="85" spans="1:128" x14ac:dyDescent="0.25">
      <c r="A85" s="3">
        <v>42736</v>
      </c>
      <c r="B85">
        <v>105548.74</v>
      </c>
      <c r="C85">
        <v>56606.65</v>
      </c>
      <c r="D85">
        <v>9478.58</v>
      </c>
      <c r="E85">
        <v>184146</v>
      </c>
      <c r="F85">
        <v>1431.67</v>
      </c>
      <c r="G85">
        <v>3987.2</v>
      </c>
      <c r="H85">
        <v>1859.11</v>
      </c>
      <c r="I85">
        <v>15673.66</v>
      </c>
      <c r="J85">
        <v>13043.7</v>
      </c>
      <c r="K85">
        <v>22941.91</v>
      </c>
      <c r="L85">
        <v>0</v>
      </c>
      <c r="M85">
        <v>461.82</v>
      </c>
      <c r="N85">
        <v>17.75</v>
      </c>
      <c r="O85">
        <v>0</v>
      </c>
      <c r="P85">
        <v>4390.09</v>
      </c>
      <c r="Q85">
        <v>0</v>
      </c>
      <c r="R85">
        <v>236.36</v>
      </c>
      <c r="S85">
        <v>0</v>
      </c>
      <c r="T85">
        <v>0</v>
      </c>
      <c r="U85">
        <v>0</v>
      </c>
      <c r="V85">
        <v>0</v>
      </c>
      <c r="W85">
        <v>0</v>
      </c>
      <c r="X85">
        <v>4952.8900000000003</v>
      </c>
      <c r="Y85">
        <v>0</v>
      </c>
      <c r="Z85">
        <v>0</v>
      </c>
      <c r="AA85">
        <v>0</v>
      </c>
      <c r="AB85">
        <v>61446.27</v>
      </c>
      <c r="AC85">
        <v>-5960.7</v>
      </c>
      <c r="AD85">
        <v>0</v>
      </c>
      <c r="AE85">
        <v>29993.59</v>
      </c>
      <c r="AF85">
        <v>3834.23</v>
      </c>
      <c r="AG85">
        <v>0</v>
      </c>
      <c r="AH85">
        <v>2635</v>
      </c>
      <c r="AI85">
        <v>6090.22</v>
      </c>
      <c r="AJ85">
        <v>0</v>
      </c>
      <c r="AK85">
        <v>0</v>
      </c>
      <c r="AL85">
        <v>435.07</v>
      </c>
      <c r="AM85">
        <v>87.59</v>
      </c>
      <c r="AN85">
        <v>899.3</v>
      </c>
      <c r="AO85">
        <v>708.33</v>
      </c>
      <c r="AP85">
        <v>358.76</v>
      </c>
      <c r="AQ85">
        <v>1784.16</v>
      </c>
      <c r="AR85">
        <v>0</v>
      </c>
      <c r="AS85">
        <v>112.75</v>
      </c>
      <c r="AT85">
        <v>0</v>
      </c>
      <c r="AU85">
        <v>105</v>
      </c>
      <c r="AV85">
        <v>210</v>
      </c>
      <c r="AW85">
        <v>1298.8499999999999</v>
      </c>
      <c r="AX85">
        <v>145.81</v>
      </c>
      <c r="AY85">
        <v>1960.06</v>
      </c>
      <c r="AZ85">
        <v>0</v>
      </c>
      <c r="BA85">
        <v>22054.55</v>
      </c>
      <c r="BB85">
        <v>0</v>
      </c>
      <c r="BC85">
        <v>0</v>
      </c>
      <c r="BD85">
        <v>0</v>
      </c>
      <c r="BE85">
        <v>0</v>
      </c>
      <c r="BF85">
        <v>1863.64</v>
      </c>
      <c r="BG85">
        <v>0</v>
      </c>
      <c r="BH85">
        <v>814.44</v>
      </c>
      <c r="BI85">
        <v>686.83</v>
      </c>
      <c r="BJ85">
        <v>5964.29</v>
      </c>
      <c r="BK85">
        <v>436.91</v>
      </c>
      <c r="BL85">
        <v>0</v>
      </c>
      <c r="BM85">
        <v>1697.09</v>
      </c>
      <c r="BN85">
        <v>0</v>
      </c>
      <c r="BO85">
        <v>238.31</v>
      </c>
      <c r="BP85">
        <v>1010.16</v>
      </c>
      <c r="BQ85">
        <v>0</v>
      </c>
      <c r="BR85">
        <v>0</v>
      </c>
      <c r="BS85">
        <v>-31.82</v>
      </c>
      <c r="BT85">
        <v>11922.09</v>
      </c>
      <c r="BU85">
        <v>3458</v>
      </c>
      <c r="BV85">
        <v>5566.82</v>
      </c>
      <c r="BW85">
        <v>1157.3499999999999</v>
      </c>
      <c r="BX85">
        <v>640</v>
      </c>
      <c r="BY85">
        <v>0</v>
      </c>
      <c r="BZ85">
        <v>11149.59</v>
      </c>
      <c r="CA85">
        <v>954.3</v>
      </c>
      <c r="CB85">
        <v>0</v>
      </c>
      <c r="CC85">
        <v>12635.05</v>
      </c>
      <c r="CD85">
        <v>2878.87</v>
      </c>
      <c r="CE85">
        <v>0</v>
      </c>
      <c r="CF85">
        <v>0</v>
      </c>
      <c r="CG85">
        <v>0</v>
      </c>
      <c r="CH85">
        <v>2680.64</v>
      </c>
      <c r="CI85">
        <v>0</v>
      </c>
      <c r="CJ85">
        <v>131.04</v>
      </c>
      <c r="CK85">
        <v>29212.880000000001</v>
      </c>
      <c r="CL85">
        <v>974.25</v>
      </c>
      <c r="CM85">
        <v>2331</v>
      </c>
      <c r="CN85">
        <v>1562.28</v>
      </c>
      <c r="CO85">
        <v>2106.5</v>
      </c>
      <c r="CP85">
        <v>17291.82</v>
      </c>
      <c r="CQ85">
        <v>12590.49</v>
      </c>
      <c r="CR85">
        <v>440.3</v>
      </c>
      <c r="CS85">
        <v>283.55</v>
      </c>
      <c r="CT85">
        <v>624</v>
      </c>
      <c r="CU85">
        <v>9926.84</v>
      </c>
      <c r="CV85">
        <v>50</v>
      </c>
      <c r="CW85">
        <v>3968.64</v>
      </c>
      <c r="CX85">
        <v>7330.91</v>
      </c>
      <c r="CY85">
        <v>17962.59</v>
      </c>
      <c r="CZ85">
        <v>2050.91</v>
      </c>
      <c r="DA85">
        <v>0</v>
      </c>
      <c r="DB85">
        <v>0</v>
      </c>
      <c r="DC85">
        <v>26206.97</v>
      </c>
      <c r="DD85">
        <v>11222.35</v>
      </c>
      <c r="DE85">
        <v>6710.26</v>
      </c>
      <c r="DF85">
        <v>12268.86</v>
      </c>
      <c r="DG85">
        <v>3868.24</v>
      </c>
      <c r="DH85">
        <v>4929.57</v>
      </c>
      <c r="DI85">
        <v>23865.14</v>
      </c>
      <c r="DJ85">
        <v>3500</v>
      </c>
      <c r="DK85">
        <v>1195.27</v>
      </c>
      <c r="DL85">
        <v>7668.55</v>
      </c>
      <c r="DM85">
        <v>7855.72</v>
      </c>
      <c r="DN85">
        <v>0</v>
      </c>
      <c r="DO85">
        <v>1876.4</v>
      </c>
      <c r="DP85">
        <v>0</v>
      </c>
      <c r="DQ85">
        <v>434</v>
      </c>
      <c r="DR85">
        <v>4407.67</v>
      </c>
      <c r="DS85">
        <v>0</v>
      </c>
      <c r="DT85">
        <v>114.55</v>
      </c>
      <c r="DU85">
        <v>117</v>
      </c>
      <c r="DV85">
        <v>0</v>
      </c>
      <c r="DW85">
        <v>0</v>
      </c>
      <c r="DX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C15B-F61F-4498-BD18-076986FEFB6C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3474-5CF5-4A8D-9DA9-7AB2948868D0}">
  <dimension ref="B5:D132"/>
  <sheetViews>
    <sheetView workbookViewId="0">
      <selection activeCell="B3" sqref="B3"/>
    </sheetView>
  </sheetViews>
  <sheetFormatPr defaultRowHeight="12.5" x14ac:dyDescent="0.25"/>
  <cols>
    <col min="1" max="1" width="2.6328125" bestFit="1" customWidth="1"/>
    <col min="2" max="2" width="13.26953125" bestFit="1" customWidth="1"/>
    <col min="3" max="3" width="26.90625" bestFit="1" customWidth="1"/>
    <col min="4" max="4" width="26.26953125" bestFit="1" customWidth="1"/>
  </cols>
  <sheetData>
    <row r="5" spans="2:4" x14ac:dyDescent="0.25">
      <c r="B5" t="s">
        <v>146</v>
      </c>
      <c r="C5" t="s">
        <v>147</v>
      </c>
      <c r="D5" t="s">
        <v>0</v>
      </c>
    </row>
    <row r="6" spans="2:4" x14ac:dyDescent="0.25">
      <c r="B6" t="s">
        <v>1</v>
      </c>
      <c r="C6" t="s">
        <v>2</v>
      </c>
      <c r="D6" t="s">
        <v>3</v>
      </c>
    </row>
    <row r="7" spans="2:4" x14ac:dyDescent="0.25">
      <c r="B7" t="s">
        <v>1</v>
      </c>
      <c r="C7" t="s">
        <v>2</v>
      </c>
      <c r="D7" t="s">
        <v>4</v>
      </c>
    </row>
    <row r="8" spans="2:4" x14ac:dyDescent="0.25">
      <c r="B8" t="s">
        <v>1</v>
      </c>
      <c r="C8" t="s">
        <v>2</v>
      </c>
      <c r="D8" t="s">
        <v>5</v>
      </c>
    </row>
    <row r="9" spans="2:4" x14ac:dyDescent="0.25">
      <c r="B9" t="s">
        <v>1</v>
      </c>
      <c r="C9" t="s">
        <v>6</v>
      </c>
      <c r="D9" t="s">
        <v>7</v>
      </c>
    </row>
    <row r="10" spans="2:4" x14ac:dyDescent="0.25">
      <c r="B10" t="s">
        <v>1</v>
      </c>
      <c r="C10" t="s">
        <v>6</v>
      </c>
      <c r="D10" t="s">
        <v>8</v>
      </c>
    </row>
    <row r="11" spans="2:4" x14ac:dyDescent="0.25">
      <c r="B11" t="s">
        <v>1</v>
      </c>
      <c r="C11" t="s">
        <v>6</v>
      </c>
      <c r="D11" t="s">
        <v>9</v>
      </c>
    </row>
    <row r="12" spans="2:4" x14ac:dyDescent="0.25">
      <c r="B12" t="s">
        <v>1</v>
      </c>
      <c r="C12" t="s">
        <v>6</v>
      </c>
      <c r="D12" t="s">
        <v>10</v>
      </c>
    </row>
    <row r="13" spans="2:4" x14ac:dyDescent="0.25">
      <c r="B13" t="s">
        <v>1</v>
      </c>
      <c r="C13" t="s">
        <v>11</v>
      </c>
      <c r="D13" t="s">
        <v>12</v>
      </c>
    </row>
    <row r="14" spans="2:4" x14ac:dyDescent="0.25">
      <c r="B14" t="s">
        <v>1</v>
      </c>
      <c r="C14" t="s">
        <v>11</v>
      </c>
      <c r="D14" t="s">
        <v>13</v>
      </c>
    </row>
    <row r="15" spans="2:4" x14ac:dyDescent="0.25">
      <c r="B15" t="s">
        <v>1</v>
      </c>
      <c r="C15" t="s">
        <v>11</v>
      </c>
      <c r="D15" t="s">
        <v>14</v>
      </c>
    </row>
    <row r="16" spans="2:4" x14ac:dyDescent="0.25">
      <c r="B16" t="s">
        <v>1</v>
      </c>
      <c r="C16" t="s">
        <v>11</v>
      </c>
      <c r="D16" t="s">
        <v>15</v>
      </c>
    </row>
    <row r="17" spans="2:4" x14ac:dyDescent="0.25">
      <c r="B17" t="s">
        <v>1</v>
      </c>
      <c r="C17" t="s">
        <v>11</v>
      </c>
      <c r="D17" t="s">
        <v>16</v>
      </c>
    </row>
    <row r="18" spans="2:4" x14ac:dyDescent="0.25">
      <c r="B18" t="s">
        <v>1</v>
      </c>
      <c r="C18" t="s">
        <v>17</v>
      </c>
      <c r="D18" t="s">
        <v>18</v>
      </c>
    </row>
    <row r="19" spans="2:4" x14ac:dyDescent="0.25">
      <c r="B19" t="s">
        <v>1</v>
      </c>
      <c r="C19" t="s">
        <v>17</v>
      </c>
      <c r="D19" t="s">
        <v>19</v>
      </c>
    </row>
    <row r="20" spans="2:4" x14ac:dyDescent="0.25">
      <c r="B20" t="s">
        <v>1</v>
      </c>
      <c r="C20" t="s">
        <v>20</v>
      </c>
      <c r="D20" t="s">
        <v>21</v>
      </c>
    </row>
    <row r="21" spans="2:4" x14ac:dyDescent="0.25">
      <c r="B21" t="s">
        <v>1</v>
      </c>
      <c r="C21" t="s">
        <v>20</v>
      </c>
      <c r="D21" t="s">
        <v>127</v>
      </c>
    </row>
    <row r="22" spans="2:4" x14ac:dyDescent="0.25">
      <c r="B22" t="s">
        <v>1</v>
      </c>
      <c r="C22" t="s">
        <v>20</v>
      </c>
      <c r="D22" t="s">
        <v>22</v>
      </c>
    </row>
    <row r="23" spans="2:4" x14ac:dyDescent="0.25">
      <c r="B23" t="s">
        <v>1</v>
      </c>
      <c r="C23" t="s">
        <v>20</v>
      </c>
      <c r="D23" t="s">
        <v>128</v>
      </c>
    </row>
    <row r="24" spans="2:4" x14ac:dyDescent="0.25">
      <c r="B24" t="s">
        <v>1</v>
      </c>
      <c r="C24" t="s">
        <v>20</v>
      </c>
      <c r="D24" t="s">
        <v>129</v>
      </c>
    </row>
    <row r="25" spans="2:4" x14ac:dyDescent="0.25">
      <c r="B25" t="s">
        <v>1</v>
      </c>
      <c r="C25" t="s">
        <v>20</v>
      </c>
      <c r="D25" t="s">
        <v>23</v>
      </c>
    </row>
    <row r="26" spans="2:4" x14ac:dyDescent="0.25">
      <c r="B26" t="s">
        <v>1</v>
      </c>
      <c r="C26" t="s">
        <v>20</v>
      </c>
      <c r="D26" t="s">
        <v>24</v>
      </c>
    </row>
    <row r="27" spans="2:4" x14ac:dyDescent="0.25">
      <c r="B27" t="s">
        <v>1</v>
      </c>
      <c r="C27" t="s">
        <v>20</v>
      </c>
      <c r="D27" t="s">
        <v>137</v>
      </c>
    </row>
    <row r="28" spans="2:4" x14ac:dyDescent="0.25">
      <c r="B28" t="s">
        <v>1</v>
      </c>
      <c r="C28" t="s">
        <v>20</v>
      </c>
      <c r="D28" t="s">
        <v>25</v>
      </c>
    </row>
    <row r="29" spans="2:4" x14ac:dyDescent="0.25">
      <c r="B29" t="s">
        <v>1</v>
      </c>
      <c r="C29" t="s">
        <v>20</v>
      </c>
      <c r="D29" t="s">
        <v>130</v>
      </c>
    </row>
    <row r="30" spans="2:4" x14ac:dyDescent="0.25">
      <c r="B30" t="s">
        <v>1</v>
      </c>
      <c r="C30" t="s">
        <v>20</v>
      </c>
      <c r="D30" t="s">
        <v>131</v>
      </c>
    </row>
    <row r="31" spans="2:4" x14ac:dyDescent="0.25">
      <c r="B31" t="s">
        <v>1</v>
      </c>
      <c r="C31" t="s">
        <v>20</v>
      </c>
      <c r="D31" t="s">
        <v>138</v>
      </c>
    </row>
    <row r="32" spans="2:4" x14ac:dyDescent="0.25">
      <c r="B32" t="s">
        <v>27</v>
      </c>
      <c r="C32" t="s">
        <v>28</v>
      </c>
      <c r="D32" t="s">
        <v>29</v>
      </c>
    </row>
    <row r="33" spans="2:4" x14ac:dyDescent="0.25">
      <c r="B33" t="s">
        <v>27</v>
      </c>
      <c r="C33" t="s">
        <v>28</v>
      </c>
      <c r="D33" t="s">
        <v>30</v>
      </c>
    </row>
    <row r="34" spans="2:4" x14ac:dyDescent="0.25">
      <c r="B34" t="s">
        <v>27</v>
      </c>
      <c r="C34" t="s">
        <v>28</v>
      </c>
      <c r="D34" t="s">
        <v>140</v>
      </c>
    </row>
    <row r="35" spans="2:4" x14ac:dyDescent="0.25">
      <c r="B35" t="s">
        <v>27</v>
      </c>
      <c r="C35" t="s">
        <v>31</v>
      </c>
      <c r="D35" t="s">
        <v>32</v>
      </c>
    </row>
    <row r="36" spans="2:4" x14ac:dyDescent="0.25">
      <c r="B36" t="s">
        <v>27</v>
      </c>
      <c r="C36" t="s">
        <v>31</v>
      </c>
      <c r="D36" t="s">
        <v>33</v>
      </c>
    </row>
    <row r="37" spans="2:4" x14ac:dyDescent="0.25">
      <c r="B37" t="s">
        <v>27</v>
      </c>
      <c r="C37" t="s">
        <v>31</v>
      </c>
      <c r="D37" t="s">
        <v>34</v>
      </c>
    </row>
    <row r="38" spans="2:4" x14ac:dyDescent="0.25">
      <c r="B38" t="s">
        <v>36</v>
      </c>
      <c r="C38" t="s">
        <v>148</v>
      </c>
      <c r="D38" t="s">
        <v>37</v>
      </c>
    </row>
    <row r="39" spans="2:4" x14ac:dyDescent="0.25">
      <c r="B39" t="s">
        <v>36</v>
      </c>
      <c r="C39" t="s">
        <v>148</v>
      </c>
      <c r="D39" t="s">
        <v>38</v>
      </c>
    </row>
    <row r="40" spans="2:4" x14ac:dyDescent="0.25">
      <c r="B40" t="s">
        <v>36</v>
      </c>
      <c r="C40" t="s">
        <v>148</v>
      </c>
      <c r="D40" t="s">
        <v>39</v>
      </c>
    </row>
    <row r="41" spans="2:4" x14ac:dyDescent="0.25">
      <c r="B41" t="s">
        <v>36</v>
      </c>
      <c r="C41" t="s">
        <v>148</v>
      </c>
      <c r="D41" t="s">
        <v>40</v>
      </c>
    </row>
    <row r="42" spans="2:4" x14ac:dyDescent="0.25">
      <c r="B42" t="s">
        <v>36</v>
      </c>
      <c r="C42" t="s">
        <v>148</v>
      </c>
      <c r="D42" t="s">
        <v>41</v>
      </c>
    </row>
    <row r="43" spans="2:4" x14ac:dyDescent="0.25">
      <c r="B43" t="s">
        <v>36</v>
      </c>
      <c r="C43" t="s">
        <v>148</v>
      </c>
      <c r="D43" t="s">
        <v>42</v>
      </c>
    </row>
    <row r="44" spans="2:4" x14ac:dyDescent="0.25">
      <c r="B44" t="s">
        <v>36</v>
      </c>
      <c r="C44" t="s">
        <v>148</v>
      </c>
      <c r="D44" t="s">
        <v>43</v>
      </c>
    </row>
    <row r="45" spans="2:4" x14ac:dyDescent="0.25">
      <c r="B45" t="s">
        <v>36</v>
      </c>
      <c r="C45" t="s">
        <v>148</v>
      </c>
      <c r="D45" t="s">
        <v>44</v>
      </c>
    </row>
    <row r="46" spans="2:4" x14ac:dyDescent="0.25">
      <c r="B46" t="s">
        <v>36</v>
      </c>
      <c r="C46" t="s">
        <v>148</v>
      </c>
      <c r="D46" t="s">
        <v>45</v>
      </c>
    </row>
    <row r="47" spans="2:4" x14ac:dyDescent="0.25">
      <c r="B47" t="s">
        <v>36</v>
      </c>
      <c r="C47" t="s">
        <v>148</v>
      </c>
      <c r="D47" t="s">
        <v>46</v>
      </c>
    </row>
    <row r="48" spans="2:4" x14ac:dyDescent="0.25">
      <c r="B48" t="s">
        <v>36</v>
      </c>
      <c r="C48" t="s">
        <v>148</v>
      </c>
      <c r="D48" t="s">
        <v>132</v>
      </c>
    </row>
    <row r="49" spans="2:4" x14ac:dyDescent="0.25">
      <c r="B49" t="s">
        <v>36</v>
      </c>
      <c r="C49" t="s">
        <v>148</v>
      </c>
      <c r="D49" t="s">
        <v>47</v>
      </c>
    </row>
    <row r="50" spans="2:4" x14ac:dyDescent="0.25">
      <c r="B50" t="s">
        <v>36</v>
      </c>
      <c r="C50" t="s">
        <v>148</v>
      </c>
      <c r="D50" t="s">
        <v>136</v>
      </c>
    </row>
    <row r="51" spans="2:4" x14ac:dyDescent="0.25">
      <c r="B51" t="s">
        <v>36</v>
      </c>
      <c r="C51" t="s">
        <v>148</v>
      </c>
      <c r="D51" t="s">
        <v>48</v>
      </c>
    </row>
    <row r="52" spans="2:4" x14ac:dyDescent="0.25">
      <c r="B52" t="s">
        <v>36</v>
      </c>
      <c r="C52" t="s">
        <v>148</v>
      </c>
      <c r="D52" t="s">
        <v>49</v>
      </c>
    </row>
    <row r="53" spans="2:4" x14ac:dyDescent="0.25">
      <c r="B53" t="s">
        <v>36</v>
      </c>
      <c r="C53" t="s">
        <v>148</v>
      </c>
      <c r="D53" t="s">
        <v>50</v>
      </c>
    </row>
    <row r="54" spans="2:4" x14ac:dyDescent="0.25">
      <c r="B54" t="s">
        <v>36</v>
      </c>
      <c r="C54" t="s">
        <v>148</v>
      </c>
      <c r="D54" t="s">
        <v>51</v>
      </c>
    </row>
    <row r="55" spans="2:4" x14ac:dyDescent="0.25">
      <c r="B55" t="s">
        <v>36</v>
      </c>
      <c r="C55" t="s">
        <v>148</v>
      </c>
      <c r="D55" t="s">
        <v>52</v>
      </c>
    </row>
    <row r="56" spans="2:4" x14ac:dyDescent="0.25">
      <c r="B56" t="s">
        <v>36</v>
      </c>
      <c r="C56" t="s">
        <v>148</v>
      </c>
      <c r="D56" t="s">
        <v>141</v>
      </c>
    </row>
    <row r="57" spans="2:4" x14ac:dyDescent="0.25">
      <c r="B57" t="s">
        <v>36</v>
      </c>
      <c r="C57" t="s">
        <v>148</v>
      </c>
      <c r="D57" t="s">
        <v>53</v>
      </c>
    </row>
    <row r="58" spans="2:4" x14ac:dyDescent="0.25">
      <c r="B58" t="s">
        <v>36</v>
      </c>
      <c r="C58" t="s">
        <v>148</v>
      </c>
      <c r="D58" t="s">
        <v>142</v>
      </c>
    </row>
    <row r="59" spans="2:4" x14ac:dyDescent="0.25">
      <c r="B59" t="s">
        <v>36</v>
      </c>
      <c r="C59" t="s">
        <v>148</v>
      </c>
      <c r="D59" t="s">
        <v>143</v>
      </c>
    </row>
    <row r="60" spans="2:4" x14ac:dyDescent="0.25">
      <c r="B60" t="s">
        <v>36</v>
      </c>
      <c r="C60" t="s">
        <v>148</v>
      </c>
      <c r="D60" t="s">
        <v>144</v>
      </c>
    </row>
    <row r="61" spans="2:4" x14ac:dyDescent="0.25">
      <c r="B61" t="s">
        <v>36</v>
      </c>
      <c r="C61" t="s">
        <v>148</v>
      </c>
      <c r="D61" t="s">
        <v>54</v>
      </c>
    </row>
    <row r="62" spans="2:4" x14ac:dyDescent="0.25">
      <c r="B62" t="s">
        <v>36</v>
      </c>
      <c r="C62" t="s">
        <v>148</v>
      </c>
      <c r="D62" t="s">
        <v>55</v>
      </c>
    </row>
    <row r="63" spans="2:4" x14ac:dyDescent="0.25">
      <c r="B63" t="s">
        <v>36</v>
      </c>
      <c r="C63" t="s">
        <v>148</v>
      </c>
      <c r="D63" t="s">
        <v>56</v>
      </c>
    </row>
    <row r="64" spans="2:4" x14ac:dyDescent="0.25">
      <c r="B64" t="s">
        <v>36</v>
      </c>
      <c r="C64" t="s">
        <v>148</v>
      </c>
      <c r="D64" t="s">
        <v>57</v>
      </c>
    </row>
    <row r="65" spans="2:4" x14ac:dyDescent="0.25">
      <c r="B65" t="s">
        <v>36</v>
      </c>
      <c r="C65" t="s">
        <v>148</v>
      </c>
      <c r="D65" t="s">
        <v>58</v>
      </c>
    </row>
    <row r="66" spans="2:4" x14ac:dyDescent="0.25">
      <c r="B66" t="s">
        <v>36</v>
      </c>
      <c r="C66" t="s">
        <v>148</v>
      </c>
      <c r="D66" t="s">
        <v>59</v>
      </c>
    </row>
    <row r="67" spans="2:4" x14ac:dyDescent="0.25">
      <c r="B67" t="s">
        <v>36</v>
      </c>
      <c r="C67" t="s">
        <v>148</v>
      </c>
      <c r="D67" t="s">
        <v>60</v>
      </c>
    </row>
    <row r="68" spans="2:4" x14ac:dyDescent="0.25">
      <c r="B68" t="s">
        <v>36</v>
      </c>
      <c r="C68" t="s">
        <v>148</v>
      </c>
      <c r="D68" t="s">
        <v>61</v>
      </c>
    </row>
    <row r="69" spans="2:4" x14ac:dyDescent="0.25">
      <c r="B69" t="s">
        <v>36</v>
      </c>
      <c r="C69" t="s">
        <v>148</v>
      </c>
      <c r="D69" t="s">
        <v>62</v>
      </c>
    </row>
    <row r="70" spans="2:4" x14ac:dyDescent="0.25">
      <c r="B70" t="s">
        <v>36</v>
      </c>
      <c r="C70" t="s">
        <v>148</v>
      </c>
      <c r="D70" t="s">
        <v>63</v>
      </c>
    </row>
    <row r="71" spans="2:4" x14ac:dyDescent="0.25">
      <c r="B71" t="s">
        <v>36</v>
      </c>
      <c r="C71" t="s">
        <v>148</v>
      </c>
      <c r="D71" t="s">
        <v>64</v>
      </c>
    </row>
    <row r="72" spans="2:4" x14ac:dyDescent="0.25">
      <c r="B72" t="s">
        <v>36</v>
      </c>
      <c r="C72" t="s">
        <v>148</v>
      </c>
      <c r="D72" t="s">
        <v>65</v>
      </c>
    </row>
    <row r="73" spans="2:4" x14ac:dyDescent="0.25">
      <c r="B73" t="s">
        <v>36</v>
      </c>
      <c r="C73" t="s">
        <v>148</v>
      </c>
      <c r="D73" t="s">
        <v>66</v>
      </c>
    </row>
    <row r="74" spans="2:4" x14ac:dyDescent="0.25">
      <c r="B74" t="s">
        <v>36</v>
      </c>
      <c r="C74" t="s">
        <v>148</v>
      </c>
      <c r="D74" t="s">
        <v>67</v>
      </c>
    </row>
    <row r="75" spans="2:4" x14ac:dyDescent="0.25">
      <c r="B75" t="s">
        <v>36</v>
      </c>
      <c r="C75" t="s">
        <v>148</v>
      </c>
      <c r="D75" t="s">
        <v>68</v>
      </c>
    </row>
    <row r="76" spans="2:4" x14ac:dyDescent="0.25">
      <c r="B76" t="s">
        <v>36</v>
      </c>
      <c r="C76" t="s">
        <v>148</v>
      </c>
      <c r="D76" t="s">
        <v>69</v>
      </c>
    </row>
    <row r="77" spans="2:4" x14ac:dyDescent="0.25">
      <c r="B77" t="s">
        <v>36</v>
      </c>
      <c r="C77" t="s">
        <v>148</v>
      </c>
      <c r="D77" t="s">
        <v>70</v>
      </c>
    </row>
    <row r="78" spans="2:4" x14ac:dyDescent="0.25">
      <c r="B78" t="s">
        <v>36</v>
      </c>
      <c r="C78" t="s">
        <v>148</v>
      </c>
      <c r="D78" t="s">
        <v>71</v>
      </c>
    </row>
    <row r="79" spans="2:4" x14ac:dyDescent="0.25">
      <c r="B79" t="s">
        <v>36</v>
      </c>
      <c r="C79" t="s">
        <v>148</v>
      </c>
      <c r="D79" t="s">
        <v>72</v>
      </c>
    </row>
    <row r="80" spans="2:4" x14ac:dyDescent="0.25">
      <c r="B80" t="s">
        <v>36</v>
      </c>
      <c r="C80" t="s">
        <v>148</v>
      </c>
      <c r="D80" t="s">
        <v>73</v>
      </c>
    </row>
    <row r="81" spans="2:4" x14ac:dyDescent="0.25">
      <c r="B81" t="s">
        <v>36</v>
      </c>
      <c r="C81" t="s">
        <v>148</v>
      </c>
      <c r="D81" t="s">
        <v>74</v>
      </c>
    </row>
    <row r="82" spans="2:4" x14ac:dyDescent="0.25">
      <c r="B82" t="s">
        <v>36</v>
      </c>
      <c r="C82" t="s">
        <v>148</v>
      </c>
      <c r="D82" t="s">
        <v>75</v>
      </c>
    </row>
    <row r="83" spans="2:4" x14ac:dyDescent="0.25">
      <c r="B83" t="s">
        <v>36</v>
      </c>
      <c r="C83" t="s">
        <v>148</v>
      </c>
      <c r="D83" t="s">
        <v>76</v>
      </c>
    </row>
    <row r="84" spans="2:4" x14ac:dyDescent="0.25">
      <c r="B84" t="s">
        <v>36</v>
      </c>
      <c r="C84" t="s">
        <v>148</v>
      </c>
      <c r="D84" t="s">
        <v>77</v>
      </c>
    </row>
    <row r="85" spans="2:4" x14ac:dyDescent="0.25">
      <c r="B85" t="s">
        <v>36</v>
      </c>
      <c r="C85" t="s">
        <v>148</v>
      </c>
      <c r="D85" t="s">
        <v>78</v>
      </c>
    </row>
    <row r="86" spans="2:4" x14ac:dyDescent="0.25">
      <c r="B86" t="s">
        <v>36</v>
      </c>
      <c r="C86" t="s">
        <v>148</v>
      </c>
      <c r="D86" t="s">
        <v>79</v>
      </c>
    </row>
    <row r="87" spans="2:4" x14ac:dyDescent="0.25">
      <c r="B87" t="s">
        <v>36</v>
      </c>
      <c r="C87" t="s">
        <v>148</v>
      </c>
      <c r="D87" t="s">
        <v>133</v>
      </c>
    </row>
    <row r="88" spans="2:4" x14ac:dyDescent="0.25">
      <c r="B88" t="s">
        <v>36</v>
      </c>
      <c r="C88" t="s">
        <v>148</v>
      </c>
      <c r="D88" t="s">
        <v>80</v>
      </c>
    </row>
    <row r="89" spans="2:4" x14ac:dyDescent="0.25">
      <c r="B89" t="s">
        <v>36</v>
      </c>
      <c r="C89" t="s">
        <v>81</v>
      </c>
      <c r="D89" t="s">
        <v>82</v>
      </c>
    </row>
    <row r="90" spans="2:4" x14ac:dyDescent="0.25">
      <c r="B90" t="s">
        <v>36</v>
      </c>
      <c r="C90" t="s">
        <v>81</v>
      </c>
      <c r="D90" t="s">
        <v>83</v>
      </c>
    </row>
    <row r="91" spans="2:4" x14ac:dyDescent="0.25">
      <c r="B91" t="s">
        <v>36</v>
      </c>
      <c r="C91" t="s">
        <v>81</v>
      </c>
      <c r="D91" t="s">
        <v>84</v>
      </c>
    </row>
    <row r="92" spans="2:4" x14ac:dyDescent="0.25">
      <c r="B92" t="s">
        <v>36</v>
      </c>
      <c r="C92" t="s">
        <v>81</v>
      </c>
      <c r="D92" t="s">
        <v>85</v>
      </c>
    </row>
    <row r="93" spans="2:4" x14ac:dyDescent="0.25">
      <c r="B93" t="s">
        <v>36</v>
      </c>
      <c r="C93" t="s">
        <v>81</v>
      </c>
      <c r="D93" t="s">
        <v>86</v>
      </c>
    </row>
    <row r="94" spans="2:4" x14ac:dyDescent="0.25">
      <c r="B94" t="s">
        <v>36</v>
      </c>
      <c r="C94" t="s">
        <v>81</v>
      </c>
      <c r="D94" t="s">
        <v>87</v>
      </c>
    </row>
    <row r="95" spans="2:4" x14ac:dyDescent="0.25">
      <c r="B95" t="s">
        <v>36</v>
      </c>
      <c r="C95" t="s">
        <v>81</v>
      </c>
      <c r="D95" t="s">
        <v>88</v>
      </c>
    </row>
    <row r="96" spans="2:4" x14ac:dyDescent="0.25">
      <c r="B96" t="s">
        <v>36</v>
      </c>
      <c r="C96" t="s">
        <v>81</v>
      </c>
      <c r="D96" t="s">
        <v>89</v>
      </c>
    </row>
    <row r="97" spans="2:4" x14ac:dyDescent="0.25">
      <c r="B97" t="s">
        <v>36</v>
      </c>
      <c r="C97" t="s">
        <v>81</v>
      </c>
      <c r="D97" t="s">
        <v>90</v>
      </c>
    </row>
    <row r="98" spans="2:4" x14ac:dyDescent="0.25">
      <c r="B98" t="s">
        <v>36</v>
      </c>
      <c r="C98" t="s">
        <v>91</v>
      </c>
      <c r="D98" t="s">
        <v>92</v>
      </c>
    </row>
    <row r="99" spans="2:4" x14ac:dyDescent="0.25">
      <c r="B99" t="s">
        <v>36</v>
      </c>
      <c r="C99" t="s">
        <v>91</v>
      </c>
      <c r="D99" t="s">
        <v>93</v>
      </c>
    </row>
    <row r="100" spans="2:4" x14ac:dyDescent="0.25">
      <c r="B100" t="s">
        <v>36</v>
      </c>
      <c r="C100" t="s">
        <v>91</v>
      </c>
      <c r="D100" t="s">
        <v>94</v>
      </c>
    </row>
    <row r="101" spans="2:4" x14ac:dyDescent="0.25">
      <c r="B101" t="s">
        <v>36</v>
      </c>
      <c r="C101" t="s">
        <v>91</v>
      </c>
      <c r="D101" t="s">
        <v>95</v>
      </c>
    </row>
    <row r="102" spans="2:4" x14ac:dyDescent="0.25">
      <c r="B102" t="s">
        <v>36</v>
      </c>
      <c r="C102" t="s">
        <v>91</v>
      </c>
      <c r="D102" t="s">
        <v>96</v>
      </c>
    </row>
    <row r="103" spans="2:4" x14ac:dyDescent="0.25">
      <c r="B103" t="s">
        <v>36</v>
      </c>
      <c r="C103" t="s">
        <v>91</v>
      </c>
      <c r="D103" t="s">
        <v>97</v>
      </c>
    </row>
    <row r="104" spans="2:4" x14ac:dyDescent="0.25">
      <c r="B104" t="s">
        <v>36</v>
      </c>
      <c r="C104" t="s">
        <v>91</v>
      </c>
      <c r="D104" t="s">
        <v>98</v>
      </c>
    </row>
    <row r="105" spans="2:4" x14ac:dyDescent="0.25">
      <c r="B105" t="s">
        <v>36</v>
      </c>
      <c r="C105" t="s">
        <v>91</v>
      </c>
      <c r="D105" t="s">
        <v>99</v>
      </c>
    </row>
    <row r="106" spans="2:4" x14ac:dyDescent="0.25">
      <c r="B106" t="s">
        <v>36</v>
      </c>
      <c r="C106" t="s">
        <v>91</v>
      </c>
      <c r="D106" t="s">
        <v>100</v>
      </c>
    </row>
    <row r="107" spans="2:4" x14ac:dyDescent="0.25">
      <c r="B107" t="s">
        <v>36</v>
      </c>
      <c r="C107" t="s">
        <v>91</v>
      </c>
      <c r="D107" t="s">
        <v>101</v>
      </c>
    </row>
    <row r="108" spans="2:4" x14ac:dyDescent="0.25">
      <c r="B108" t="s">
        <v>36</v>
      </c>
      <c r="C108" t="s">
        <v>91</v>
      </c>
      <c r="D108" t="s">
        <v>102</v>
      </c>
    </row>
    <row r="109" spans="2:4" x14ac:dyDescent="0.25">
      <c r="B109" t="s">
        <v>36</v>
      </c>
      <c r="C109" t="s">
        <v>91</v>
      </c>
      <c r="D109" t="s">
        <v>134</v>
      </c>
    </row>
    <row r="110" spans="2:4" x14ac:dyDescent="0.25">
      <c r="B110" t="s">
        <v>36</v>
      </c>
      <c r="C110" t="s">
        <v>103</v>
      </c>
      <c r="D110" t="s">
        <v>104</v>
      </c>
    </row>
    <row r="111" spans="2:4" x14ac:dyDescent="0.25">
      <c r="B111" t="s">
        <v>36</v>
      </c>
      <c r="C111" t="s">
        <v>103</v>
      </c>
      <c r="D111" t="s">
        <v>105</v>
      </c>
    </row>
    <row r="112" spans="2:4" x14ac:dyDescent="0.25">
      <c r="B112" t="s">
        <v>36</v>
      </c>
      <c r="C112" t="s">
        <v>103</v>
      </c>
      <c r="D112" t="s">
        <v>106</v>
      </c>
    </row>
    <row r="113" spans="2:4" x14ac:dyDescent="0.25">
      <c r="B113" t="s">
        <v>36</v>
      </c>
      <c r="C113" t="s">
        <v>103</v>
      </c>
      <c r="D113" t="s">
        <v>107</v>
      </c>
    </row>
    <row r="114" spans="2:4" x14ac:dyDescent="0.25">
      <c r="B114" t="s">
        <v>36</v>
      </c>
      <c r="C114" t="s">
        <v>103</v>
      </c>
      <c r="D114" t="s">
        <v>108</v>
      </c>
    </row>
    <row r="115" spans="2:4" x14ac:dyDescent="0.25">
      <c r="B115" t="s">
        <v>36</v>
      </c>
      <c r="C115" t="s">
        <v>103</v>
      </c>
      <c r="D115" t="s">
        <v>109</v>
      </c>
    </row>
    <row r="116" spans="2:4" x14ac:dyDescent="0.25">
      <c r="B116" t="s">
        <v>36</v>
      </c>
      <c r="C116" t="s">
        <v>103</v>
      </c>
      <c r="D116" t="s">
        <v>110</v>
      </c>
    </row>
    <row r="117" spans="2:4" x14ac:dyDescent="0.25">
      <c r="B117" t="s">
        <v>36</v>
      </c>
      <c r="C117" t="s">
        <v>103</v>
      </c>
      <c r="D117" t="s">
        <v>111</v>
      </c>
    </row>
    <row r="118" spans="2:4" x14ac:dyDescent="0.25">
      <c r="B118" t="s">
        <v>36</v>
      </c>
      <c r="C118" t="s">
        <v>103</v>
      </c>
      <c r="D118" t="s">
        <v>112</v>
      </c>
    </row>
    <row r="119" spans="2:4" x14ac:dyDescent="0.25">
      <c r="B119" t="s">
        <v>36</v>
      </c>
      <c r="C119" t="s">
        <v>103</v>
      </c>
      <c r="D119" t="s">
        <v>113</v>
      </c>
    </row>
    <row r="120" spans="2:4" x14ac:dyDescent="0.25">
      <c r="B120" t="s">
        <v>36</v>
      </c>
      <c r="C120" t="s">
        <v>103</v>
      </c>
      <c r="D120" t="s">
        <v>114</v>
      </c>
    </row>
    <row r="121" spans="2:4" x14ac:dyDescent="0.25">
      <c r="B121" t="s">
        <v>36</v>
      </c>
      <c r="C121" t="s">
        <v>103</v>
      </c>
      <c r="D121" t="s">
        <v>115</v>
      </c>
    </row>
    <row r="122" spans="2:4" x14ac:dyDescent="0.25">
      <c r="B122" t="s">
        <v>36</v>
      </c>
      <c r="C122" t="s">
        <v>103</v>
      </c>
      <c r="D122" t="s">
        <v>135</v>
      </c>
    </row>
    <row r="123" spans="2:4" x14ac:dyDescent="0.25">
      <c r="B123" t="s">
        <v>36</v>
      </c>
      <c r="C123" t="s">
        <v>103</v>
      </c>
      <c r="D123" t="s">
        <v>116</v>
      </c>
    </row>
    <row r="124" spans="2:4" x14ac:dyDescent="0.25">
      <c r="B124" t="s">
        <v>36</v>
      </c>
      <c r="C124" t="s">
        <v>103</v>
      </c>
      <c r="D124" t="s">
        <v>117</v>
      </c>
    </row>
    <row r="125" spans="2:4" x14ac:dyDescent="0.25">
      <c r="B125" t="s">
        <v>36</v>
      </c>
      <c r="C125" t="s">
        <v>103</v>
      </c>
      <c r="D125" t="s">
        <v>118</v>
      </c>
    </row>
    <row r="126" spans="2:4" x14ac:dyDescent="0.25">
      <c r="B126" t="s">
        <v>36</v>
      </c>
      <c r="C126" t="s">
        <v>103</v>
      </c>
      <c r="D126" t="s">
        <v>119</v>
      </c>
    </row>
    <row r="127" spans="2:4" x14ac:dyDescent="0.25">
      <c r="B127" t="s">
        <v>36</v>
      </c>
      <c r="C127" t="s">
        <v>103</v>
      </c>
      <c r="D127" t="s">
        <v>120</v>
      </c>
    </row>
    <row r="128" spans="2:4" x14ac:dyDescent="0.25">
      <c r="B128" t="s">
        <v>36</v>
      </c>
      <c r="C128" t="s">
        <v>103</v>
      </c>
      <c r="D128" t="s">
        <v>121</v>
      </c>
    </row>
    <row r="129" spans="2:4" x14ac:dyDescent="0.25">
      <c r="B129" t="s">
        <v>36</v>
      </c>
      <c r="C129" t="s">
        <v>103</v>
      </c>
      <c r="D129" t="s">
        <v>122</v>
      </c>
    </row>
    <row r="130" spans="2:4" x14ac:dyDescent="0.25">
      <c r="B130" t="s">
        <v>36</v>
      </c>
      <c r="C130" t="s">
        <v>103</v>
      </c>
      <c r="D130" t="s">
        <v>123</v>
      </c>
    </row>
    <row r="131" spans="2:4" x14ac:dyDescent="0.25">
      <c r="B131" t="s">
        <v>36</v>
      </c>
      <c r="C131" t="s">
        <v>103</v>
      </c>
      <c r="D131" t="s">
        <v>124</v>
      </c>
    </row>
    <row r="132" spans="2:4" x14ac:dyDescent="0.25">
      <c r="B132" t="s">
        <v>149</v>
      </c>
      <c r="C132" t="s">
        <v>150</v>
      </c>
      <c r="D13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8093-BCDD-4178-8324-2327174D6FCC}">
  <dimension ref="A4:I82"/>
  <sheetViews>
    <sheetView tabSelected="1" workbookViewId="0">
      <selection activeCell="G40" sqref="G40"/>
    </sheetView>
  </sheetViews>
  <sheetFormatPr defaultRowHeight="12.5" x14ac:dyDescent="0.25"/>
  <cols>
    <col min="3" max="9" width="10.90625" bestFit="1" customWidth="1"/>
  </cols>
  <sheetData>
    <row r="4" spans="1:9" s="15" customFormat="1" ht="13" x14ac:dyDescent="0.3">
      <c r="A4" s="15" t="s">
        <v>1</v>
      </c>
    </row>
    <row r="6" spans="1:9" x14ac:dyDescent="0.25">
      <c r="B6" t="s">
        <v>160</v>
      </c>
      <c r="C6">
        <v>2017</v>
      </c>
      <c r="D6">
        <f>C6+1</f>
        <v>2018</v>
      </c>
      <c r="E6">
        <f t="shared" ref="E6:I6" si="0">D6+1</f>
        <v>2019</v>
      </c>
      <c r="F6">
        <f t="shared" si="0"/>
        <v>2020</v>
      </c>
      <c r="G6">
        <f t="shared" si="0"/>
        <v>2021</v>
      </c>
      <c r="H6">
        <f t="shared" si="0"/>
        <v>2022</v>
      </c>
      <c r="I6">
        <f t="shared" si="0"/>
        <v>2023</v>
      </c>
    </row>
    <row r="7" spans="1:9" x14ac:dyDescent="0.25">
      <c r="B7">
        <v>1</v>
      </c>
      <c r="C7" s="21">
        <f>DATE(C$6,$B7,1)</f>
        <v>42736</v>
      </c>
      <c r="D7" s="21">
        <f t="shared" ref="D7:I18" si="1">DATE(D$6,$B7,1)</f>
        <v>43101</v>
      </c>
      <c r="E7" s="21">
        <f t="shared" si="1"/>
        <v>43466</v>
      </c>
      <c r="F7" s="21">
        <f t="shared" si="1"/>
        <v>43831</v>
      </c>
      <c r="G7" s="21">
        <f t="shared" si="1"/>
        <v>44197</v>
      </c>
      <c r="H7" s="21">
        <f t="shared" si="1"/>
        <v>44562</v>
      </c>
      <c r="I7" s="21">
        <f t="shared" si="1"/>
        <v>44927</v>
      </c>
    </row>
    <row r="8" spans="1:9" x14ac:dyDescent="0.25">
      <c r="B8">
        <f>B7+1</f>
        <v>2</v>
      </c>
      <c r="C8" s="21">
        <f t="shared" ref="C8:C18" si="2">DATE(C$6,$B8,1)</f>
        <v>42767</v>
      </c>
      <c r="D8" s="21">
        <f t="shared" si="1"/>
        <v>43132</v>
      </c>
      <c r="E8" s="21">
        <f t="shared" si="1"/>
        <v>43497</v>
      </c>
      <c r="F8" s="21">
        <f t="shared" si="1"/>
        <v>43862</v>
      </c>
      <c r="G8" s="21">
        <f t="shared" si="1"/>
        <v>44228</v>
      </c>
      <c r="H8" s="21">
        <f t="shared" si="1"/>
        <v>44593</v>
      </c>
      <c r="I8" s="21">
        <f t="shared" si="1"/>
        <v>44958</v>
      </c>
    </row>
    <row r="9" spans="1:9" x14ac:dyDescent="0.25">
      <c r="B9">
        <f t="shared" ref="B9:B18" si="3">B8+1</f>
        <v>3</v>
      </c>
      <c r="C9" s="21">
        <f t="shared" si="2"/>
        <v>42795</v>
      </c>
      <c r="D9" s="21">
        <f t="shared" si="1"/>
        <v>43160</v>
      </c>
      <c r="E9" s="21">
        <f t="shared" si="1"/>
        <v>43525</v>
      </c>
      <c r="F9" s="21">
        <f t="shared" si="1"/>
        <v>43891</v>
      </c>
      <c r="G9" s="21">
        <f t="shared" si="1"/>
        <v>44256</v>
      </c>
      <c r="H9" s="21">
        <f t="shared" si="1"/>
        <v>44621</v>
      </c>
      <c r="I9" s="21">
        <f t="shared" si="1"/>
        <v>44986</v>
      </c>
    </row>
    <row r="10" spans="1:9" x14ac:dyDescent="0.25">
      <c r="B10">
        <f t="shared" si="3"/>
        <v>4</v>
      </c>
      <c r="C10" s="21">
        <f t="shared" si="2"/>
        <v>42826</v>
      </c>
      <c r="D10" s="21">
        <f t="shared" si="1"/>
        <v>43191</v>
      </c>
      <c r="E10" s="21">
        <f t="shared" si="1"/>
        <v>43556</v>
      </c>
      <c r="F10" s="21">
        <f t="shared" si="1"/>
        <v>43922</v>
      </c>
      <c r="G10" s="21">
        <f t="shared" si="1"/>
        <v>44287</v>
      </c>
      <c r="H10" s="21">
        <f t="shared" si="1"/>
        <v>44652</v>
      </c>
      <c r="I10" s="21">
        <f t="shared" si="1"/>
        <v>45017</v>
      </c>
    </row>
    <row r="11" spans="1:9" x14ac:dyDescent="0.25">
      <c r="B11">
        <f t="shared" si="3"/>
        <v>5</v>
      </c>
      <c r="C11" s="21">
        <f t="shared" si="2"/>
        <v>42856</v>
      </c>
      <c r="D11" s="21">
        <f t="shared" si="1"/>
        <v>43221</v>
      </c>
      <c r="E11" s="21">
        <f t="shared" si="1"/>
        <v>43586</v>
      </c>
      <c r="F11" s="21">
        <f t="shared" si="1"/>
        <v>43952</v>
      </c>
      <c r="G11" s="21">
        <f t="shared" si="1"/>
        <v>44317</v>
      </c>
      <c r="H11" s="21">
        <f t="shared" si="1"/>
        <v>44682</v>
      </c>
      <c r="I11" s="21">
        <f t="shared" si="1"/>
        <v>45047</v>
      </c>
    </row>
    <row r="12" spans="1:9" x14ac:dyDescent="0.25">
      <c r="B12">
        <f t="shared" si="3"/>
        <v>6</v>
      </c>
      <c r="C12" s="21">
        <f t="shared" si="2"/>
        <v>42887</v>
      </c>
      <c r="D12" s="21">
        <f t="shared" si="1"/>
        <v>43252</v>
      </c>
      <c r="E12" s="21">
        <f t="shared" si="1"/>
        <v>43617</v>
      </c>
      <c r="F12" s="21">
        <f t="shared" si="1"/>
        <v>43983</v>
      </c>
      <c r="G12" s="21">
        <f t="shared" si="1"/>
        <v>44348</v>
      </c>
      <c r="H12" s="21">
        <f t="shared" si="1"/>
        <v>44713</v>
      </c>
      <c r="I12" s="21">
        <f t="shared" si="1"/>
        <v>45078</v>
      </c>
    </row>
    <row r="13" spans="1:9" x14ac:dyDescent="0.25">
      <c r="B13">
        <f t="shared" si="3"/>
        <v>7</v>
      </c>
      <c r="C13" s="21">
        <f t="shared" si="2"/>
        <v>42917</v>
      </c>
      <c r="D13" s="21">
        <f t="shared" si="1"/>
        <v>43282</v>
      </c>
      <c r="E13" s="21">
        <f t="shared" si="1"/>
        <v>43647</v>
      </c>
      <c r="F13" s="21">
        <f t="shared" si="1"/>
        <v>44013</v>
      </c>
      <c r="G13" s="21">
        <f t="shared" si="1"/>
        <v>44378</v>
      </c>
      <c r="H13" s="21">
        <f t="shared" si="1"/>
        <v>44743</v>
      </c>
      <c r="I13" s="21">
        <f t="shared" si="1"/>
        <v>45108</v>
      </c>
    </row>
    <row r="14" spans="1:9" x14ac:dyDescent="0.25">
      <c r="B14">
        <f t="shared" si="3"/>
        <v>8</v>
      </c>
      <c r="C14" s="21">
        <f t="shared" si="2"/>
        <v>42948</v>
      </c>
      <c r="D14" s="21">
        <f t="shared" si="1"/>
        <v>43313</v>
      </c>
      <c r="E14" s="21">
        <f t="shared" si="1"/>
        <v>43678</v>
      </c>
      <c r="F14" s="21">
        <f t="shared" si="1"/>
        <v>44044</v>
      </c>
      <c r="G14" s="21">
        <f t="shared" si="1"/>
        <v>44409</v>
      </c>
      <c r="H14" s="21">
        <f t="shared" si="1"/>
        <v>44774</v>
      </c>
      <c r="I14" s="21">
        <f t="shared" si="1"/>
        <v>45139</v>
      </c>
    </row>
    <row r="15" spans="1:9" x14ac:dyDescent="0.25">
      <c r="B15">
        <f t="shared" si="3"/>
        <v>9</v>
      </c>
      <c r="C15" s="21">
        <f t="shared" si="2"/>
        <v>42979</v>
      </c>
      <c r="D15" s="21">
        <f t="shared" si="1"/>
        <v>43344</v>
      </c>
      <c r="E15" s="21">
        <f t="shared" si="1"/>
        <v>43709</v>
      </c>
      <c r="F15" s="21">
        <f t="shared" si="1"/>
        <v>44075</v>
      </c>
      <c r="G15" s="21">
        <f t="shared" si="1"/>
        <v>44440</v>
      </c>
      <c r="H15" s="21">
        <f t="shared" si="1"/>
        <v>44805</v>
      </c>
      <c r="I15" s="21">
        <f t="shared" si="1"/>
        <v>45170</v>
      </c>
    </row>
    <row r="16" spans="1:9" x14ac:dyDescent="0.25">
      <c r="B16">
        <f t="shared" si="3"/>
        <v>10</v>
      </c>
      <c r="C16" s="21">
        <f t="shared" si="2"/>
        <v>43009</v>
      </c>
      <c r="D16" s="21">
        <f t="shared" si="1"/>
        <v>43374</v>
      </c>
      <c r="E16" s="21">
        <f t="shared" si="1"/>
        <v>43739</v>
      </c>
      <c r="F16" s="21">
        <f t="shared" si="1"/>
        <v>44105</v>
      </c>
      <c r="G16" s="21">
        <f t="shared" si="1"/>
        <v>44470</v>
      </c>
      <c r="H16" s="21">
        <f t="shared" si="1"/>
        <v>44835</v>
      </c>
      <c r="I16" s="21">
        <f t="shared" si="1"/>
        <v>45200</v>
      </c>
    </row>
    <row r="17" spans="2:9" x14ac:dyDescent="0.25">
      <c r="B17">
        <f t="shared" si="3"/>
        <v>11</v>
      </c>
      <c r="C17" s="21">
        <f t="shared" si="2"/>
        <v>43040</v>
      </c>
      <c r="D17" s="21">
        <f t="shared" si="1"/>
        <v>43405</v>
      </c>
      <c r="E17" s="21">
        <f t="shared" si="1"/>
        <v>43770</v>
      </c>
      <c r="F17" s="21">
        <f t="shared" si="1"/>
        <v>44136</v>
      </c>
      <c r="G17" s="21">
        <f t="shared" si="1"/>
        <v>44501</v>
      </c>
      <c r="H17" s="21">
        <f t="shared" si="1"/>
        <v>44866</v>
      </c>
      <c r="I17" s="21">
        <f t="shared" si="1"/>
        <v>45231</v>
      </c>
    </row>
    <row r="18" spans="2:9" x14ac:dyDescent="0.25">
      <c r="B18">
        <f t="shared" si="3"/>
        <v>12</v>
      </c>
      <c r="C18" s="21">
        <f t="shared" si="2"/>
        <v>43070</v>
      </c>
      <c r="D18" s="21">
        <f t="shared" si="1"/>
        <v>43435</v>
      </c>
      <c r="E18" s="21">
        <f t="shared" si="1"/>
        <v>43800</v>
      </c>
      <c r="F18" s="21">
        <f t="shared" si="1"/>
        <v>44166</v>
      </c>
      <c r="G18" s="21">
        <f t="shared" si="1"/>
        <v>44531</v>
      </c>
      <c r="H18" s="21">
        <f t="shared" si="1"/>
        <v>44896</v>
      </c>
      <c r="I18" s="21">
        <f t="shared" si="1"/>
        <v>45261</v>
      </c>
    </row>
    <row r="20" spans="2:9" x14ac:dyDescent="0.25">
      <c r="B20" t="s">
        <v>160</v>
      </c>
      <c r="C20">
        <v>2017</v>
      </c>
      <c r="D20">
        <f>C20+1</f>
        <v>2018</v>
      </c>
      <c r="E20">
        <f t="shared" ref="E20:I20" si="4">D20+1</f>
        <v>2019</v>
      </c>
      <c r="F20">
        <f t="shared" si="4"/>
        <v>2020</v>
      </c>
      <c r="G20">
        <f t="shared" si="4"/>
        <v>2021</v>
      </c>
      <c r="H20">
        <f t="shared" si="4"/>
        <v>2022</v>
      </c>
      <c r="I20">
        <f t="shared" si="4"/>
        <v>2023</v>
      </c>
    </row>
    <row r="21" spans="2:9" x14ac:dyDescent="0.25">
      <c r="B21" t="s">
        <v>161</v>
      </c>
      <c r="C21" s="1">
        <f>SUMIFS(Table2[Income],Table2[Date],'Group Analysis'!C7)</f>
        <v>424776.12999999995</v>
      </c>
      <c r="D21" s="1">
        <f>SUMIFS(Table2[Income],Table2[Date],'Group Analysis'!D7)</f>
        <v>305867.33999999997</v>
      </c>
      <c r="E21" s="1">
        <f>SUMIFS(Table2[Income],Table2[Date],'Group Analysis'!E7)</f>
        <v>282458.58000000007</v>
      </c>
      <c r="F21" s="1">
        <f>SUMIFS(Table2[Income],Table2[Date],'Group Analysis'!F7)</f>
        <v>269884.57</v>
      </c>
      <c r="G21" s="1">
        <f>SUMIFS(Table2[Income],Table2[Date],'Group Analysis'!G7)</f>
        <v>193543.31999999995</v>
      </c>
      <c r="H21" s="1">
        <f>SUMIFS(Table2[Income],Table2[Date],'Group Analysis'!H7)</f>
        <v>150721.98000000004</v>
      </c>
      <c r="I21" s="1">
        <f>SUMIFS(Table2[Income],Table2[Date],'Group Analysis'!I7)</f>
        <v>192445.01000000004</v>
      </c>
    </row>
    <row r="22" spans="2:9" x14ac:dyDescent="0.25">
      <c r="B22" t="s">
        <v>162</v>
      </c>
      <c r="C22" s="1">
        <f>SUMIFS(Table2[Income],Table2[Date],'Group Analysis'!C8)</f>
        <v>382579.64000000007</v>
      </c>
      <c r="D22" s="1">
        <f>SUMIFS(Table2[Income],Table2[Date],'Group Analysis'!D8)</f>
        <v>342923.97</v>
      </c>
      <c r="E22" s="1">
        <f>SUMIFS(Table2[Income],Table2[Date],'Group Analysis'!E8)</f>
        <v>273131.78999999998</v>
      </c>
      <c r="F22" s="1">
        <f>SUMIFS(Table2[Income],Table2[Date],'Group Analysis'!F8)</f>
        <v>274898.2300000001</v>
      </c>
      <c r="G22" s="1">
        <f>SUMIFS(Table2[Income],Table2[Date],'Group Analysis'!G8)</f>
        <v>229763.91000000003</v>
      </c>
      <c r="H22" s="1">
        <f>SUMIFS(Table2[Income],Table2[Date],'Group Analysis'!H8)</f>
        <v>153694.21000000002</v>
      </c>
      <c r="I22" s="1">
        <f>SUMIFS(Table2[Income],Table2[Date],'Group Analysis'!I8)</f>
        <v>177662.06</v>
      </c>
    </row>
    <row r="23" spans="2:9" x14ac:dyDescent="0.25">
      <c r="B23" t="s">
        <v>163</v>
      </c>
      <c r="C23" s="1">
        <f>SUMIFS(Table2[Income],Table2[Date],'Group Analysis'!C9)</f>
        <v>408135.74999999994</v>
      </c>
      <c r="D23" s="1">
        <f>SUMIFS(Table2[Income],Table2[Date],'Group Analysis'!D9)</f>
        <v>364138.41</v>
      </c>
      <c r="E23" s="1">
        <f>SUMIFS(Table2[Income],Table2[Date],'Group Analysis'!E9)</f>
        <v>310898.07</v>
      </c>
      <c r="F23" s="1">
        <f>SUMIFS(Table2[Income],Table2[Date],'Group Analysis'!F9)</f>
        <v>172673.88</v>
      </c>
      <c r="G23" s="1">
        <f>SUMIFS(Table2[Income],Table2[Date],'Group Analysis'!G9)</f>
        <v>256217.92</v>
      </c>
      <c r="H23" s="1">
        <f>SUMIFS(Table2[Income],Table2[Date],'Group Analysis'!H9)</f>
        <v>211793.31999999998</v>
      </c>
      <c r="I23" s="1">
        <f>SUMIFS(Table2[Income],Table2[Date],'Group Analysis'!I9)</f>
        <v>257429.61000000002</v>
      </c>
    </row>
    <row r="24" spans="2:9" x14ac:dyDescent="0.25">
      <c r="B24" t="s">
        <v>164</v>
      </c>
      <c r="C24" s="1">
        <f>SUMIFS(Table2[Income],Table2[Date],'Group Analysis'!C10)</f>
        <v>374195.04</v>
      </c>
      <c r="D24" s="1">
        <f>SUMIFS(Table2[Income],Table2[Date],'Group Analysis'!D10)</f>
        <v>308915.88</v>
      </c>
      <c r="E24" s="1">
        <f>SUMIFS(Table2[Income],Table2[Date],'Group Analysis'!E10)</f>
        <v>300372.06999999995</v>
      </c>
      <c r="F24" s="1">
        <f>SUMIFS(Table2[Income],Table2[Date],'Group Analysis'!F10)</f>
        <v>14156.970000000001</v>
      </c>
      <c r="G24" s="1">
        <f>SUMIFS(Table2[Income],Table2[Date],'Group Analysis'!G10)</f>
        <v>242021.08000000002</v>
      </c>
      <c r="H24" s="1">
        <f>SUMIFS(Table2[Income],Table2[Date],'Group Analysis'!H10)</f>
        <v>228841.34000000005</v>
      </c>
      <c r="I24" s="1">
        <f>SUMIFS(Table2[Income],Table2[Date],'Group Analysis'!I10)</f>
        <v>249232.09</v>
      </c>
    </row>
    <row r="25" spans="2:9" x14ac:dyDescent="0.25">
      <c r="B25" t="s">
        <v>165</v>
      </c>
      <c r="C25" s="1">
        <f>SUMIFS(Table2[Income],Table2[Date],'Group Analysis'!C11)</f>
        <v>381131.33</v>
      </c>
      <c r="D25" s="1">
        <f>SUMIFS(Table2[Income],Table2[Date],'Group Analysis'!D11)</f>
        <v>337184.85999999993</v>
      </c>
      <c r="E25" s="1">
        <f>SUMIFS(Table2[Income],Table2[Date],'Group Analysis'!E11)</f>
        <v>270284.17</v>
      </c>
      <c r="F25" s="1">
        <f>SUMIFS(Table2[Income],Table2[Date],'Group Analysis'!F11)</f>
        <v>49346.59</v>
      </c>
      <c r="G25" s="1">
        <f>SUMIFS(Table2[Income],Table2[Date],'Group Analysis'!G11)</f>
        <v>262543.5</v>
      </c>
      <c r="H25" s="1">
        <f>SUMIFS(Table2[Income],Table2[Date],'Group Analysis'!H11)</f>
        <v>211783.25000000006</v>
      </c>
      <c r="I25" s="1">
        <f>SUMIFS(Table2[Income],Table2[Date],'Group Analysis'!I11)</f>
        <v>232841.33</v>
      </c>
    </row>
    <row r="26" spans="2:9" x14ac:dyDescent="0.25">
      <c r="B26" t="s">
        <v>166</v>
      </c>
      <c r="C26" s="1">
        <f>SUMIFS(Table2[Income],Table2[Date],'Group Analysis'!C12)</f>
        <v>380871.14</v>
      </c>
      <c r="D26" s="1">
        <f>SUMIFS(Table2[Income],Table2[Date],'Group Analysis'!D12)</f>
        <v>427622.20999999996</v>
      </c>
      <c r="E26" s="1">
        <f>SUMIFS(Table2[Income],Table2[Date],'Group Analysis'!E12)</f>
        <v>257915.81000000006</v>
      </c>
      <c r="F26" s="1">
        <f>SUMIFS(Table2[Income],Table2[Date],'Group Analysis'!F12)</f>
        <v>194299.99000000002</v>
      </c>
      <c r="G26" s="1">
        <f>SUMIFS(Table2[Income],Table2[Date],'Group Analysis'!G12)</f>
        <v>231397.07</v>
      </c>
      <c r="H26" s="1">
        <f>SUMIFS(Table2[Income],Table2[Date],'Group Analysis'!H12)</f>
        <v>210073.14</v>
      </c>
      <c r="I26" s="1">
        <f>SUMIFS(Table2[Income],Table2[Date],'Group Analysis'!I12)</f>
        <v>249641.13</v>
      </c>
    </row>
    <row r="27" spans="2:9" x14ac:dyDescent="0.25">
      <c r="B27" t="s">
        <v>167</v>
      </c>
      <c r="C27" s="1">
        <f>SUMIFS(Table2[Income],Table2[Date],'Group Analysis'!C13)</f>
        <v>424212.55999999994</v>
      </c>
      <c r="D27" s="1">
        <f>SUMIFS(Table2[Income],Table2[Date],'Group Analysis'!D13)</f>
        <v>350292.61999999994</v>
      </c>
      <c r="E27" s="1">
        <f>SUMIFS(Table2[Income],Table2[Date],'Group Analysis'!E13)</f>
        <v>321023.19</v>
      </c>
      <c r="F27" s="1">
        <f>SUMIFS(Table2[Income],Table2[Date],'Group Analysis'!F13)</f>
        <v>344993.20000000007</v>
      </c>
      <c r="G27" s="1">
        <f>SUMIFS(Table2[Income],Table2[Date],'Group Analysis'!G13)</f>
        <v>253461.75000000003</v>
      </c>
      <c r="H27" s="1">
        <f>SUMIFS(Table2[Income],Table2[Date],'Group Analysis'!H13)</f>
        <v>216404.69</v>
      </c>
      <c r="I27" s="1">
        <f>SUMIFS(Table2[Income],Table2[Date],'Group Analysis'!I13)</f>
        <v>238822.92</v>
      </c>
    </row>
    <row r="28" spans="2:9" x14ac:dyDescent="0.25">
      <c r="B28" t="s">
        <v>168</v>
      </c>
      <c r="C28" s="1">
        <f>SUMIFS(Table2[Income],Table2[Date],'Group Analysis'!C14)</f>
        <v>421277.79</v>
      </c>
      <c r="D28" s="1">
        <f>SUMIFS(Table2[Income],Table2[Date],'Group Analysis'!D14)</f>
        <v>305351.13999999996</v>
      </c>
      <c r="E28" s="1">
        <f>SUMIFS(Table2[Income],Table2[Date],'Group Analysis'!E14)</f>
        <v>333021.05999999994</v>
      </c>
      <c r="F28" s="1">
        <f>SUMIFS(Table2[Income],Table2[Date],'Group Analysis'!F14)</f>
        <v>295898.49</v>
      </c>
      <c r="G28" s="1">
        <f>SUMIFS(Table2[Income],Table2[Date],'Group Analysis'!G14)</f>
        <v>123423.27</v>
      </c>
      <c r="H28" s="1">
        <f>SUMIFS(Table2[Income],Table2[Date],'Group Analysis'!H14)</f>
        <v>237516.25999999998</v>
      </c>
      <c r="I28" s="1">
        <f>SUMIFS(Table2[Income],Table2[Date],'Group Analysis'!I14)</f>
        <v>205987.82</v>
      </c>
    </row>
    <row r="29" spans="2:9" x14ac:dyDescent="0.25">
      <c r="B29" t="s">
        <v>169</v>
      </c>
      <c r="C29" s="1">
        <f>SUMIFS(Table2[Income],Table2[Date],'Group Analysis'!C15)</f>
        <v>382124.29</v>
      </c>
      <c r="D29" s="1">
        <f>SUMIFS(Table2[Income],Table2[Date],'Group Analysis'!D15)</f>
        <v>237586.76999999996</v>
      </c>
      <c r="E29" s="1">
        <f>SUMIFS(Table2[Income],Table2[Date],'Group Analysis'!E15)</f>
        <v>263152.91000000009</v>
      </c>
      <c r="F29" s="1">
        <f>SUMIFS(Table2[Income],Table2[Date],'Group Analysis'!F15)</f>
        <v>294498.31</v>
      </c>
      <c r="G29" s="1">
        <f>SUMIFS(Table2[Income],Table2[Date],'Group Analysis'!G15)</f>
        <v>142488.15000000002</v>
      </c>
      <c r="H29" s="1">
        <f>SUMIFS(Table2[Income],Table2[Date],'Group Analysis'!H15)</f>
        <v>272592.42000000004</v>
      </c>
      <c r="I29" s="1">
        <f>SUMIFS(Table2[Income],Table2[Date],'Group Analysis'!I15)</f>
        <v>240069.51999999996</v>
      </c>
    </row>
    <row r="30" spans="2:9" x14ac:dyDescent="0.25">
      <c r="B30" t="s">
        <v>170</v>
      </c>
      <c r="C30" s="1">
        <f>SUMIFS(Table2[Income],Table2[Date],'Group Analysis'!C16)</f>
        <v>369698.48999999993</v>
      </c>
      <c r="D30" s="1">
        <f>SUMIFS(Table2[Income],Table2[Date],'Group Analysis'!D16)</f>
        <v>275262.21999999997</v>
      </c>
      <c r="E30" s="1">
        <f>SUMIFS(Table2[Income],Table2[Date],'Group Analysis'!E16)</f>
        <v>244370.83000000002</v>
      </c>
      <c r="F30" s="1">
        <f>SUMIFS(Table2[Income],Table2[Date],'Group Analysis'!F16)</f>
        <v>262432.18999999994</v>
      </c>
      <c r="G30" s="1">
        <f>SUMIFS(Table2[Income],Table2[Date],'Group Analysis'!G16)</f>
        <v>155677.22</v>
      </c>
      <c r="H30" s="1">
        <f>SUMIFS(Table2[Income],Table2[Date],'Group Analysis'!H16)</f>
        <v>245754.29</v>
      </c>
      <c r="I30" s="1">
        <f>SUMIFS(Table2[Income],Table2[Date],'Group Analysis'!I16)</f>
        <v>242319.37999999998</v>
      </c>
    </row>
    <row r="31" spans="2:9" x14ac:dyDescent="0.25">
      <c r="B31" t="s">
        <v>171</v>
      </c>
      <c r="C31" s="1">
        <f>SUMIFS(Table2[Income],Table2[Date],'Group Analysis'!C17)</f>
        <v>458712.56999999995</v>
      </c>
      <c r="D31" s="1">
        <f>SUMIFS(Table2[Income],Table2[Date],'Group Analysis'!D17)</f>
        <v>290107.88999999996</v>
      </c>
      <c r="E31" s="1">
        <f>SUMIFS(Table2[Income],Table2[Date],'Group Analysis'!E17)</f>
        <v>538491.26</v>
      </c>
      <c r="F31" s="1">
        <f>SUMIFS(Table2[Income],Table2[Date],'Group Analysis'!F17)</f>
        <v>209670.48</v>
      </c>
      <c r="G31" s="1">
        <f>SUMIFS(Table2[Income],Table2[Date],'Group Analysis'!G17)</f>
        <v>148746.18000000002</v>
      </c>
      <c r="H31" s="1">
        <f>SUMIFS(Table2[Income],Table2[Date],'Group Analysis'!H17)</f>
        <v>206087.31000000008</v>
      </c>
      <c r="I31" s="1">
        <f>SUMIFS(Table2[Income],Table2[Date],'Group Analysis'!I17)</f>
        <v>269707.95999999996</v>
      </c>
    </row>
    <row r="32" spans="2:9" x14ac:dyDescent="0.25">
      <c r="B32" t="s">
        <v>172</v>
      </c>
      <c r="C32" s="1">
        <f>SUMIFS(Table2[Income],Table2[Date],'Group Analysis'!C18)</f>
        <v>405368.1399999999</v>
      </c>
      <c r="D32" s="1">
        <f>SUMIFS(Table2[Income],Table2[Date],'Group Analysis'!D18)</f>
        <v>362447.82</v>
      </c>
      <c r="E32" s="1">
        <f>SUMIFS(Table2[Income],Table2[Date],'Group Analysis'!E18)</f>
        <v>610893.80000000005</v>
      </c>
      <c r="F32" s="1">
        <f>SUMIFS(Table2[Income],Table2[Date],'Group Analysis'!F18)</f>
        <v>502589.02999999997</v>
      </c>
      <c r="G32" s="1">
        <f>SUMIFS(Table2[Income],Table2[Date],'Group Analysis'!G18)</f>
        <v>254046.45</v>
      </c>
      <c r="H32" s="1">
        <f>SUMIFS(Table2[Income],Table2[Date],'Group Analysis'!H18)</f>
        <v>221748.96000000002</v>
      </c>
      <c r="I32" s="1">
        <f>SUMIFS(Table2[Income],Table2[Date],'Group Analysis'!I18)</f>
        <v>320566.78999999998</v>
      </c>
    </row>
    <row r="50" spans="1:9" s="15" customFormat="1" ht="13" x14ac:dyDescent="0.3">
      <c r="A50" s="15" t="s">
        <v>173</v>
      </c>
    </row>
    <row r="52" spans="1:9" ht="13" thickBot="1" x14ac:dyDescent="0.3"/>
    <row r="53" spans="1:9" ht="13.5" thickBot="1" x14ac:dyDescent="0.35">
      <c r="B53" s="22" t="s">
        <v>174</v>
      </c>
      <c r="C53" s="23" t="s">
        <v>35</v>
      </c>
    </row>
    <row r="56" spans="1:9" x14ac:dyDescent="0.25">
      <c r="B56" t="s">
        <v>160</v>
      </c>
      <c r="C56">
        <v>2017</v>
      </c>
      <c r="D56">
        <f>C56+1</f>
        <v>2018</v>
      </c>
      <c r="E56">
        <f t="shared" ref="E56:I56" si="5">D56+1</f>
        <v>2019</v>
      </c>
      <c r="F56">
        <f t="shared" si="5"/>
        <v>2020</v>
      </c>
      <c r="G56">
        <f t="shared" si="5"/>
        <v>2021</v>
      </c>
      <c r="H56">
        <f t="shared" si="5"/>
        <v>2022</v>
      </c>
      <c r="I56">
        <f t="shared" si="5"/>
        <v>2023</v>
      </c>
    </row>
    <row r="57" spans="1:9" x14ac:dyDescent="0.25">
      <c r="B57">
        <v>1</v>
      </c>
      <c r="C57" s="21">
        <f t="shared" ref="C57:I68" si="6">DATE(C$6,$B57,1)</f>
        <v>42736</v>
      </c>
      <c r="D57" s="21">
        <f t="shared" si="6"/>
        <v>43101</v>
      </c>
      <c r="E57" s="21">
        <f t="shared" si="6"/>
        <v>43466</v>
      </c>
      <c r="F57" s="21">
        <f t="shared" si="6"/>
        <v>43831</v>
      </c>
      <c r="G57" s="21">
        <f t="shared" si="6"/>
        <v>44197</v>
      </c>
      <c r="H57" s="21">
        <f t="shared" si="6"/>
        <v>44562</v>
      </c>
      <c r="I57" s="21">
        <f t="shared" si="6"/>
        <v>44927</v>
      </c>
    </row>
    <row r="58" spans="1:9" x14ac:dyDescent="0.25">
      <c r="B58">
        <f>B57+1</f>
        <v>2</v>
      </c>
      <c r="C58" s="21">
        <f t="shared" si="6"/>
        <v>42767</v>
      </c>
      <c r="D58" s="21">
        <f t="shared" si="6"/>
        <v>43132</v>
      </c>
      <c r="E58" s="21">
        <f t="shared" si="6"/>
        <v>43497</v>
      </c>
      <c r="F58" s="21">
        <f t="shared" si="6"/>
        <v>43862</v>
      </c>
      <c r="G58" s="21">
        <f t="shared" si="6"/>
        <v>44228</v>
      </c>
      <c r="H58" s="21">
        <f t="shared" si="6"/>
        <v>44593</v>
      </c>
      <c r="I58" s="21">
        <f t="shared" si="6"/>
        <v>44958</v>
      </c>
    </row>
    <row r="59" spans="1:9" x14ac:dyDescent="0.25">
      <c r="B59">
        <f t="shared" ref="B59:B68" si="7">B58+1</f>
        <v>3</v>
      </c>
      <c r="C59" s="21">
        <f t="shared" si="6"/>
        <v>42795</v>
      </c>
      <c r="D59" s="21">
        <f t="shared" si="6"/>
        <v>43160</v>
      </c>
      <c r="E59" s="21">
        <f t="shared" si="6"/>
        <v>43525</v>
      </c>
      <c r="F59" s="21">
        <f t="shared" si="6"/>
        <v>43891</v>
      </c>
      <c r="G59" s="21">
        <f t="shared" si="6"/>
        <v>44256</v>
      </c>
      <c r="H59" s="21">
        <f t="shared" si="6"/>
        <v>44621</v>
      </c>
      <c r="I59" s="21">
        <f t="shared" si="6"/>
        <v>44986</v>
      </c>
    </row>
    <row r="60" spans="1:9" x14ac:dyDescent="0.25">
      <c r="B60">
        <f t="shared" si="7"/>
        <v>4</v>
      </c>
      <c r="C60" s="21">
        <f t="shared" si="6"/>
        <v>42826</v>
      </c>
      <c r="D60" s="21">
        <f t="shared" si="6"/>
        <v>43191</v>
      </c>
      <c r="E60" s="21">
        <f t="shared" si="6"/>
        <v>43556</v>
      </c>
      <c r="F60" s="21">
        <f t="shared" si="6"/>
        <v>43922</v>
      </c>
      <c r="G60" s="21">
        <f t="shared" si="6"/>
        <v>44287</v>
      </c>
      <c r="H60" s="21">
        <f t="shared" si="6"/>
        <v>44652</v>
      </c>
      <c r="I60" s="21">
        <f t="shared" si="6"/>
        <v>45017</v>
      </c>
    </row>
    <row r="61" spans="1:9" x14ac:dyDescent="0.25">
      <c r="B61">
        <f t="shared" si="7"/>
        <v>5</v>
      </c>
      <c r="C61" s="21">
        <f t="shared" si="6"/>
        <v>42856</v>
      </c>
      <c r="D61" s="21">
        <f t="shared" si="6"/>
        <v>43221</v>
      </c>
      <c r="E61" s="21">
        <f t="shared" si="6"/>
        <v>43586</v>
      </c>
      <c r="F61" s="21">
        <f t="shared" si="6"/>
        <v>43952</v>
      </c>
      <c r="G61" s="21">
        <f t="shared" si="6"/>
        <v>44317</v>
      </c>
      <c r="H61" s="21">
        <f t="shared" si="6"/>
        <v>44682</v>
      </c>
      <c r="I61" s="21">
        <f t="shared" si="6"/>
        <v>45047</v>
      </c>
    </row>
    <row r="62" spans="1:9" x14ac:dyDescent="0.25">
      <c r="B62">
        <f t="shared" si="7"/>
        <v>6</v>
      </c>
      <c r="C62" s="21">
        <f t="shared" si="6"/>
        <v>42887</v>
      </c>
      <c r="D62" s="21">
        <f t="shared" si="6"/>
        <v>43252</v>
      </c>
      <c r="E62" s="21">
        <f t="shared" si="6"/>
        <v>43617</v>
      </c>
      <c r="F62" s="21">
        <f t="shared" si="6"/>
        <v>43983</v>
      </c>
      <c r="G62" s="21">
        <f t="shared" si="6"/>
        <v>44348</v>
      </c>
      <c r="H62" s="21">
        <f t="shared" si="6"/>
        <v>44713</v>
      </c>
      <c r="I62" s="21">
        <f t="shared" si="6"/>
        <v>45078</v>
      </c>
    </row>
    <row r="63" spans="1:9" x14ac:dyDescent="0.25">
      <c r="B63">
        <f t="shared" si="7"/>
        <v>7</v>
      </c>
      <c r="C63" s="21">
        <f t="shared" si="6"/>
        <v>42917</v>
      </c>
      <c r="D63" s="21">
        <f t="shared" si="6"/>
        <v>43282</v>
      </c>
      <c r="E63" s="21">
        <f t="shared" si="6"/>
        <v>43647</v>
      </c>
      <c r="F63" s="21">
        <f t="shared" si="6"/>
        <v>44013</v>
      </c>
      <c r="G63" s="21">
        <f t="shared" si="6"/>
        <v>44378</v>
      </c>
      <c r="H63" s="21">
        <f t="shared" si="6"/>
        <v>44743</v>
      </c>
      <c r="I63" s="21">
        <f t="shared" si="6"/>
        <v>45108</v>
      </c>
    </row>
    <row r="64" spans="1:9" x14ac:dyDescent="0.25">
      <c r="B64">
        <f t="shared" si="7"/>
        <v>8</v>
      </c>
      <c r="C64" s="21">
        <f t="shared" si="6"/>
        <v>42948</v>
      </c>
      <c r="D64" s="21">
        <f t="shared" si="6"/>
        <v>43313</v>
      </c>
      <c r="E64" s="21">
        <f t="shared" si="6"/>
        <v>43678</v>
      </c>
      <c r="F64" s="21">
        <f t="shared" si="6"/>
        <v>44044</v>
      </c>
      <c r="G64" s="21">
        <f t="shared" si="6"/>
        <v>44409</v>
      </c>
      <c r="H64" s="21">
        <f t="shared" si="6"/>
        <v>44774</v>
      </c>
      <c r="I64" s="21">
        <f t="shared" si="6"/>
        <v>45139</v>
      </c>
    </row>
    <row r="65" spans="2:9" x14ac:dyDescent="0.25">
      <c r="B65">
        <f t="shared" si="7"/>
        <v>9</v>
      </c>
      <c r="C65" s="21">
        <f t="shared" si="6"/>
        <v>42979</v>
      </c>
      <c r="D65" s="21">
        <f t="shared" si="6"/>
        <v>43344</v>
      </c>
      <c r="E65" s="21">
        <f t="shared" si="6"/>
        <v>43709</v>
      </c>
      <c r="F65" s="21">
        <f t="shared" si="6"/>
        <v>44075</v>
      </c>
      <c r="G65" s="21">
        <f t="shared" si="6"/>
        <v>44440</v>
      </c>
      <c r="H65" s="21">
        <f t="shared" si="6"/>
        <v>44805</v>
      </c>
      <c r="I65" s="21">
        <f t="shared" si="6"/>
        <v>45170</v>
      </c>
    </row>
    <row r="66" spans="2:9" x14ac:dyDescent="0.25">
      <c r="B66">
        <f t="shared" si="7"/>
        <v>10</v>
      </c>
      <c r="C66" s="21">
        <f t="shared" si="6"/>
        <v>43009</v>
      </c>
      <c r="D66" s="21">
        <f t="shared" si="6"/>
        <v>43374</v>
      </c>
      <c r="E66" s="21">
        <f t="shared" si="6"/>
        <v>43739</v>
      </c>
      <c r="F66" s="21">
        <f t="shared" si="6"/>
        <v>44105</v>
      </c>
      <c r="G66" s="21">
        <f t="shared" si="6"/>
        <v>44470</v>
      </c>
      <c r="H66" s="21">
        <f t="shared" si="6"/>
        <v>44835</v>
      </c>
      <c r="I66" s="21">
        <f t="shared" si="6"/>
        <v>45200</v>
      </c>
    </row>
    <row r="67" spans="2:9" x14ac:dyDescent="0.25">
      <c r="B67">
        <f t="shared" si="7"/>
        <v>11</v>
      </c>
      <c r="C67" s="21">
        <f t="shared" si="6"/>
        <v>43040</v>
      </c>
      <c r="D67" s="21">
        <f t="shared" si="6"/>
        <v>43405</v>
      </c>
      <c r="E67" s="21">
        <f t="shared" si="6"/>
        <v>43770</v>
      </c>
      <c r="F67" s="21">
        <f t="shared" si="6"/>
        <v>44136</v>
      </c>
      <c r="G67" s="21">
        <f t="shared" si="6"/>
        <v>44501</v>
      </c>
      <c r="H67" s="21">
        <f t="shared" si="6"/>
        <v>44866</v>
      </c>
      <c r="I67" s="21">
        <f t="shared" si="6"/>
        <v>45231</v>
      </c>
    </row>
    <row r="68" spans="2:9" x14ac:dyDescent="0.25">
      <c r="B68">
        <f t="shared" si="7"/>
        <v>12</v>
      </c>
      <c r="C68" s="21">
        <f t="shared" si="6"/>
        <v>43070</v>
      </c>
      <c r="D68" s="21">
        <f t="shared" si="6"/>
        <v>43435</v>
      </c>
      <c r="E68" s="21">
        <f t="shared" si="6"/>
        <v>43800</v>
      </c>
      <c r="F68" s="21">
        <f t="shared" si="6"/>
        <v>44166</v>
      </c>
      <c r="G68" s="21">
        <f t="shared" si="6"/>
        <v>44531</v>
      </c>
      <c r="H68" s="21">
        <f t="shared" si="6"/>
        <v>44896</v>
      </c>
      <c r="I68" s="21">
        <f t="shared" si="6"/>
        <v>45261</v>
      </c>
    </row>
    <row r="70" spans="2:9" ht="13" x14ac:dyDescent="0.3">
      <c r="B70" s="24" t="s">
        <v>160</v>
      </c>
      <c r="C70" s="24">
        <v>2017</v>
      </c>
      <c r="D70" s="24">
        <f>C70+1</f>
        <v>2018</v>
      </c>
      <c r="E70" s="24">
        <f t="shared" ref="E70:I70" si="8">D70+1</f>
        <v>2019</v>
      </c>
      <c r="F70" s="24">
        <f t="shared" si="8"/>
        <v>2020</v>
      </c>
      <c r="G70" s="24">
        <f t="shared" si="8"/>
        <v>2021</v>
      </c>
      <c r="H70" s="24">
        <f t="shared" si="8"/>
        <v>2022</v>
      </c>
      <c r="I70" s="24">
        <f t="shared" si="8"/>
        <v>2023</v>
      </c>
    </row>
    <row r="71" spans="2:9" ht="13" x14ac:dyDescent="0.3">
      <c r="B71" s="25" t="s">
        <v>161</v>
      </c>
      <c r="C71" s="5">
        <f ca="1">SUMIFS(INDIRECT("Table2[" &amp; $C$53 &amp; "]"), Table2[Date], C57)</f>
        <v>335462.73999999993</v>
      </c>
      <c r="D71" s="5">
        <f ca="1">SUMIFS(INDIRECT("Table2[" &amp; $C$53 &amp; "]"), Table2[Date], D57)</f>
        <v>256916.76999999996</v>
      </c>
      <c r="E71" s="5">
        <f ca="1">SUMIFS(INDIRECT("Table2[" &amp; $C$53 &amp; "]"), Table2[Date], E57)</f>
        <v>255088.27000000008</v>
      </c>
      <c r="F71" s="5">
        <f ca="1">SUMIFS(INDIRECT("Table2[" &amp; $C$53 &amp; "]"), Table2[Date], F57)</f>
        <v>248046.75</v>
      </c>
      <c r="G71" s="5">
        <f ca="1">SUMIFS(INDIRECT("Table2[" &amp; $C$53 &amp; "]"), Table2[Date], G57)</f>
        <v>180345.27999999994</v>
      </c>
      <c r="H71" s="5">
        <f ca="1">SUMIFS(INDIRECT("Table2[" &amp; $C$53 &amp; "]"), Table2[Date], H57)</f>
        <v>140250.62000000005</v>
      </c>
      <c r="I71" s="5">
        <f ca="1">SUMIFS(INDIRECT("Table2[" &amp; $C$53 &amp; "]"), Table2[Date], I57)</f>
        <v>181838.28000000003</v>
      </c>
    </row>
    <row r="72" spans="2:9" ht="13" x14ac:dyDescent="0.3">
      <c r="B72" s="25" t="s">
        <v>162</v>
      </c>
      <c r="C72" s="5">
        <f ca="1">SUMIFS(INDIRECT("Table2[" &amp; $C$53 &amp; "]"), Table2[Date], C58)</f>
        <v>302781.94000000006</v>
      </c>
      <c r="D72" s="5">
        <f ca="1">SUMIFS(INDIRECT("Table2[" &amp; $C$53 &amp; "]"), Table2[Date], D58)</f>
        <v>295676.38999999996</v>
      </c>
      <c r="E72" s="5">
        <f ca="1">SUMIFS(INDIRECT("Table2[" &amp; $C$53 &amp; "]"), Table2[Date], E58)</f>
        <v>249340.66999999998</v>
      </c>
      <c r="F72" s="5">
        <f ca="1">SUMIFS(INDIRECT("Table2[" &amp; $C$53 &amp; "]"), Table2[Date], F58)</f>
        <v>253727.72000000009</v>
      </c>
      <c r="G72" s="5">
        <f ca="1">SUMIFS(INDIRECT("Table2[" &amp; $C$53 &amp; "]"), Table2[Date], G58)</f>
        <v>214936.42000000004</v>
      </c>
      <c r="H72" s="5">
        <f ca="1">SUMIFS(INDIRECT("Table2[" &amp; $C$53 &amp; "]"), Table2[Date], H58)</f>
        <v>142855.18000000002</v>
      </c>
      <c r="I72" s="5">
        <f ca="1">SUMIFS(INDIRECT("Table2[" &amp; $C$53 &amp; "]"), Table2[Date], I58)</f>
        <v>161515.65</v>
      </c>
    </row>
    <row r="73" spans="2:9" ht="13" x14ac:dyDescent="0.3">
      <c r="B73" s="25" t="s">
        <v>163</v>
      </c>
      <c r="C73" s="5">
        <f ca="1">SUMIFS(INDIRECT("Table2[" &amp; $C$53 &amp; "]"), Table2[Date], C59)</f>
        <v>322853.23999999993</v>
      </c>
      <c r="D73" s="5">
        <f ca="1">SUMIFS(INDIRECT("Table2[" &amp; $C$53 &amp; "]"), Table2[Date], D59)</f>
        <v>300902.88</v>
      </c>
      <c r="E73" s="5">
        <f ca="1">SUMIFS(INDIRECT("Table2[" &amp; $C$53 &amp; "]"), Table2[Date], E59)</f>
        <v>285099.55</v>
      </c>
      <c r="F73" s="5">
        <f ca="1">SUMIFS(INDIRECT("Table2[" &amp; $C$53 &amp; "]"), Table2[Date], F59)</f>
        <v>152631.16</v>
      </c>
      <c r="G73" s="5">
        <f ca="1">SUMIFS(INDIRECT("Table2[" &amp; $C$53 &amp; "]"), Table2[Date], G59)</f>
        <v>237390.52000000002</v>
      </c>
      <c r="H73" s="5">
        <f ca="1">SUMIFS(INDIRECT("Table2[" &amp; $C$53 &amp; "]"), Table2[Date], H59)</f>
        <v>199508.58</v>
      </c>
      <c r="I73" s="5">
        <f ca="1">SUMIFS(INDIRECT("Table2[" &amp; $C$53 &amp; "]"), Table2[Date], I59)</f>
        <v>243076.72000000003</v>
      </c>
    </row>
    <row r="74" spans="2:9" ht="13" x14ac:dyDescent="0.3">
      <c r="B74" s="25" t="s">
        <v>164</v>
      </c>
      <c r="C74" s="5">
        <f ca="1">SUMIFS(INDIRECT("Table2[" &amp; $C$53 &amp; "]"), Table2[Date], C60)</f>
        <v>286975.77999999997</v>
      </c>
      <c r="D74" s="5">
        <f ca="1">SUMIFS(INDIRECT("Table2[" &amp; $C$53 &amp; "]"), Table2[Date], D60)</f>
        <v>269193.23</v>
      </c>
      <c r="E74" s="5">
        <f ca="1">SUMIFS(INDIRECT("Table2[" &amp; $C$53 &amp; "]"), Table2[Date], E60)</f>
        <v>273625.68999999994</v>
      </c>
      <c r="F74" s="5">
        <f ca="1">SUMIFS(INDIRECT("Table2[" &amp; $C$53 &amp; "]"), Table2[Date], F60)</f>
        <v>16082.5</v>
      </c>
      <c r="G74" s="5">
        <f ca="1">SUMIFS(INDIRECT("Table2[" &amp; $C$53 &amp; "]"), Table2[Date], G60)</f>
        <v>225966.14</v>
      </c>
      <c r="H74" s="5">
        <f ca="1">SUMIFS(INDIRECT("Table2[" &amp; $C$53 &amp; "]"), Table2[Date], H60)</f>
        <v>215507.17000000004</v>
      </c>
      <c r="I74" s="5">
        <f ca="1">SUMIFS(INDIRECT("Table2[" &amp; $C$53 &amp; "]"), Table2[Date], I60)</f>
        <v>231765.84</v>
      </c>
    </row>
    <row r="75" spans="2:9" ht="13" x14ac:dyDescent="0.3">
      <c r="B75" s="25" t="s">
        <v>165</v>
      </c>
      <c r="C75" s="5">
        <f ca="1">SUMIFS(INDIRECT("Table2[" &amp; $C$53 &amp; "]"), Table2[Date], C61)</f>
        <v>283140.31</v>
      </c>
      <c r="D75" s="5">
        <f ca="1">SUMIFS(INDIRECT("Table2[" &amp; $C$53 &amp; "]"), Table2[Date], D61)</f>
        <v>287976.42999999993</v>
      </c>
      <c r="E75" s="5">
        <f ca="1">SUMIFS(INDIRECT("Table2[" &amp; $C$53 &amp; "]"), Table2[Date], E61)</f>
        <v>242215.18999999997</v>
      </c>
      <c r="F75" s="5">
        <f ca="1">SUMIFS(INDIRECT("Table2[" &amp; $C$53 &amp; "]"), Table2[Date], F61)</f>
        <v>48925.859999999993</v>
      </c>
      <c r="G75" s="5">
        <f ca="1">SUMIFS(INDIRECT("Table2[" &amp; $C$53 &amp; "]"), Table2[Date], G61)</f>
        <v>246380.71</v>
      </c>
      <c r="H75" s="5">
        <f ca="1">SUMIFS(INDIRECT("Table2[" &amp; $C$53 &amp; "]"), Table2[Date], H61)</f>
        <v>198276.91000000006</v>
      </c>
      <c r="I75" s="5">
        <f ca="1">SUMIFS(INDIRECT("Table2[" &amp; $C$53 &amp; "]"), Table2[Date], I61)</f>
        <v>217507.84999999998</v>
      </c>
    </row>
    <row r="76" spans="2:9" ht="13" x14ac:dyDescent="0.3">
      <c r="B76" s="25" t="s">
        <v>166</v>
      </c>
      <c r="C76" s="5">
        <f ca="1">SUMIFS(INDIRECT("Table2[" &amp; $C$53 &amp; "]"), Table2[Date], C62)</f>
        <v>315086.78000000003</v>
      </c>
      <c r="D76" s="5">
        <f ca="1">SUMIFS(INDIRECT("Table2[" &amp; $C$53 &amp; "]"), Table2[Date], D62)</f>
        <v>375335.61</v>
      </c>
      <c r="E76" s="5">
        <f ca="1">SUMIFS(INDIRECT("Table2[" &amp; $C$53 &amp; "]"), Table2[Date], E62)</f>
        <v>236234.29000000007</v>
      </c>
      <c r="F76" s="5">
        <f ca="1">SUMIFS(INDIRECT("Table2[" &amp; $C$53 &amp; "]"), Table2[Date], F62)</f>
        <v>190259.87000000002</v>
      </c>
      <c r="G76" s="5">
        <f ca="1">SUMIFS(INDIRECT("Table2[" &amp; $C$53 &amp; "]"), Table2[Date], G62)</f>
        <v>214903.74</v>
      </c>
      <c r="H76" s="5">
        <f ca="1">SUMIFS(INDIRECT("Table2[" &amp; $C$53 &amp; "]"), Table2[Date], H62)</f>
        <v>196098.33000000002</v>
      </c>
      <c r="I76" s="5">
        <f ca="1">SUMIFS(INDIRECT("Table2[" &amp; $C$53 &amp; "]"), Table2[Date], I62)</f>
        <v>233284.05</v>
      </c>
    </row>
    <row r="77" spans="2:9" ht="13" x14ac:dyDescent="0.3">
      <c r="B77" s="25" t="s">
        <v>167</v>
      </c>
      <c r="C77" s="5">
        <f ca="1">SUMIFS(INDIRECT("Table2[" &amp; $C$53 &amp; "]"), Table2[Date], C63)</f>
        <v>351490.68999999994</v>
      </c>
      <c r="D77" s="5">
        <f ca="1">SUMIFS(INDIRECT("Table2[" &amp; $C$53 &amp; "]"), Table2[Date], D63)</f>
        <v>314835.45999999996</v>
      </c>
      <c r="E77" s="5">
        <f ca="1">SUMIFS(INDIRECT("Table2[" &amp; $C$53 &amp; "]"), Table2[Date], E63)</f>
        <v>294961.69</v>
      </c>
      <c r="F77" s="5">
        <f ca="1">SUMIFS(INDIRECT("Table2[" &amp; $C$53 &amp; "]"), Table2[Date], F63)</f>
        <v>323178.34000000008</v>
      </c>
      <c r="G77" s="5">
        <f ca="1">SUMIFS(INDIRECT("Table2[" &amp; $C$53 &amp; "]"), Table2[Date], G63)</f>
        <v>241100.02000000002</v>
      </c>
      <c r="H77" s="5">
        <f ca="1">SUMIFS(INDIRECT("Table2[" &amp; $C$53 &amp; "]"), Table2[Date], H63)</f>
        <v>200504.33000000002</v>
      </c>
      <c r="I77" s="5">
        <f ca="1">SUMIFS(INDIRECT("Table2[" &amp; $C$53 &amp; "]"), Table2[Date], I63)</f>
        <v>223641.28000000003</v>
      </c>
    </row>
    <row r="78" spans="2:9" ht="13" x14ac:dyDescent="0.3">
      <c r="B78" s="25" t="s">
        <v>168</v>
      </c>
      <c r="C78" s="5">
        <f ca="1">SUMIFS(INDIRECT("Table2[" &amp; $C$53 &amp; "]"), Table2[Date], C64)</f>
        <v>351994.31</v>
      </c>
      <c r="D78" s="5">
        <f ca="1">SUMIFS(INDIRECT("Table2[" &amp; $C$53 &amp; "]"), Table2[Date], D64)</f>
        <v>280523.56999999995</v>
      </c>
      <c r="E78" s="5">
        <f ca="1">SUMIFS(INDIRECT("Table2[" &amp; $C$53 &amp; "]"), Table2[Date], E64)</f>
        <v>305936.12999999995</v>
      </c>
      <c r="F78" s="5">
        <f ca="1">SUMIFS(INDIRECT("Table2[" &amp; $C$53 &amp; "]"), Table2[Date], F64)</f>
        <v>280175.70999999996</v>
      </c>
      <c r="G78" s="5">
        <f ca="1">SUMIFS(INDIRECT("Table2[" &amp; $C$53 &amp; "]"), Table2[Date], G64)</f>
        <v>118614.04000000001</v>
      </c>
      <c r="H78" s="5">
        <f ca="1">SUMIFS(INDIRECT("Table2[" &amp; $C$53 &amp; "]"), Table2[Date], H64)</f>
        <v>222295.37999999998</v>
      </c>
      <c r="I78" s="5">
        <f ca="1">SUMIFS(INDIRECT("Table2[" &amp; $C$53 &amp; "]"), Table2[Date], I64)</f>
        <v>191039.63</v>
      </c>
    </row>
    <row r="79" spans="2:9" ht="13" x14ac:dyDescent="0.3">
      <c r="B79" s="25" t="s">
        <v>169</v>
      </c>
      <c r="C79" s="5">
        <f ca="1">SUMIFS(INDIRECT("Table2[" &amp; $C$53 &amp; "]"), Table2[Date], C65)</f>
        <v>321122.38</v>
      </c>
      <c r="D79" s="5">
        <f ca="1">SUMIFS(INDIRECT("Table2[" &amp; $C$53 &amp; "]"), Table2[Date], D65)</f>
        <v>204484.32999999996</v>
      </c>
      <c r="E79" s="5">
        <f ca="1">SUMIFS(INDIRECT("Table2[" &amp; $C$53 &amp; "]"), Table2[Date], E65)</f>
        <v>239394.91000000009</v>
      </c>
      <c r="F79" s="5">
        <f ca="1">SUMIFS(INDIRECT("Table2[" &amp; $C$53 &amp; "]"), Table2[Date], F65)</f>
        <v>284727.57</v>
      </c>
      <c r="G79" s="5">
        <f ca="1">SUMIFS(INDIRECT("Table2[" &amp; $C$53 &amp; "]"), Table2[Date], G65)</f>
        <v>134949.45000000001</v>
      </c>
      <c r="H79" s="5">
        <f ca="1">SUMIFS(INDIRECT("Table2[" &amp; $C$53 &amp; "]"), Table2[Date], H65)</f>
        <v>256607.92000000004</v>
      </c>
      <c r="I79" s="5">
        <f ca="1">SUMIFS(INDIRECT("Table2[" &amp; $C$53 &amp; "]"), Table2[Date], I65)</f>
        <v>224026.05999999997</v>
      </c>
    </row>
    <row r="80" spans="2:9" ht="13" x14ac:dyDescent="0.3">
      <c r="B80" s="25" t="s">
        <v>170</v>
      </c>
      <c r="C80" s="5">
        <f ca="1">SUMIFS(INDIRECT("Table2[" &amp; $C$53 &amp; "]"), Table2[Date], C66)</f>
        <v>299035.05999999994</v>
      </c>
      <c r="D80" s="5">
        <f ca="1">SUMIFS(INDIRECT("Table2[" &amp; $C$53 &amp; "]"), Table2[Date], D66)</f>
        <v>249869.91999999998</v>
      </c>
      <c r="E80" s="5">
        <f ca="1">SUMIFS(INDIRECT("Table2[" &amp; $C$53 &amp; "]"), Table2[Date], E66)</f>
        <v>220378.6</v>
      </c>
      <c r="F80" s="5">
        <f ca="1">SUMIFS(INDIRECT("Table2[" &amp; $C$53 &amp; "]"), Table2[Date], F66)</f>
        <v>245878.60999999996</v>
      </c>
      <c r="G80" s="5">
        <f ca="1">SUMIFS(INDIRECT("Table2[" &amp; $C$53 &amp; "]"), Table2[Date], G66)</f>
        <v>143361.57</v>
      </c>
      <c r="H80" s="5">
        <f ca="1">SUMIFS(INDIRECT("Table2[" &amp; $C$53 &amp; "]"), Table2[Date], H66)</f>
        <v>229827.87</v>
      </c>
      <c r="I80" s="5">
        <f ca="1">SUMIFS(INDIRECT("Table2[" &amp; $C$53 &amp; "]"), Table2[Date], I66)</f>
        <v>221491.11999999997</v>
      </c>
    </row>
    <row r="81" spans="2:9" ht="13" x14ac:dyDescent="0.3">
      <c r="B81" s="25" t="s">
        <v>171</v>
      </c>
      <c r="C81" s="5">
        <f ca="1">SUMIFS(INDIRECT("Table2[" &amp; $C$53 &amp; "]"), Table2[Date], C67)</f>
        <v>381403.45999999996</v>
      </c>
      <c r="D81" s="5">
        <f ca="1">SUMIFS(INDIRECT("Table2[" &amp; $C$53 &amp; "]"), Table2[Date], D67)</f>
        <v>264906.69999999995</v>
      </c>
      <c r="E81" s="5">
        <f ca="1">SUMIFS(INDIRECT("Table2[" &amp; $C$53 &amp; "]"), Table2[Date], E67)</f>
        <v>508254.91000000003</v>
      </c>
      <c r="F81" s="5">
        <f ca="1">SUMIFS(INDIRECT("Table2[" &amp; $C$53 &amp; "]"), Table2[Date], F67)</f>
        <v>194467.67</v>
      </c>
      <c r="G81" s="5">
        <f ca="1">SUMIFS(INDIRECT("Table2[" &amp; $C$53 &amp; "]"), Table2[Date], G67)</f>
        <v>135158.86000000002</v>
      </c>
      <c r="H81" s="5">
        <f ca="1">SUMIFS(INDIRECT("Table2[" &amp; $C$53 &amp; "]"), Table2[Date], H67)</f>
        <v>191806.02000000008</v>
      </c>
      <c r="I81" s="5">
        <f ca="1">SUMIFS(INDIRECT("Table2[" &amp; $C$53 &amp; "]"), Table2[Date], I67)</f>
        <v>246042.79999999996</v>
      </c>
    </row>
    <row r="82" spans="2:9" ht="13" x14ac:dyDescent="0.3">
      <c r="B82" s="25" t="s">
        <v>172</v>
      </c>
      <c r="C82" s="5">
        <f ca="1">SUMIFS(INDIRECT("Table2[" &amp; $C$53 &amp; "]"), Table2[Date], C68)</f>
        <v>328858.54999999987</v>
      </c>
      <c r="D82" s="5">
        <f ca="1">SUMIFS(INDIRECT("Table2[" &amp; $C$53 &amp; "]"), Table2[Date], D68)</f>
        <v>332371.56</v>
      </c>
      <c r="E82" s="5">
        <f ca="1">SUMIFS(INDIRECT("Table2[" &amp; $C$53 &amp; "]"), Table2[Date], E68)</f>
        <v>589501.12</v>
      </c>
      <c r="F82" s="5">
        <f ca="1">SUMIFS(INDIRECT("Table2[" &amp; $C$53 &amp; "]"), Table2[Date], F68)</f>
        <v>484586.82999999996</v>
      </c>
      <c r="G82" s="5">
        <f ca="1">SUMIFS(INDIRECT("Table2[" &amp; $C$53 &amp; "]"), Table2[Date], G68)</f>
        <v>236927.25</v>
      </c>
      <c r="H82" s="5">
        <f ca="1">SUMIFS(INDIRECT("Table2[" &amp; $C$53 &amp; "]"), Table2[Date], H68)</f>
        <v>207601.33000000002</v>
      </c>
      <c r="I82" s="5">
        <f ca="1">SUMIFS(INDIRECT("Table2[" &amp; $C$53 &amp; "]"), Table2[Date], I68)</f>
        <v>300962.07</v>
      </c>
    </row>
  </sheetData>
  <phoneticPr fontId="5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9BF614-2F0F-4623-9C45-EB53E2904602}">
          <x14:formula1>
            <xm:f>Data!$EB$4:$EK$4</xm:f>
          </x14:formula1>
          <xm:sqref>C53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D55E-3B79-48F6-8537-B0BFAC77AE09}">
  <dimension ref="B3:AB66"/>
  <sheetViews>
    <sheetView topLeftCell="A13" workbookViewId="0">
      <selection activeCell="D23" sqref="D23"/>
    </sheetView>
  </sheetViews>
  <sheetFormatPr defaultRowHeight="12.5" x14ac:dyDescent="0.25"/>
  <cols>
    <col min="3" max="3" width="10.90625" bestFit="1" customWidth="1"/>
    <col min="4" max="4" width="21.90625" bestFit="1" customWidth="1"/>
    <col min="5" max="5" width="10.90625" bestFit="1" customWidth="1"/>
    <col min="6" max="7" width="11.54296875" bestFit="1" customWidth="1"/>
    <col min="8" max="8" width="10.54296875" bestFit="1" customWidth="1"/>
    <col min="9" max="10" width="11.54296875" bestFit="1" customWidth="1"/>
  </cols>
  <sheetData>
    <row r="3" spans="2:9" x14ac:dyDescent="0.25">
      <c r="B3" t="s">
        <v>160</v>
      </c>
      <c r="C3">
        <v>2017</v>
      </c>
      <c r="D3">
        <f>C3+1</f>
        <v>2018</v>
      </c>
      <c r="E3">
        <f t="shared" ref="E3:I3" si="0">D3+1</f>
        <v>2019</v>
      </c>
      <c r="F3">
        <f t="shared" si="0"/>
        <v>2020</v>
      </c>
      <c r="G3">
        <f t="shared" si="0"/>
        <v>2021</v>
      </c>
      <c r="H3">
        <f t="shared" si="0"/>
        <v>2022</v>
      </c>
      <c r="I3">
        <f t="shared" si="0"/>
        <v>2023</v>
      </c>
    </row>
    <row r="4" spans="2:9" x14ac:dyDescent="0.25">
      <c r="B4">
        <v>1</v>
      </c>
      <c r="C4" s="21">
        <f t="shared" ref="C4:I15" si="1">DATE(C$3,$B4,1)</f>
        <v>42736</v>
      </c>
      <c r="D4" s="21">
        <f t="shared" si="1"/>
        <v>43101</v>
      </c>
      <c r="E4" s="21">
        <f t="shared" si="1"/>
        <v>43466</v>
      </c>
      <c r="F4" s="21">
        <f t="shared" si="1"/>
        <v>43831</v>
      </c>
      <c r="G4" s="21">
        <f t="shared" si="1"/>
        <v>44197</v>
      </c>
      <c r="H4" s="21">
        <f t="shared" si="1"/>
        <v>44562</v>
      </c>
      <c r="I4" s="21">
        <f t="shared" si="1"/>
        <v>44927</v>
      </c>
    </row>
    <row r="5" spans="2:9" x14ac:dyDescent="0.25">
      <c r="B5">
        <f>B4+1</f>
        <v>2</v>
      </c>
      <c r="C5" s="21">
        <f t="shared" si="1"/>
        <v>42767</v>
      </c>
      <c r="D5" s="21">
        <f t="shared" si="1"/>
        <v>43132</v>
      </c>
      <c r="E5" s="21">
        <f t="shared" si="1"/>
        <v>43497</v>
      </c>
      <c r="F5" s="21">
        <f t="shared" si="1"/>
        <v>43862</v>
      </c>
      <c r="G5" s="21">
        <f t="shared" si="1"/>
        <v>44228</v>
      </c>
      <c r="H5" s="21">
        <f t="shared" si="1"/>
        <v>44593</v>
      </c>
      <c r="I5" s="21">
        <f t="shared" si="1"/>
        <v>44958</v>
      </c>
    </row>
    <row r="6" spans="2:9" x14ac:dyDescent="0.25">
      <c r="B6">
        <f t="shared" ref="B6:B15" si="2">B5+1</f>
        <v>3</v>
      </c>
      <c r="C6" s="21">
        <f t="shared" si="1"/>
        <v>42795</v>
      </c>
      <c r="D6" s="21">
        <f t="shared" si="1"/>
        <v>43160</v>
      </c>
      <c r="E6" s="21">
        <f t="shared" si="1"/>
        <v>43525</v>
      </c>
      <c r="F6" s="21">
        <f t="shared" si="1"/>
        <v>43891</v>
      </c>
      <c r="G6" s="21">
        <f t="shared" si="1"/>
        <v>44256</v>
      </c>
      <c r="H6" s="21">
        <f t="shared" si="1"/>
        <v>44621</v>
      </c>
      <c r="I6" s="21">
        <f t="shared" si="1"/>
        <v>44986</v>
      </c>
    </row>
    <row r="7" spans="2:9" x14ac:dyDescent="0.25">
      <c r="B7">
        <f t="shared" si="2"/>
        <v>4</v>
      </c>
      <c r="C7" s="21">
        <f t="shared" si="1"/>
        <v>42826</v>
      </c>
      <c r="D7" s="21">
        <f t="shared" si="1"/>
        <v>43191</v>
      </c>
      <c r="E7" s="21">
        <f t="shared" si="1"/>
        <v>43556</v>
      </c>
      <c r="F7" s="21">
        <f t="shared" si="1"/>
        <v>43922</v>
      </c>
      <c r="G7" s="21">
        <f t="shared" si="1"/>
        <v>44287</v>
      </c>
      <c r="H7" s="21">
        <f t="shared" si="1"/>
        <v>44652</v>
      </c>
      <c r="I7" s="21">
        <f t="shared" si="1"/>
        <v>45017</v>
      </c>
    </row>
    <row r="8" spans="2:9" x14ac:dyDescent="0.25">
      <c r="B8">
        <f t="shared" si="2"/>
        <v>5</v>
      </c>
      <c r="C8" s="21">
        <f t="shared" si="1"/>
        <v>42856</v>
      </c>
      <c r="D8" s="21">
        <f t="shared" si="1"/>
        <v>43221</v>
      </c>
      <c r="E8" s="21">
        <f t="shared" si="1"/>
        <v>43586</v>
      </c>
      <c r="F8" s="21">
        <f t="shared" si="1"/>
        <v>43952</v>
      </c>
      <c r="G8" s="21">
        <f t="shared" si="1"/>
        <v>44317</v>
      </c>
      <c r="H8" s="21">
        <f t="shared" si="1"/>
        <v>44682</v>
      </c>
      <c r="I8" s="21">
        <f t="shared" si="1"/>
        <v>45047</v>
      </c>
    </row>
    <row r="9" spans="2:9" x14ac:dyDescent="0.25">
      <c r="B9">
        <f t="shared" si="2"/>
        <v>6</v>
      </c>
      <c r="C9" s="21">
        <f t="shared" si="1"/>
        <v>42887</v>
      </c>
      <c r="D9" s="21">
        <f t="shared" si="1"/>
        <v>43252</v>
      </c>
      <c r="E9" s="21">
        <f t="shared" si="1"/>
        <v>43617</v>
      </c>
      <c r="F9" s="21">
        <f t="shared" si="1"/>
        <v>43983</v>
      </c>
      <c r="G9" s="21">
        <f t="shared" si="1"/>
        <v>44348</v>
      </c>
      <c r="H9" s="21">
        <f t="shared" si="1"/>
        <v>44713</v>
      </c>
      <c r="I9" s="21">
        <f t="shared" si="1"/>
        <v>45078</v>
      </c>
    </row>
    <row r="10" spans="2:9" x14ac:dyDescent="0.25">
      <c r="B10">
        <f t="shared" si="2"/>
        <v>7</v>
      </c>
      <c r="C10" s="21">
        <f t="shared" si="1"/>
        <v>42917</v>
      </c>
      <c r="D10" s="21">
        <f t="shared" si="1"/>
        <v>43282</v>
      </c>
      <c r="E10" s="21">
        <f t="shared" si="1"/>
        <v>43647</v>
      </c>
      <c r="F10" s="21">
        <f t="shared" si="1"/>
        <v>44013</v>
      </c>
      <c r="G10" s="21">
        <f t="shared" si="1"/>
        <v>44378</v>
      </c>
      <c r="H10" s="21">
        <f t="shared" si="1"/>
        <v>44743</v>
      </c>
      <c r="I10" s="21">
        <f t="shared" si="1"/>
        <v>45108</v>
      </c>
    </row>
    <row r="11" spans="2:9" x14ac:dyDescent="0.25">
      <c r="B11">
        <f t="shared" si="2"/>
        <v>8</v>
      </c>
      <c r="C11" s="21">
        <f t="shared" si="1"/>
        <v>42948</v>
      </c>
      <c r="D11" s="21">
        <f t="shared" si="1"/>
        <v>43313</v>
      </c>
      <c r="E11" s="21">
        <f t="shared" si="1"/>
        <v>43678</v>
      </c>
      <c r="F11" s="21">
        <f t="shared" si="1"/>
        <v>44044</v>
      </c>
      <c r="G11" s="21">
        <f t="shared" si="1"/>
        <v>44409</v>
      </c>
      <c r="H11" s="21">
        <f t="shared" si="1"/>
        <v>44774</v>
      </c>
      <c r="I11" s="21">
        <f t="shared" si="1"/>
        <v>45139</v>
      </c>
    </row>
    <row r="12" spans="2:9" x14ac:dyDescent="0.25">
      <c r="B12">
        <f t="shared" si="2"/>
        <v>9</v>
      </c>
      <c r="C12" s="21">
        <f t="shared" si="1"/>
        <v>42979</v>
      </c>
      <c r="D12" s="21">
        <f t="shared" si="1"/>
        <v>43344</v>
      </c>
      <c r="E12" s="21">
        <f t="shared" si="1"/>
        <v>43709</v>
      </c>
      <c r="F12" s="21">
        <f t="shared" si="1"/>
        <v>44075</v>
      </c>
      <c r="G12" s="21">
        <f t="shared" si="1"/>
        <v>44440</v>
      </c>
      <c r="H12" s="21">
        <f t="shared" si="1"/>
        <v>44805</v>
      </c>
      <c r="I12" s="21">
        <f t="shared" si="1"/>
        <v>45170</v>
      </c>
    </row>
    <row r="13" spans="2:9" x14ac:dyDescent="0.25">
      <c r="B13">
        <f t="shared" si="2"/>
        <v>10</v>
      </c>
      <c r="C13" s="21">
        <f t="shared" si="1"/>
        <v>43009</v>
      </c>
      <c r="D13" s="21">
        <f t="shared" si="1"/>
        <v>43374</v>
      </c>
      <c r="E13" s="21">
        <f t="shared" si="1"/>
        <v>43739</v>
      </c>
      <c r="F13" s="21">
        <f t="shared" si="1"/>
        <v>44105</v>
      </c>
      <c r="G13" s="21">
        <f t="shared" si="1"/>
        <v>44470</v>
      </c>
      <c r="H13" s="21">
        <f t="shared" si="1"/>
        <v>44835</v>
      </c>
      <c r="I13" s="21">
        <f t="shared" si="1"/>
        <v>45200</v>
      </c>
    </row>
    <row r="14" spans="2:9" x14ac:dyDescent="0.25">
      <c r="B14">
        <f t="shared" si="2"/>
        <v>11</v>
      </c>
      <c r="C14" s="21">
        <f t="shared" si="1"/>
        <v>43040</v>
      </c>
      <c r="D14" s="21">
        <f t="shared" si="1"/>
        <v>43405</v>
      </c>
      <c r="E14" s="21">
        <f t="shared" si="1"/>
        <v>43770</v>
      </c>
      <c r="F14" s="21">
        <f t="shared" si="1"/>
        <v>44136</v>
      </c>
      <c r="G14" s="21">
        <f t="shared" si="1"/>
        <v>44501</v>
      </c>
      <c r="H14" s="21">
        <f t="shared" si="1"/>
        <v>44866</v>
      </c>
      <c r="I14" s="21">
        <f t="shared" si="1"/>
        <v>45231</v>
      </c>
    </row>
    <row r="15" spans="2:9" x14ac:dyDescent="0.25">
      <c r="B15">
        <f t="shared" si="2"/>
        <v>12</v>
      </c>
      <c r="C15" s="21">
        <f t="shared" si="1"/>
        <v>43070</v>
      </c>
      <c r="D15" s="21">
        <f t="shared" si="1"/>
        <v>43435</v>
      </c>
      <c r="E15" s="21">
        <f t="shared" si="1"/>
        <v>43800</v>
      </c>
      <c r="F15" s="21">
        <f t="shared" si="1"/>
        <v>44166</v>
      </c>
      <c r="G15" s="21">
        <f t="shared" si="1"/>
        <v>44531</v>
      </c>
      <c r="H15" s="21">
        <f t="shared" si="1"/>
        <v>44896</v>
      </c>
      <c r="I15" s="21">
        <f t="shared" si="1"/>
        <v>45261</v>
      </c>
    </row>
    <row r="16" spans="2:9" ht="13" thickBot="1" x14ac:dyDescent="0.3"/>
    <row r="17" spans="2:9" ht="13.5" thickBot="1" x14ac:dyDescent="0.35">
      <c r="B17" s="22" t="s">
        <v>174</v>
      </c>
      <c r="C17" s="23" t="s">
        <v>2</v>
      </c>
    </row>
    <row r="19" spans="2:9" ht="13" x14ac:dyDescent="0.3">
      <c r="B19" s="24" t="s">
        <v>160</v>
      </c>
      <c r="C19" s="24">
        <v>2017</v>
      </c>
      <c r="D19" s="24">
        <f>C19+1</f>
        <v>2018</v>
      </c>
      <c r="E19" s="24">
        <f t="shared" ref="E19:I19" si="3">D19+1</f>
        <v>2019</v>
      </c>
      <c r="F19" s="24">
        <f t="shared" si="3"/>
        <v>2020</v>
      </c>
      <c r="G19" s="24">
        <f t="shared" si="3"/>
        <v>2021</v>
      </c>
      <c r="H19" s="24">
        <f t="shared" si="3"/>
        <v>2022</v>
      </c>
      <c r="I19" s="24">
        <f t="shared" si="3"/>
        <v>2023</v>
      </c>
    </row>
    <row r="20" spans="2:9" ht="13" x14ac:dyDescent="0.3">
      <c r="B20" s="25" t="s">
        <v>161</v>
      </c>
      <c r="C20" s="5">
        <f ca="1">SUMIFS(INDIRECT("Table3[" &amp; $C$17 &amp; "]"), Table3[Date], C4)</f>
        <v>171633.97</v>
      </c>
      <c r="D20" s="5">
        <f ca="1">SUMIFS(INDIRECT("Table3[" &amp; $C$17 &amp; "]"), Table3[Date], D4)</f>
        <v>94352.69</v>
      </c>
      <c r="E20" s="5">
        <f ca="1">SUMIFS(INDIRECT("Table3[" &amp; $C$17 &amp; "]"), Table3[Date], E4)</f>
        <v>54054.42</v>
      </c>
      <c r="F20" s="5">
        <f ca="1">SUMIFS(INDIRECT("Table3[" &amp; $C$17 &amp; "]"), Table3[Date], F4)</f>
        <v>48296.56</v>
      </c>
      <c r="G20" s="5">
        <f ca="1">SUMIFS(INDIRECT("Table3[" &amp; $C$17 &amp; "]"), Table3[Date], G4)</f>
        <v>30050.600000000002</v>
      </c>
      <c r="H20" s="5">
        <f ca="1">SUMIFS(INDIRECT("Table3[" &amp; $C$17 &amp; "]"), Table3[Date], H4)</f>
        <v>21817.78</v>
      </c>
      <c r="I20" s="5">
        <f ca="1">SUMIFS(INDIRECT("Table3[" &amp; $C$17 &amp; "]"), Table3[Date], I4)</f>
        <v>27202.92</v>
      </c>
    </row>
    <row r="21" spans="2:9" ht="13" x14ac:dyDescent="0.3">
      <c r="B21" s="25" t="s">
        <v>162</v>
      </c>
      <c r="C21" s="5">
        <f ca="1">SUMIFS(INDIRECT("Table3[" &amp; $C$17 &amp; "]"), Table3[Date], C5)</f>
        <v>155401.33000000002</v>
      </c>
      <c r="D21" s="5">
        <f ca="1">SUMIFS(INDIRECT("Table3[" &amp; $C$17 &amp; "]"), Table3[Date], D5)</f>
        <v>110907.5</v>
      </c>
      <c r="E21" s="5">
        <f ca="1">SUMIFS(INDIRECT("Table3[" &amp; $C$17 &amp; "]"), Table3[Date], E5)</f>
        <v>60047</v>
      </c>
      <c r="F21" s="5">
        <f ca="1">SUMIFS(INDIRECT("Table3[" &amp; $C$17 &amp; "]"), Table3[Date], F5)</f>
        <v>53769.14</v>
      </c>
      <c r="G21" s="5">
        <f ca="1">SUMIFS(INDIRECT("Table3[" &amp; $C$17 &amp; "]"), Table3[Date], G5)</f>
        <v>33690.32</v>
      </c>
      <c r="H21" s="5">
        <f ca="1">SUMIFS(INDIRECT("Table3[" &amp; $C$17 &amp; "]"), Table3[Date], H5)</f>
        <v>21579.409999999996</v>
      </c>
      <c r="I21" s="5">
        <f ca="1">SUMIFS(INDIRECT("Table3[" &amp; $C$17 &amp; "]"), Table3[Date], I5)</f>
        <v>32603.82</v>
      </c>
    </row>
    <row r="22" spans="2:9" ht="13" x14ac:dyDescent="0.3">
      <c r="B22" s="25" t="s">
        <v>163</v>
      </c>
      <c r="C22" s="5">
        <f ca="1">SUMIFS(INDIRECT("Table3[" &amp; $C$17 &amp; "]"), Table3[Date], C6)</f>
        <v>160447.79999999999</v>
      </c>
      <c r="D22" s="5">
        <f ca="1">SUMIFS(INDIRECT("Table3[" &amp; $C$17 &amp; "]"), Table3[Date], D6)</f>
        <v>120045.40000000001</v>
      </c>
      <c r="E22" s="5">
        <f ca="1">SUMIFS(INDIRECT("Table3[" &amp; $C$17 &amp; "]"), Table3[Date], E6)</f>
        <v>64444.91</v>
      </c>
      <c r="F22" s="5">
        <f ca="1">SUMIFS(INDIRECT("Table3[" &amp; $C$17 &amp; "]"), Table3[Date], F6)</f>
        <v>36319.79</v>
      </c>
      <c r="G22" s="5">
        <f ca="1">SUMIFS(INDIRECT("Table3[" &amp; $C$17 &amp; "]"), Table3[Date], G6)</f>
        <v>38088.81</v>
      </c>
      <c r="H22" s="5">
        <f ca="1">SUMIFS(INDIRECT("Table3[" &amp; $C$17 &amp; "]"), Table3[Date], H6)</f>
        <v>30455.14</v>
      </c>
      <c r="I22" s="5">
        <f ca="1">SUMIFS(INDIRECT("Table3[" &amp; $C$17 &amp; "]"), Table3[Date], I6)</f>
        <v>39912.449999999997</v>
      </c>
    </row>
    <row r="23" spans="2:9" ht="13" x14ac:dyDescent="0.3">
      <c r="B23" s="25" t="s">
        <v>164</v>
      </c>
      <c r="C23" s="5">
        <f ca="1">SUMIFS(INDIRECT("Table3[" &amp; $C$17 &amp; "]"), Table3[Date], C7)</f>
        <v>145356.63</v>
      </c>
      <c r="D23" s="5">
        <f ca="1">SUMIFS(INDIRECT("Table3[" &amp; $C$17 &amp; "]"), Table3[Date], D7)</f>
        <v>104006.21</v>
      </c>
      <c r="E23" s="5">
        <f ca="1">SUMIFS(INDIRECT("Table3[" &amp; $C$17 &amp; "]"), Table3[Date], E7)</f>
        <v>60031.37</v>
      </c>
      <c r="F23" s="5">
        <f ca="1">SUMIFS(INDIRECT("Table3[" &amp; $C$17 &amp; "]"), Table3[Date], F7)</f>
        <v>0</v>
      </c>
      <c r="G23" s="5">
        <f ca="1">SUMIFS(INDIRECT("Table3[" &amp; $C$17 &amp; "]"), Table3[Date], G7)</f>
        <v>38929.089999999997</v>
      </c>
      <c r="H23" s="5">
        <f ca="1">SUMIFS(INDIRECT("Table3[" &amp; $C$17 &amp; "]"), Table3[Date], H7)</f>
        <v>32723.420000000002</v>
      </c>
      <c r="I23" s="5">
        <f ca="1">SUMIFS(INDIRECT("Table3[" &amp; $C$17 &amp; "]"), Table3[Date], I7)</f>
        <v>39566.340000000004</v>
      </c>
    </row>
    <row r="24" spans="2:9" ht="13" x14ac:dyDescent="0.3">
      <c r="B24" s="25" t="s">
        <v>165</v>
      </c>
      <c r="C24" s="5">
        <f ca="1">SUMIFS(INDIRECT("Table3[" &amp; $C$17 &amp; "]"), Table3[Date], C8)</f>
        <v>167748.71</v>
      </c>
      <c r="D24" s="5">
        <f ca="1">SUMIFS(INDIRECT("Table3[" &amp; $C$17 &amp; "]"), Table3[Date], D8)</f>
        <v>106835.23000000001</v>
      </c>
      <c r="E24" s="5">
        <f ca="1">SUMIFS(INDIRECT("Table3[" &amp; $C$17 &amp; "]"), Table3[Date], E8)</f>
        <v>66784.92</v>
      </c>
      <c r="F24" s="5">
        <f ca="1">SUMIFS(INDIRECT("Table3[" &amp; $C$17 &amp; "]"), Table3[Date], F8)</f>
        <v>0</v>
      </c>
      <c r="G24" s="5">
        <f ca="1">SUMIFS(INDIRECT("Table3[" &amp; $C$17 &amp; "]"), Table3[Date], G8)</f>
        <v>41066.659999999996</v>
      </c>
      <c r="H24" s="5">
        <f ca="1">SUMIFS(INDIRECT("Table3[" &amp; $C$17 &amp; "]"), Table3[Date], H8)</f>
        <v>31892.14</v>
      </c>
      <c r="I24" s="5">
        <f ca="1">SUMIFS(INDIRECT("Table3[" &amp; $C$17 &amp; "]"), Table3[Date], I8)</f>
        <v>36667.049999999996</v>
      </c>
    </row>
    <row r="25" spans="2:9" ht="13" x14ac:dyDescent="0.3">
      <c r="B25" s="25" t="s">
        <v>166</v>
      </c>
      <c r="C25" s="5">
        <f ca="1">SUMIFS(INDIRECT("Table3[" &amp; $C$17 &amp; "]"), Table3[Date], C9)</f>
        <v>156050.09000000003</v>
      </c>
      <c r="D25" s="5">
        <f ca="1">SUMIFS(INDIRECT("Table3[" &amp; $C$17 &amp; "]"), Table3[Date], D9)</f>
        <v>107610.31</v>
      </c>
      <c r="E25" s="5">
        <f ca="1">SUMIFS(INDIRECT("Table3[" &amp; $C$17 &amp; "]"), Table3[Date], E9)</f>
        <v>52900.840000000004</v>
      </c>
      <c r="F25" s="5">
        <f ca="1">SUMIFS(INDIRECT("Table3[" &amp; $C$17 &amp; "]"), Table3[Date], F9)</f>
        <v>19943.920000000002</v>
      </c>
      <c r="G25" s="5">
        <f ca="1">SUMIFS(INDIRECT("Table3[" &amp; $C$17 &amp; "]"), Table3[Date], G9)</f>
        <v>36392.15</v>
      </c>
      <c r="H25" s="5">
        <f ca="1">SUMIFS(INDIRECT("Table3[" &amp; $C$17 &amp; "]"), Table3[Date], H9)</f>
        <v>34587.64</v>
      </c>
      <c r="I25" s="5">
        <f ca="1">SUMIFS(INDIRECT("Table3[" &amp; $C$17 &amp; "]"), Table3[Date], I9)</f>
        <v>33774.18</v>
      </c>
    </row>
    <row r="26" spans="2:9" ht="13" x14ac:dyDescent="0.3">
      <c r="B26" s="25" t="s">
        <v>167</v>
      </c>
      <c r="C26" s="5">
        <f ca="1">SUMIFS(INDIRECT("Table3[" &amp; $C$17 &amp; "]"), Table3[Date], C10)</f>
        <v>141513.79999999999</v>
      </c>
      <c r="D26" s="5">
        <f ca="1">SUMIFS(INDIRECT("Table3[" &amp; $C$17 &amp; "]"), Table3[Date], D10)</f>
        <v>90403.93</v>
      </c>
      <c r="E26" s="5">
        <f ca="1">SUMIFS(INDIRECT("Table3[" &amp; $C$17 &amp; "]"), Table3[Date], E10)</f>
        <v>58103.530000000006</v>
      </c>
      <c r="F26" s="5">
        <f ca="1">SUMIFS(INDIRECT("Table3[" &amp; $C$17 &amp; "]"), Table3[Date], F10)</f>
        <v>35908.58</v>
      </c>
      <c r="G26" s="5">
        <f ca="1">SUMIFS(INDIRECT("Table3[" &amp; $C$17 &amp; "]"), Table3[Date], G10)</f>
        <v>28813.599999999999</v>
      </c>
      <c r="H26" s="5">
        <f ca="1">SUMIFS(INDIRECT("Table3[" &amp; $C$17 &amp; "]"), Table3[Date], H10)</f>
        <v>39390.07</v>
      </c>
      <c r="I26" s="5">
        <f ca="1">SUMIFS(INDIRECT("Table3[" &amp; $C$17 &amp; "]"), Table3[Date], I10)</f>
        <v>39440</v>
      </c>
    </row>
    <row r="27" spans="2:9" ht="13" x14ac:dyDescent="0.3">
      <c r="B27" s="25" t="s">
        <v>168</v>
      </c>
      <c r="C27" s="5">
        <f ca="1">SUMIFS(INDIRECT("Table3[" &amp; $C$17 &amp; "]"), Table3[Date], C11)</f>
        <v>131628.91999999998</v>
      </c>
      <c r="D27" s="5">
        <f ca="1">SUMIFS(INDIRECT("Table3[" &amp; $C$17 &amp; "]"), Table3[Date], D11)</f>
        <v>66272.710000000006</v>
      </c>
      <c r="E27" s="5">
        <f ca="1">SUMIFS(INDIRECT("Table3[" &amp; $C$17 &amp; "]"), Table3[Date], E11)</f>
        <v>61872.14</v>
      </c>
      <c r="F27" s="5">
        <f ca="1">SUMIFS(INDIRECT("Table3[" &amp; $C$17 &amp; "]"), Table3[Date], F11)</f>
        <v>35733.410000000003</v>
      </c>
      <c r="G27" s="5">
        <f ca="1">SUMIFS(INDIRECT("Table3[" &amp; $C$17 &amp; "]"), Table3[Date], G11)</f>
        <v>12135.11</v>
      </c>
      <c r="H27" s="5">
        <f ca="1">SUMIFS(INDIRECT("Table3[" &amp; $C$17 &amp; "]"), Table3[Date], H11)</f>
        <v>35441.840000000004</v>
      </c>
      <c r="I27" s="5">
        <f ca="1">SUMIFS(INDIRECT("Table3[" &amp; $C$17 &amp; "]"), Table3[Date], I11)</f>
        <v>35736</v>
      </c>
    </row>
    <row r="28" spans="2:9" ht="13" x14ac:dyDescent="0.3">
      <c r="B28" s="25" t="s">
        <v>169</v>
      </c>
      <c r="C28" s="5">
        <f ca="1">SUMIFS(INDIRECT("Table3[" &amp; $C$17 &amp; "]"), Table3[Date], C12)</f>
        <v>141591.06</v>
      </c>
      <c r="D28" s="5">
        <f ca="1">SUMIFS(INDIRECT("Table3[" &amp; $C$17 &amp; "]"), Table3[Date], D12)</f>
        <v>71269.2</v>
      </c>
      <c r="E28" s="5">
        <f ca="1">SUMIFS(INDIRECT("Table3[" &amp; $C$17 &amp; "]"), Table3[Date], E12)</f>
        <v>57670.51</v>
      </c>
      <c r="F28" s="5">
        <f ca="1">SUMIFS(INDIRECT("Table3[" &amp; $C$17 &amp; "]"), Table3[Date], F12)</f>
        <v>33741.29</v>
      </c>
      <c r="G28" s="5">
        <f ca="1">SUMIFS(INDIRECT("Table3[" &amp; $C$17 &amp; "]"), Table3[Date], G12)</f>
        <v>16565.669999999998</v>
      </c>
      <c r="H28" s="5">
        <f ca="1">SUMIFS(INDIRECT("Table3[" &amp; $C$17 &amp; "]"), Table3[Date], H12)</f>
        <v>36037.410000000003</v>
      </c>
      <c r="I28" s="5">
        <f ca="1">SUMIFS(INDIRECT("Table3[" &amp; $C$17 &amp; "]"), Table3[Date], I12)</f>
        <v>39312.620000000003</v>
      </c>
    </row>
    <row r="29" spans="2:9" ht="13" x14ac:dyDescent="0.3">
      <c r="B29" s="25" t="s">
        <v>170</v>
      </c>
      <c r="C29" s="5">
        <f ca="1">SUMIFS(INDIRECT("Table3[" &amp; $C$17 &amp; "]"), Table3[Date], C13)</f>
        <v>138750.75</v>
      </c>
      <c r="D29" s="5">
        <f ca="1">SUMIFS(INDIRECT("Table3[" &amp; $C$17 &amp; "]"), Table3[Date], D13)</f>
        <v>61023.68</v>
      </c>
      <c r="E29" s="5">
        <f ca="1">SUMIFS(INDIRECT("Table3[" &amp; $C$17 &amp; "]"), Table3[Date], E13)</f>
        <v>58181.840000000004</v>
      </c>
      <c r="F29" s="5">
        <f ca="1">SUMIFS(INDIRECT("Table3[" &amp; $C$17 &amp; "]"), Table3[Date], F13)</f>
        <v>36106.47</v>
      </c>
      <c r="G29" s="5">
        <f ca="1">SUMIFS(INDIRECT("Table3[" &amp; $C$17 &amp; "]"), Table3[Date], G13)</f>
        <v>21830.89</v>
      </c>
      <c r="H29" s="5">
        <f ca="1">SUMIFS(INDIRECT("Table3[" &amp; $C$17 &amp; "]"), Table3[Date], H13)</f>
        <v>37334.29</v>
      </c>
      <c r="I29" s="5">
        <f ca="1">SUMIFS(INDIRECT("Table3[" &amp; $C$17 &amp; "]"), Table3[Date], I13)</f>
        <v>39844.01</v>
      </c>
    </row>
    <row r="30" spans="2:9" ht="13" x14ac:dyDescent="0.3">
      <c r="B30" s="25" t="s">
        <v>171</v>
      </c>
      <c r="C30" s="5">
        <f ca="1">SUMIFS(INDIRECT("Table3[" &amp; $C$17 &amp; "]"), Table3[Date], C14)</f>
        <v>174850.02</v>
      </c>
      <c r="D30" s="5">
        <f ca="1">SUMIFS(INDIRECT("Table3[" &amp; $C$17 &amp; "]"), Table3[Date], D14)</f>
        <v>60869.700000000004</v>
      </c>
      <c r="E30" s="5">
        <f ca="1">SUMIFS(INDIRECT("Table3[" &amp; $C$17 &amp; "]"), Table3[Date], E14)</f>
        <v>61494.55</v>
      </c>
      <c r="F30" s="5">
        <f ca="1">SUMIFS(INDIRECT("Table3[" &amp; $C$17 &amp; "]"), Table3[Date], F14)</f>
        <v>35484.549999999996</v>
      </c>
      <c r="G30" s="5">
        <f ca="1">SUMIFS(INDIRECT("Table3[" &amp; $C$17 &amp; "]"), Table3[Date], G14)</f>
        <v>30710.65</v>
      </c>
      <c r="H30" s="5">
        <f ca="1">SUMIFS(INDIRECT("Table3[" &amp; $C$17 &amp; "]"), Table3[Date], H14)</f>
        <v>30087.37</v>
      </c>
      <c r="I30" s="5">
        <f ca="1">SUMIFS(INDIRECT("Table3[" &amp; $C$17 &amp; "]"), Table3[Date], I14)</f>
        <v>48646.16</v>
      </c>
    </row>
    <row r="31" spans="2:9" ht="13" x14ac:dyDescent="0.3">
      <c r="B31" s="25" t="s">
        <v>172</v>
      </c>
      <c r="C31" s="5">
        <f ca="1">SUMIFS(INDIRECT("Table3[" &amp; $C$17 &amp; "]"), Table3[Date], C15)</f>
        <v>169480.13999999998</v>
      </c>
      <c r="D31" s="5">
        <f ca="1">SUMIFS(INDIRECT("Table3[" &amp; $C$17 &amp; "]"), Table3[Date], D15)</f>
        <v>75206.290000000008</v>
      </c>
      <c r="E31" s="5">
        <f ca="1">SUMIFS(INDIRECT("Table3[" &amp; $C$17 &amp; "]"), Table3[Date], E15)</f>
        <v>86833.16</v>
      </c>
      <c r="F31" s="5">
        <f ca="1">SUMIFS(INDIRECT("Table3[" &amp; $C$17 &amp; "]"), Table3[Date], F15)</f>
        <v>43348.03</v>
      </c>
      <c r="G31" s="5">
        <f ca="1">SUMIFS(INDIRECT("Table3[" &amp; $C$17 &amp; "]"), Table3[Date], G15)</f>
        <v>39645.759999999995</v>
      </c>
      <c r="H31" s="5">
        <f ca="1">SUMIFS(INDIRECT("Table3[" &amp; $C$17 &amp; "]"), Table3[Date], H15)</f>
        <v>41357.5</v>
      </c>
      <c r="I31" s="5">
        <f ca="1">SUMIFS(INDIRECT("Table3[" &amp; $C$17 &amp; "]"), Table3[Date], I15)</f>
        <v>55541.2</v>
      </c>
    </row>
    <row r="34" spans="2:28" ht="13" thickBot="1" x14ac:dyDescent="0.3"/>
    <row r="35" spans="2:28" ht="13.5" thickBot="1" x14ac:dyDescent="0.35">
      <c r="B35" s="22" t="s">
        <v>174</v>
      </c>
      <c r="C35" s="23" t="s">
        <v>2</v>
      </c>
      <c r="E35" t="s">
        <v>179</v>
      </c>
    </row>
    <row r="36" spans="2:28" ht="13.5" thickBot="1" x14ac:dyDescent="0.35">
      <c r="B36" s="22" t="s">
        <v>174</v>
      </c>
      <c r="C36" s="23" t="s">
        <v>148</v>
      </c>
      <c r="E36" t="str">
        <f>C35&amp;" &amp; " &amp;C36&amp;"
 for "&amp;C37&amp;" &amp; " &amp;D37</f>
        <v>Sales &amp; Operating Expenses
 for 2022 &amp; 2023</v>
      </c>
    </row>
    <row r="37" spans="2:28" ht="13.5" thickBot="1" x14ac:dyDescent="0.35">
      <c r="B37" s="22" t="s">
        <v>174</v>
      </c>
      <c r="C37" s="23">
        <v>2022</v>
      </c>
      <c r="D37" s="23">
        <v>2023</v>
      </c>
    </row>
    <row r="38" spans="2:28" x14ac:dyDescent="0.25">
      <c r="B38">
        <v>1</v>
      </c>
      <c r="C38" s="21">
        <f>DATE(C$37,$B38,1)</f>
        <v>44562</v>
      </c>
      <c r="D38" s="21">
        <f t="shared" ref="D38:D49" si="4">DATE(D$37,$B38,1)</f>
        <v>44927</v>
      </c>
    </row>
    <row r="39" spans="2:28" x14ac:dyDescent="0.25">
      <c r="B39">
        <f>B38+1</f>
        <v>2</v>
      </c>
      <c r="C39" s="21">
        <f t="shared" ref="C39:C49" si="5">DATE(C$37,$B39,1)</f>
        <v>44593</v>
      </c>
      <c r="D39" s="21">
        <f t="shared" si="4"/>
        <v>44958</v>
      </c>
    </row>
    <row r="40" spans="2:28" x14ac:dyDescent="0.25">
      <c r="B40">
        <f t="shared" ref="B40:B49" si="6">B39+1</f>
        <v>3</v>
      </c>
      <c r="C40" s="21">
        <f t="shared" si="5"/>
        <v>44621</v>
      </c>
      <c r="D40" s="21">
        <f t="shared" si="4"/>
        <v>44986</v>
      </c>
    </row>
    <row r="41" spans="2:28" x14ac:dyDescent="0.25">
      <c r="B41">
        <f t="shared" si="6"/>
        <v>4</v>
      </c>
      <c r="C41" s="21">
        <f t="shared" si="5"/>
        <v>44652</v>
      </c>
      <c r="D41" s="21">
        <f t="shared" si="4"/>
        <v>45017</v>
      </c>
    </row>
    <row r="42" spans="2:28" ht="13" x14ac:dyDescent="0.3">
      <c r="B42">
        <f t="shared" si="6"/>
        <v>5</v>
      </c>
      <c r="C42" s="21">
        <f t="shared" si="5"/>
        <v>44682</v>
      </c>
      <c r="D42" s="21">
        <f t="shared" si="4"/>
        <v>45047</v>
      </c>
      <c r="X42" s="24" t="s">
        <v>160</v>
      </c>
      <c r="Y42" s="24" t="str">
        <f>$C$35&amp;"-"&amp;C37</f>
        <v>Sales-2022</v>
      </c>
      <c r="Z42" s="24" t="str">
        <f>$C$36&amp;"-"&amp;C37</f>
        <v>Operating Expenses-2022</v>
      </c>
      <c r="AA42" s="24" t="str">
        <f>$C$35&amp;"-"&amp;D37</f>
        <v>Sales-2023</v>
      </c>
      <c r="AB42" s="24" t="str">
        <f>$C$36&amp;"-"&amp;D37</f>
        <v>Operating Expenses-2023</v>
      </c>
    </row>
    <row r="43" spans="2:28" ht="13" x14ac:dyDescent="0.3">
      <c r="B43">
        <f t="shared" si="6"/>
        <v>6</v>
      </c>
      <c r="C43" s="21">
        <f t="shared" si="5"/>
        <v>44713</v>
      </c>
      <c r="D43" s="21">
        <f t="shared" si="4"/>
        <v>45078</v>
      </c>
      <c r="X43" s="25" t="s">
        <v>161</v>
      </c>
      <c r="Y43" s="5">
        <f ca="1">SUMIFS(INDIRECT("Table3[" &amp; $C$35 &amp; "]"), Table3[Date], C38)</f>
        <v>21817.78</v>
      </c>
      <c r="Z43" s="5">
        <f ca="1">SUMIFS(INDIRECT("Table3[" &amp; $C$36 &amp; "]"), Table3[Date], C38)</f>
        <v>-69323.95</v>
      </c>
      <c r="AA43" s="5">
        <f ca="1">SUMIFS(INDIRECT("Table3[" &amp; $C$35 &amp; "]"), Table3[Date], D38)</f>
        <v>27202.92</v>
      </c>
      <c r="AB43" s="5">
        <f ca="1">SUMIFS(INDIRECT("Table3[" &amp; $C$36 &amp; "]"), Table3[Date], D38)</f>
        <v>-85804.319999999992</v>
      </c>
    </row>
    <row r="44" spans="2:28" ht="13" x14ac:dyDescent="0.3">
      <c r="B44">
        <f t="shared" si="6"/>
        <v>7</v>
      </c>
      <c r="C44" s="21">
        <f t="shared" si="5"/>
        <v>44743</v>
      </c>
      <c r="D44" s="21">
        <f t="shared" si="4"/>
        <v>45108</v>
      </c>
      <c r="X44" s="25" t="s">
        <v>162</v>
      </c>
      <c r="Y44" s="5">
        <f ca="1">SUMIFS(INDIRECT("Table3[" &amp; $C$35 &amp; "]"), Table3[Date], C39)</f>
        <v>21579.409999999996</v>
      </c>
      <c r="Z44" s="5">
        <f ca="1">SUMIFS(INDIRECT("Table3[" &amp; $C$36 &amp; "]"), Table3[Date], C39)</f>
        <v>-69072.14</v>
      </c>
      <c r="AA44" s="5">
        <f ca="1">SUMIFS(INDIRECT("Table3[" &amp; $C$35 &amp; "]"), Table3[Date], D39)</f>
        <v>32603.82</v>
      </c>
      <c r="AB44" s="5">
        <f ca="1">SUMIFS(INDIRECT("Table3[" &amp; $C$36 &amp; "]"), Table3[Date], D39)</f>
        <v>-92360.459999999992</v>
      </c>
    </row>
    <row r="45" spans="2:28" ht="13" x14ac:dyDescent="0.3">
      <c r="B45">
        <f t="shared" si="6"/>
        <v>8</v>
      </c>
      <c r="C45" s="21">
        <f t="shared" si="5"/>
        <v>44774</v>
      </c>
      <c r="D45" s="21">
        <f t="shared" si="4"/>
        <v>45139</v>
      </c>
      <c r="X45" s="25" t="s">
        <v>163</v>
      </c>
      <c r="Y45" s="5">
        <f ca="1">SUMIFS(INDIRECT("Table3[" &amp; $C$35 &amp; "]"), Table3[Date], C40)</f>
        <v>30455.14</v>
      </c>
      <c r="Z45" s="5">
        <f ca="1">SUMIFS(INDIRECT("Table3[" &amp; $C$36 &amp; "]"), Table3[Date], C40)</f>
        <v>-75865.649999999994</v>
      </c>
      <c r="AA45" s="5">
        <f ca="1">SUMIFS(INDIRECT("Table3[" &amp; $C$35 &amp; "]"), Table3[Date], D40)</f>
        <v>39912.449999999997</v>
      </c>
      <c r="AB45" s="5">
        <f ca="1">SUMIFS(INDIRECT("Table3[" &amp; $C$36 &amp; "]"), Table3[Date], D40)</f>
        <v>-84638.040000000008</v>
      </c>
    </row>
    <row r="46" spans="2:28" ht="13" x14ac:dyDescent="0.3">
      <c r="B46">
        <f t="shared" si="6"/>
        <v>9</v>
      </c>
      <c r="C46" s="21">
        <f t="shared" si="5"/>
        <v>44805</v>
      </c>
      <c r="D46" s="21">
        <f t="shared" si="4"/>
        <v>45170</v>
      </c>
      <c r="X46" s="25" t="s">
        <v>164</v>
      </c>
      <c r="Y46" s="5">
        <f ca="1">SUMIFS(INDIRECT("Table3[" &amp; $C$35 &amp; "]"), Table3[Date], C41)</f>
        <v>32723.420000000002</v>
      </c>
      <c r="Z46" s="5">
        <f ca="1">SUMIFS(INDIRECT("Table3[" &amp; $C$36 &amp; "]"), Table3[Date], C41)</f>
        <v>-75444.61</v>
      </c>
      <c r="AA46" s="5">
        <f ca="1">SUMIFS(INDIRECT("Table3[" &amp; $C$35 &amp; "]"), Table3[Date], D41)</f>
        <v>39566.340000000004</v>
      </c>
      <c r="AB46" s="5">
        <f ca="1">SUMIFS(INDIRECT("Table3[" &amp; $C$36 &amp; "]"), Table3[Date], D41)</f>
        <v>-85503.699999999983</v>
      </c>
    </row>
    <row r="47" spans="2:28" ht="13" x14ac:dyDescent="0.3">
      <c r="B47">
        <f t="shared" si="6"/>
        <v>10</v>
      </c>
      <c r="C47" s="21">
        <f t="shared" si="5"/>
        <v>44835</v>
      </c>
      <c r="D47" s="21">
        <f t="shared" si="4"/>
        <v>45200</v>
      </c>
      <c r="X47" s="25" t="s">
        <v>165</v>
      </c>
      <c r="Y47" s="5">
        <f ca="1">SUMIFS(INDIRECT("Table3[" &amp; $C$35 &amp; "]"), Table3[Date], C42)</f>
        <v>31892.14</v>
      </c>
      <c r="Z47" s="5">
        <f ca="1">SUMIFS(INDIRECT("Table3[" &amp; $C$36 &amp; "]"), Table3[Date], C42)</f>
        <v>-85671.48000000001</v>
      </c>
      <c r="AA47" s="5">
        <f ca="1">SUMIFS(INDIRECT("Table3[" &amp; $C$35 &amp; "]"), Table3[Date], D42)</f>
        <v>36667.049999999996</v>
      </c>
      <c r="AB47" s="5">
        <f ca="1">SUMIFS(INDIRECT("Table3[" &amp; $C$36 &amp; "]"), Table3[Date], D42)</f>
        <v>-100154.10999999994</v>
      </c>
    </row>
    <row r="48" spans="2:28" ht="13" x14ac:dyDescent="0.3">
      <c r="B48">
        <f t="shared" si="6"/>
        <v>11</v>
      </c>
      <c r="C48" s="21">
        <f t="shared" si="5"/>
        <v>44866</v>
      </c>
      <c r="D48" s="21">
        <f t="shared" si="4"/>
        <v>45231</v>
      </c>
      <c r="X48" s="25" t="s">
        <v>166</v>
      </c>
      <c r="Y48" s="5">
        <f ca="1">SUMIFS(INDIRECT("Table3[" &amp; $C$35 &amp; "]"), Table3[Date], C43)</f>
        <v>34587.64</v>
      </c>
      <c r="Z48" s="5">
        <f ca="1">SUMIFS(INDIRECT("Table3[" &amp; $C$36 &amp; "]"), Table3[Date], C43)</f>
        <v>-101847.82999999999</v>
      </c>
      <c r="AA48" s="5">
        <f ca="1">SUMIFS(INDIRECT("Table3[" &amp; $C$35 &amp; "]"), Table3[Date], D43)</f>
        <v>33774.18</v>
      </c>
      <c r="AB48" s="5">
        <f ca="1">SUMIFS(INDIRECT("Table3[" &amp; $C$36 &amp; "]"), Table3[Date], D43)</f>
        <v>-83417.790000000008</v>
      </c>
    </row>
    <row r="49" spans="2:28" ht="13" x14ac:dyDescent="0.3">
      <c r="B49">
        <f t="shared" si="6"/>
        <v>12</v>
      </c>
      <c r="C49" s="21">
        <f t="shared" si="5"/>
        <v>44896</v>
      </c>
      <c r="D49" s="21">
        <f t="shared" si="4"/>
        <v>45261</v>
      </c>
      <c r="X49" s="25" t="s">
        <v>167</v>
      </c>
      <c r="Y49" s="5">
        <f ca="1">SUMIFS(INDIRECT("Table3[" &amp; $C$35 &amp; "]"), Table3[Date], C44)</f>
        <v>39390.07</v>
      </c>
      <c r="Z49" s="5">
        <f ca="1">SUMIFS(INDIRECT("Table3[" &amp; $C$36 &amp; "]"), Table3[Date], C44)</f>
        <v>-72366.259999999995</v>
      </c>
      <c r="AA49" s="5">
        <f ca="1">SUMIFS(INDIRECT("Table3[" &amp; $C$35 &amp; "]"), Table3[Date], D44)</f>
        <v>39440</v>
      </c>
      <c r="AB49" s="5">
        <f ca="1">SUMIFS(INDIRECT("Table3[" &amp; $C$36 &amp; "]"), Table3[Date], D44)</f>
        <v>-101789.73000000001</v>
      </c>
    </row>
    <row r="50" spans="2:28" ht="13" x14ac:dyDescent="0.3">
      <c r="X50" s="25" t="s">
        <v>168</v>
      </c>
      <c r="Y50" s="5">
        <f ca="1">SUMIFS(INDIRECT("Table3[" &amp; $C$35 &amp; "]"), Table3[Date], C45)</f>
        <v>35441.840000000004</v>
      </c>
      <c r="Z50" s="5">
        <f ca="1">SUMIFS(INDIRECT("Table3[" &amp; $C$36 &amp; "]"), Table3[Date], C45)</f>
        <v>-86218.979999999981</v>
      </c>
      <c r="AA50" s="5">
        <f ca="1">SUMIFS(INDIRECT("Table3[" &amp; $C$35 &amp; "]"), Table3[Date], D45)</f>
        <v>35736</v>
      </c>
      <c r="AB50" s="5">
        <f ca="1">SUMIFS(INDIRECT("Table3[" &amp; $C$36 &amp; "]"), Table3[Date], D45)</f>
        <v>-86347.419999999984</v>
      </c>
    </row>
    <row r="51" spans="2:28" ht="13" x14ac:dyDescent="0.3">
      <c r="X51" s="25" t="s">
        <v>169</v>
      </c>
      <c r="Y51" s="5">
        <f ca="1">SUMIFS(INDIRECT("Table3[" &amp; $C$35 &amp; "]"), Table3[Date], C46)</f>
        <v>36037.410000000003</v>
      </c>
      <c r="Z51" s="5">
        <f ca="1">SUMIFS(INDIRECT("Table3[" &amp; $C$36 &amp; "]"), Table3[Date], C46)</f>
        <v>-76600.310000000012</v>
      </c>
      <c r="AA51" s="5">
        <f ca="1">SUMIFS(INDIRECT("Table3[" &amp; $C$35 &amp; "]"), Table3[Date], D46)</f>
        <v>39312.620000000003</v>
      </c>
      <c r="AB51" s="5">
        <f ca="1">SUMIFS(INDIRECT("Table3[" &amp; $C$36 &amp; "]"), Table3[Date], D46)</f>
        <v>-85132.00999999998</v>
      </c>
    </row>
    <row r="52" spans="2:28" ht="13" x14ac:dyDescent="0.3">
      <c r="X52" s="25" t="s">
        <v>170</v>
      </c>
      <c r="Y52" s="5">
        <f ca="1">SUMIFS(INDIRECT("Table3[" &amp; $C$35 &amp; "]"), Table3[Date], C47)</f>
        <v>37334.29</v>
      </c>
      <c r="Z52" s="5">
        <f ca="1">SUMIFS(INDIRECT("Table3[" &amp; $C$36 &amp; "]"), Table3[Date], C47)</f>
        <v>-76044.959999999992</v>
      </c>
      <c r="AA52" s="5">
        <f ca="1">SUMIFS(INDIRECT("Table3[" &amp; $C$35 &amp; "]"), Table3[Date], D47)</f>
        <v>39844.01</v>
      </c>
      <c r="AB52" s="5">
        <f ca="1">SUMIFS(INDIRECT("Table3[" &amp; $C$36 &amp; "]"), Table3[Date], D47)</f>
        <v>-83730.17</v>
      </c>
    </row>
    <row r="53" spans="2:28" ht="13" x14ac:dyDescent="0.3">
      <c r="X53" s="25" t="s">
        <v>171</v>
      </c>
      <c r="Y53" s="5">
        <f ca="1">SUMIFS(INDIRECT("Table3[" &amp; $C$35 &amp; "]"), Table3[Date], C48)</f>
        <v>30087.37</v>
      </c>
      <c r="Z53" s="5">
        <f ca="1">SUMIFS(INDIRECT("Table3[" &amp; $C$36 &amp; "]"), Table3[Date], C48)</f>
        <v>-86850.409999999989</v>
      </c>
      <c r="AA53" s="5">
        <f ca="1">SUMIFS(INDIRECT("Table3[" &amp; $C$35 &amp; "]"), Table3[Date], D48)</f>
        <v>48646.16</v>
      </c>
      <c r="AB53" s="5">
        <f ca="1">SUMIFS(INDIRECT("Table3[" &amp; $C$36 &amp; "]"), Table3[Date], D48)</f>
        <v>-85857.830000000016</v>
      </c>
    </row>
    <row r="54" spans="2:28" ht="13" x14ac:dyDescent="0.3">
      <c r="B54" s="24" t="s">
        <v>160</v>
      </c>
      <c r="C54" s="24" t="str">
        <f ca="1">$C$35&amp;"-"&amp;Y46</f>
        <v>Sales-32723.42</v>
      </c>
      <c r="D54" s="24" t="str">
        <f ca="1">$C$36&amp;"-"&amp;Y46</f>
        <v>Operating Expenses-32723.42</v>
      </c>
      <c r="E54" s="24" t="str">
        <f ca="1">$C$35&amp;"-"&amp;Z46</f>
        <v>Sales--75444.61</v>
      </c>
      <c r="F54" s="24" t="str">
        <f ca="1">$C$36&amp;"-"&amp;Z46</f>
        <v>Operating Expenses--75444.61</v>
      </c>
      <c r="X54" s="25" t="s">
        <v>172</v>
      </c>
      <c r="Y54" s="5">
        <f ca="1">SUMIFS(INDIRECT("Table3[" &amp; $C$35 &amp; "]"), Table3[Date], C49)</f>
        <v>41357.5</v>
      </c>
      <c r="Z54" s="5">
        <f ca="1">SUMIFS(INDIRECT("Table3[" &amp; $C$36 &amp; "]"), Table3[Date], C49)</f>
        <v>-85812.739999999991</v>
      </c>
      <c r="AA54" s="5">
        <f ca="1">SUMIFS(INDIRECT("Table3[" &amp; $C$35 &amp; "]"), Table3[Date], D49)</f>
        <v>55541.2</v>
      </c>
      <c r="AB54" s="5">
        <f ca="1">SUMIFS(INDIRECT("Table3[" &amp; $C$36 &amp; "]"), Table3[Date], D49)</f>
        <v>-100618.14</v>
      </c>
    </row>
    <row r="55" spans="2:28" ht="13" x14ac:dyDescent="0.3">
      <c r="B55" s="25" t="s">
        <v>161</v>
      </c>
      <c r="C55" s="5">
        <f ca="1">SUMIFS(INDIRECT("Table3[" &amp; $C$35 &amp; "]"), Table3[Date], C38)</f>
        <v>21817.78</v>
      </c>
      <c r="D55" s="5">
        <f ca="1">-SUMIFS(INDIRECT("Table3[" &amp; $C$36 &amp; "]"), Table3[Date], C38)</f>
        <v>69323.95</v>
      </c>
      <c r="E55" s="5">
        <f ca="1">SUMIFS(INDIRECT("Table3[" &amp; $C$35 &amp; "]"), Table3[Date], D38)</f>
        <v>27202.92</v>
      </c>
      <c r="F55" s="5">
        <f ca="1">-SUMIFS(INDIRECT("Table3[" &amp; $C$36 &amp; "]"), Table3[Date], D38)</f>
        <v>85804.319999999992</v>
      </c>
    </row>
    <row r="56" spans="2:28" ht="13" x14ac:dyDescent="0.3">
      <c r="B56" s="25" t="s">
        <v>162</v>
      </c>
      <c r="C56" s="5">
        <f ca="1">SUMIFS(INDIRECT("Table3[" &amp; $C$35 &amp; "]"), Table3[Date], C39)</f>
        <v>21579.409999999996</v>
      </c>
      <c r="D56" s="5">
        <f ca="1">-SUMIFS(INDIRECT("Table3[" &amp; $C$36 &amp; "]"), Table3[Date], C39)</f>
        <v>69072.14</v>
      </c>
      <c r="E56" s="5">
        <f ca="1">SUMIFS(INDIRECT("Table3[" &amp; $C$35 &amp; "]"), Table3[Date], D39)</f>
        <v>32603.82</v>
      </c>
      <c r="F56" s="5">
        <f ca="1">-SUMIFS(INDIRECT("Table3[" &amp; $C$36 &amp; "]"), Table3[Date], D39)</f>
        <v>92360.459999999992</v>
      </c>
    </row>
    <row r="57" spans="2:28" ht="13" x14ac:dyDescent="0.3">
      <c r="B57" s="25" t="s">
        <v>163</v>
      </c>
      <c r="C57" s="5">
        <f ca="1">SUMIFS(INDIRECT("Table3[" &amp; $C$35 &amp; "]"), Table3[Date], C40)</f>
        <v>30455.14</v>
      </c>
      <c r="D57" s="5">
        <f ca="1">-SUMIFS(INDIRECT("Table3[" &amp; $C$36 &amp; "]"), Table3[Date], C40)</f>
        <v>75865.649999999994</v>
      </c>
      <c r="E57" s="5">
        <f ca="1">SUMIFS(INDIRECT("Table3[" &amp; $C$35 &amp; "]"), Table3[Date], D40)</f>
        <v>39912.449999999997</v>
      </c>
      <c r="F57" s="5">
        <f ca="1">-SUMIFS(INDIRECT("Table3[" &amp; $C$36 &amp; "]"), Table3[Date], D40)</f>
        <v>84638.040000000008</v>
      </c>
    </row>
    <row r="58" spans="2:28" ht="13" x14ac:dyDescent="0.3">
      <c r="B58" s="25" t="s">
        <v>164</v>
      </c>
      <c r="C58" s="5">
        <f ca="1">SUMIFS(INDIRECT("Table3[" &amp; $C$35 &amp; "]"), Table3[Date], C41)</f>
        <v>32723.420000000002</v>
      </c>
      <c r="D58" s="5">
        <f ca="1">-SUMIFS(INDIRECT("Table3[" &amp; $C$36 &amp; "]"), Table3[Date], C41)</f>
        <v>75444.61</v>
      </c>
      <c r="E58" s="5">
        <f ca="1">SUMIFS(INDIRECT("Table3[" &amp; $C$35 &amp; "]"), Table3[Date], D41)</f>
        <v>39566.340000000004</v>
      </c>
      <c r="F58" s="5">
        <f ca="1">-SUMIFS(INDIRECT("Table3[" &amp; $C$36 &amp; "]"), Table3[Date], D41)</f>
        <v>85503.699999999983</v>
      </c>
    </row>
    <row r="59" spans="2:28" ht="13" x14ac:dyDescent="0.3">
      <c r="B59" s="25" t="s">
        <v>165</v>
      </c>
      <c r="C59" s="5">
        <f ca="1">SUMIFS(INDIRECT("Table3[" &amp; $C$35 &amp; "]"), Table3[Date], C42)</f>
        <v>31892.14</v>
      </c>
      <c r="D59" s="5">
        <f ca="1">-SUMIFS(INDIRECT("Table3[" &amp; $C$36 &amp; "]"), Table3[Date], C42)</f>
        <v>85671.48000000001</v>
      </c>
      <c r="E59" s="5">
        <f ca="1">SUMIFS(INDIRECT("Table3[" &amp; $C$35 &amp; "]"), Table3[Date], D42)</f>
        <v>36667.049999999996</v>
      </c>
      <c r="F59" s="5">
        <f ca="1">-SUMIFS(INDIRECT("Table3[" &amp; $C$36 &amp; "]"), Table3[Date], D42)</f>
        <v>100154.10999999994</v>
      </c>
    </row>
    <row r="60" spans="2:28" ht="13" x14ac:dyDescent="0.3">
      <c r="B60" s="25" t="s">
        <v>166</v>
      </c>
      <c r="C60" s="5">
        <f ca="1">SUMIFS(INDIRECT("Table3[" &amp; $C$35 &amp; "]"), Table3[Date], C43)</f>
        <v>34587.64</v>
      </c>
      <c r="D60" s="5">
        <f ca="1">-SUMIFS(INDIRECT("Table3[" &amp; $C$36 &amp; "]"), Table3[Date], C43)</f>
        <v>101847.82999999999</v>
      </c>
      <c r="E60" s="5">
        <f ca="1">SUMIFS(INDIRECT("Table3[" &amp; $C$35 &amp; "]"), Table3[Date], D43)</f>
        <v>33774.18</v>
      </c>
      <c r="F60" s="5">
        <f ca="1">-SUMIFS(INDIRECT("Table3[" &amp; $C$36 &amp; "]"), Table3[Date], D43)</f>
        <v>83417.790000000008</v>
      </c>
    </row>
    <row r="61" spans="2:28" ht="13" x14ac:dyDescent="0.3">
      <c r="B61" s="25" t="s">
        <v>167</v>
      </c>
      <c r="C61" s="5">
        <f ca="1">SUMIFS(INDIRECT("Table3[" &amp; $C$35 &amp; "]"), Table3[Date], C44)</f>
        <v>39390.07</v>
      </c>
      <c r="D61" s="5">
        <f ca="1">-SUMIFS(INDIRECT("Table3[" &amp; $C$36 &amp; "]"), Table3[Date], C44)</f>
        <v>72366.259999999995</v>
      </c>
      <c r="E61" s="5">
        <f ca="1">SUMIFS(INDIRECT("Table3[" &amp; $C$35 &amp; "]"), Table3[Date], D44)</f>
        <v>39440</v>
      </c>
      <c r="F61" s="5">
        <f ca="1">-SUMIFS(INDIRECT("Table3[" &amp; $C$36 &amp; "]"), Table3[Date], D44)</f>
        <v>101789.73000000001</v>
      </c>
    </row>
    <row r="62" spans="2:28" ht="13" x14ac:dyDescent="0.3">
      <c r="B62" s="25" t="s">
        <v>168</v>
      </c>
      <c r="C62" s="5">
        <f ca="1">SUMIFS(INDIRECT("Table3[" &amp; $C$35 &amp; "]"), Table3[Date], C45)</f>
        <v>35441.840000000004</v>
      </c>
      <c r="D62" s="5">
        <f ca="1">-SUMIFS(INDIRECT("Table3[" &amp; $C$36 &amp; "]"), Table3[Date], C45)</f>
        <v>86218.979999999981</v>
      </c>
      <c r="E62" s="5">
        <f ca="1">SUMIFS(INDIRECT("Table3[" &amp; $C$35 &amp; "]"), Table3[Date], D45)</f>
        <v>35736</v>
      </c>
      <c r="F62" s="5">
        <f ca="1">-SUMIFS(INDIRECT("Table3[" &amp; $C$36 &amp; "]"), Table3[Date], D45)</f>
        <v>86347.419999999984</v>
      </c>
    </row>
    <row r="63" spans="2:28" ht="13" x14ac:dyDescent="0.3">
      <c r="B63" s="25" t="s">
        <v>169</v>
      </c>
      <c r="C63" s="5">
        <f ca="1">SUMIFS(INDIRECT("Table3[" &amp; $C$35 &amp; "]"), Table3[Date], C46)</f>
        <v>36037.410000000003</v>
      </c>
      <c r="D63" s="5">
        <f ca="1">-SUMIFS(INDIRECT("Table3[" &amp; $C$36 &amp; "]"), Table3[Date], C46)</f>
        <v>76600.310000000012</v>
      </c>
      <c r="E63" s="5">
        <f ca="1">SUMIFS(INDIRECT("Table3[" &amp; $C$35 &amp; "]"), Table3[Date], D46)</f>
        <v>39312.620000000003</v>
      </c>
      <c r="F63" s="5">
        <f ca="1">-SUMIFS(INDIRECT("Table3[" &amp; $C$36 &amp; "]"), Table3[Date], D46)</f>
        <v>85132.00999999998</v>
      </c>
    </row>
    <row r="64" spans="2:28" ht="13" x14ac:dyDescent="0.3">
      <c r="B64" s="25" t="s">
        <v>170</v>
      </c>
      <c r="C64" s="5">
        <f ca="1">SUMIFS(INDIRECT("Table3[" &amp; $C$35 &amp; "]"), Table3[Date], C47)</f>
        <v>37334.29</v>
      </c>
      <c r="D64" s="5">
        <f ca="1">-SUMIFS(INDIRECT("Table3[" &amp; $C$36 &amp; "]"), Table3[Date], C47)</f>
        <v>76044.959999999992</v>
      </c>
      <c r="E64" s="5">
        <f ca="1">SUMIFS(INDIRECT("Table3[" &amp; $C$35 &amp; "]"), Table3[Date], D47)</f>
        <v>39844.01</v>
      </c>
      <c r="F64" s="5">
        <f ca="1">-SUMIFS(INDIRECT("Table3[" &amp; $C$36 &amp; "]"), Table3[Date], D47)</f>
        <v>83730.17</v>
      </c>
    </row>
    <row r="65" spans="2:6" ht="13" x14ac:dyDescent="0.3">
      <c r="B65" s="25" t="s">
        <v>171</v>
      </c>
      <c r="C65" s="5">
        <f ca="1">SUMIFS(INDIRECT("Table3[" &amp; $C$35 &amp; "]"), Table3[Date], C48)</f>
        <v>30087.37</v>
      </c>
      <c r="D65" s="5">
        <f ca="1">-SUMIFS(INDIRECT("Table3[" &amp; $C$36 &amp; "]"), Table3[Date], C48)</f>
        <v>86850.409999999989</v>
      </c>
      <c r="E65" s="5">
        <f ca="1">SUMIFS(INDIRECT("Table3[" &amp; $C$35 &amp; "]"), Table3[Date], D48)</f>
        <v>48646.16</v>
      </c>
      <c r="F65" s="5">
        <f ca="1">-SUMIFS(INDIRECT("Table3[" &amp; $C$36 &amp; "]"), Table3[Date], D48)</f>
        <v>85857.830000000016</v>
      </c>
    </row>
    <row r="66" spans="2:6" ht="13" x14ac:dyDescent="0.3">
      <c r="B66" s="25" t="s">
        <v>172</v>
      </c>
      <c r="C66" s="5">
        <f ca="1">SUMIFS(INDIRECT("Table3[" &amp; $C$35 &amp; "]"), Table3[Date], C49)</f>
        <v>41357.5</v>
      </c>
      <c r="D66" s="5">
        <f ca="1">-SUMIFS(INDIRECT("Table3[" &amp; $C$36 &amp; "]"), Table3[Date], C49)</f>
        <v>85812.739999999991</v>
      </c>
      <c r="E66" s="5">
        <f ca="1">SUMIFS(INDIRECT("Table3[" &amp; $C$35 &amp; "]"), Table3[Date], D49)</f>
        <v>55541.2</v>
      </c>
      <c r="F66" s="5">
        <f ca="1">-SUMIFS(INDIRECT("Table3[" &amp; $C$36 &amp; "]"), Table3[Date], D49)</f>
        <v>100618.14</v>
      </c>
    </row>
  </sheetData>
  <dataValidations count="1">
    <dataValidation type="list" allowBlank="1" showInputMessage="1" showErrorMessage="1" sqref="C37:D37" xr:uid="{5E86A355-8DC4-471B-92D3-B1F6D4799D5F}">
      <formula1>$C$3:$I$3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4E7719-FD22-4C66-8F50-591FA0579580}">
          <x14:formula1>
            <xm:f>Data!$EN$4:$EY$4</xm:f>
          </x14:formula1>
          <xm:sqref>C17</xm:sqref>
        </x14:dataValidation>
        <x14:dataValidation type="list" allowBlank="1" showInputMessage="1" showErrorMessage="1" xr:uid="{0BC62621-3216-46BA-8BA5-CA0A09A82F1B}">
          <x14:formula1>
            <xm:f>Data!$EM$4:$EZ$4</xm:f>
          </x14:formula1>
          <xm:sqref>C35:C36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80B1-B512-4099-B58B-C87E5CF82290}">
  <dimension ref="A3:C16"/>
  <sheetViews>
    <sheetView workbookViewId="0"/>
  </sheetViews>
  <sheetFormatPr defaultRowHeight="12.5" x14ac:dyDescent="0.25"/>
  <cols>
    <col min="1" max="1" width="11.453125" bestFit="1" customWidth="1"/>
    <col min="2" max="2" width="18.453125" bestFit="1" customWidth="1"/>
    <col min="3" max="3" width="8.81640625" bestFit="1" customWidth="1"/>
  </cols>
  <sheetData>
    <row r="3" spans="1:3" x14ac:dyDescent="0.25">
      <c r="A3" s="26" t="s">
        <v>178</v>
      </c>
      <c r="B3" s="26" t="s">
        <v>177</v>
      </c>
    </row>
    <row r="4" spans="1:3" x14ac:dyDescent="0.25">
      <c r="A4" s="26" t="s">
        <v>160</v>
      </c>
      <c r="B4" t="s">
        <v>148</v>
      </c>
      <c r="C4" t="s">
        <v>2</v>
      </c>
    </row>
    <row r="5" spans="1:3" x14ac:dyDescent="0.25">
      <c r="A5" t="s">
        <v>161</v>
      </c>
      <c r="B5">
        <v>-65824.479999999996</v>
      </c>
      <c r="C5">
        <v>30050.600000000002</v>
      </c>
    </row>
    <row r="6" spans="1:3" x14ac:dyDescent="0.25">
      <c r="A6" t="s">
        <v>162</v>
      </c>
      <c r="B6">
        <v>-73546.89</v>
      </c>
      <c r="C6">
        <v>33690.32</v>
      </c>
    </row>
    <row r="7" spans="1:3" x14ac:dyDescent="0.25">
      <c r="A7" t="s">
        <v>163</v>
      </c>
      <c r="B7">
        <v>-82626.109999999986</v>
      </c>
      <c r="C7">
        <v>38088.81</v>
      </c>
    </row>
    <row r="8" spans="1:3" x14ac:dyDescent="0.25">
      <c r="A8" t="s">
        <v>164</v>
      </c>
      <c r="B8">
        <v>-82842.760000000009</v>
      </c>
      <c r="C8">
        <v>38929.089999999997</v>
      </c>
    </row>
    <row r="9" spans="1:3" x14ac:dyDescent="0.25">
      <c r="A9" t="s">
        <v>165</v>
      </c>
      <c r="B9">
        <v>-95604.75</v>
      </c>
      <c r="C9">
        <v>41066.659999999996</v>
      </c>
    </row>
    <row r="10" spans="1:3" x14ac:dyDescent="0.25">
      <c r="A10" t="s">
        <v>166</v>
      </c>
      <c r="B10">
        <v>-79280.429999999978</v>
      </c>
      <c r="C10">
        <v>36392.15</v>
      </c>
    </row>
    <row r="11" spans="1:3" x14ac:dyDescent="0.25">
      <c r="A11" t="s">
        <v>167</v>
      </c>
      <c r="B11">
        <v>-70233.03</v>
      </c>
      <c r="C11">
        <v>28813.599999999999</v>
      </c>
    </row>
    <row r="12" spans="1:3" x14ac:dyDescent="0.25">
      <c r="A12" t="s">
        <v>168</v>
      </c>
      <c r="B12">
        <v>-71182.8</v>
      </c>
      <c r="C12">
        <v>12135.11</v>
      </c>
    </row>
    <row r="13" spans="1:3" x14ac:dyDescent="0.25">
      <c r="A13" t="s">
        <v>169</v>
      </c>
      <c r="B13">
        <v>-65833.820000000007</v>
      </c>
      <c r="C13">
        <v>16565.669999999998</v>
      </c>
    </row>
    <row r="14" spans="1:3" x14ac:dyDescent="0.25">
      <c r="A14" t="s">
        <v>170</v>
      </c>
      <c r="B14">
        <v>-74052.34</v>
      </c>
      <c r="C14">
        <v>21830.89</v>
      </c>
    </row>
    <row r="15" spans="1:3" x14ac:dyDescent="0.25">
      <c r="A15" t="s">
        <v>171</v>
      </c>
      <c r="B15">
        <v>-69545.31</v>
      </c>
      <c r="C15">
        <v>30710.65</v>
      </c>
    </row>
    <row r="16" spans="1:3" x14ac:dyDescent="0.25">
      <c r="A16" t="s">
        <v>172</v>
      </c>
      <c r="B16">
        <v>-92119.319999999978</v>
      </c>
      <c r="C16">
        <v>39645.759999999995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338F-BF09-40C6-87AD-8A51792DEA36}">
  <dimension ref="A3:A76"/>
  <sheetViews>
    <sheetView workbookViewId="0"/>
  </sheetViews>
  <sheetFormatPr defaultRowHeight="12.5" x14ac:dyDescent="0.25"/>
  <sheetData>
    <row r="3" spans="1:1" s="15" customFormat="1" ht="13" x14ac:dyDescent="0.3">
      <c r="A3" s="15" t="s">
        <v>151</v>
      </c>
    </row>
    <row r="42" spans="1:1" s="15" customFormat="1" ht="13" x14ac:dyDescent="0.3">
      <c r="A42" s="15" t="s">
        <v>154</v>
      </c>
    </row>
    <row r="76" spans="1:1" s="15" customFormat="1" ht="13" x14ac:dyDescent="0.3">
      <c r="A76" s="15" t="s">
        <v>157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8B44-63CA-41DD-BCFF-137E5EB442EE}">
  <dimension ref="A3:A86"/>
  <sheetViews>
    <sheetView topLeftCell="A85" workbookViewId="0">
      <selection activeCell="W121" sqref="W121"/>
    </sheetView>
  </sheetViews>
  <sheetFormatPr defaultRowHeight="12.5" x14ac:dyDescent="0.25"/>
  <sheetData>
    <row r="3" spans="1:1" x14ac:dyDescent="0.25">
      <c r="A3" s="2" t="s">
        <v>26</v>
      </c>
    </row>
    <row r="49" spans="1:1" x14ac:dyDescent="0.25">
      <c r="A49" s="2" t="s">
        <v>156</v>
      </c>
    </row>
    <row r="86" spans="1:1" x14ac:dyDescent="0.25">
      <c r="A86" s="2" t="s">
        <v>158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77B-F8E8-48F6-88AA-1ADF83FFAC4A}">
  <dimension ref="A47"/>
  <sheetViews>
    <sheetView topLeftCell="A82" workbookViewId="0">
      <selection activeCell="AG103" sqref="AG103"/>
    </sheetView>
  </sheetViews>
  <sheetFormatPr defaultRowHeight="12.5" x14ac:dyDescent="0.25"/>
  <sheetData>
    <row r="47" spans="1:1" x14ac:dyDescent="0.25">
      <c r="A47" s="2" t="s">
        <v>159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Data</vt:lpstr>
      <vt:lpstr>Data (2)</vt:lpstr>
      <vt:lpstr>Sheet5</vt:lpstr>
      <vt:lpstr>Sub-group</vt:lpstr>
      <vt:lpstr>mapping</vt:lpstr>
      <vt:lpstr>Group Analysis</vt:lpstr>
      <vt:lpstr>Sub-group Analysis</vt:lpstr>
      <vt:lpstr>Sheet2</vt:lpstr>
      <vt:lpstr>Analysis</vt:lpstr>
      <vt:lpstr>Income</vt:lpstr>
      <vt:lpstr>Expenses</vt:lpstr>
      <vt:lpstr>account_data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Profit &amp; Loss [Spreadsheet]</dc:title>
  <dc:creator>MYOB Technology Pty Ltd</dc:creator>
  <cp:lastModifiedBy>Tye Fraser</cp:lastModifiedBy>
  <cp:lastPrinted>2013-09-24T23:07:47Z</cp:lastPrinted>
  <dcterms:created xsi:type="dcterms:W3CDTF">2000-09-06T18:26:44Z</dcterms:created>
  <dcterms:modified xsi:type="dcterms:W3CDTF">2024-01-31T12:55:30Z</dcterms:modified>
</cp:coreProperties>
</file>