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M\Desktop\"/>
    </mc:Choice>
  </mc:AlternateContent>
  <xr:revisionPtr revIDLastSave="0" documentId="8_{C5DD9B95-8932-4C4F-B267-A705CE363BAA}" xr6:coauthVersionLast="45" xr6:coauthVersionMax="45" xr10:uidLastSave="{00000000-0000-0000-0000-000000000000}"/>
  <bookViews>
    <workbookView xWindow="3315" yWindow="1815" windowWidth="23295" windowHeight="13200" activeTab="2" xr2:uid="{00000000-000D-0000-FFFF-FFFF00000000}"/>
  </bookViews>
  <sheets>
    <sheet name="Cash flow" sheetId="1" r:id="rId1"/>
    <sheet name="Depreciation" sheetId="3" r:id="rId2"/>
    <sheet name="Calcula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4" l="1"/>
  <c r="I4" i="4"/>
  <c r="H6" i="4"/>
  <c r="H7" i="4"/>
  <c r="H8" i="4"/>
  <c r="H9" i="4"/>
  <c r="H10" i="4"/>
  <c r="H11" i="4"/>
  <c r="H12" i="4"/>
  <c r="H13" i="4"/>
  <c r="H14" i="4"/>
  <c r="G5" i="4"/>
  <c r="G6" i="4"/>
  <c r="G7" i="4"/>
  <c r="G8" i="4"/>
  <c r="G9" i="4"/>
  <c r="G10" i="4"/>
  <c r="G11" i="4"/>
  <c r="G12" i="4"/>
  <c r="G13" i="4"/>
  <c r="G14" i="4"/>
  <c r="G4" i="4"/>
  <c r="F14" i="4"/>
  <c r="E5" i="4"/>
  <c r="E6" i="4"/>
  <c r="E7" i="4"/>
  <c r="E8" i="4"/>
  <c r="E9" i="4"/>
  <c r="E10" i="4"/>
  <c r="E11" i="4"/>
  <c r="E12" i="4"/>
  <c r="E13" i="4"/>
  <c r="E14" i="4"/>
  <c r="E4" i="4"/>
  <c r="E3" i="3"/>
  <c r="E4" i="3"/>
  <c r="E5" i="3"/>
  <c r="E6" i="3"/>
  <c r="E7" i="3"/>
  <c r="E8" i="3"/>
  <c r="D3" i="3"/>
  <c r="J4" i="4" l="1"/>
  <c r="C19" i="1"/>
  <c r="A5" i="4"/>
  <c r="D4" i="3"/>
  <c r="B4" i="3"/>
  <c r="B5" i="3" s="1"/>
  <c r="B6" i="3" s="1"/>
  <c r="B7" i="3" s="1"/>
  <c r="B8" i="3" s="1"/>
  <c r="A6" i="4" l="1"/>
  <c r="D5" i="3"/>
  <c r="D6" i="3" s="1"/>
  <c r="D7" i="3" s="1"/>
  <c r="D8" i="3" s="1"/>
  <c r="E10" i="3"/>
  <c r="I5" i="4" l="1"/>
  <c r="J5" i="4" s="1"/>
  <c r="A7" i="4"/>
  <c r="I6" i="4"/>
  <c r="B4" i="1"/>
  <c r="B5" i="1" s="1"/>
  <c r="B6" i="1" s="1"/>
  <c r="B7" i="1" s="1"/>
  <c r="B8" i="1" s="1"/>
  <c r="B9" i="1" s="1"/>
  <c r="B10" i="1" s="1"/>
  <c r="B11" i="1" s="1"/>
  <c r="B12" i="1" s="1"/>
  <c r="B13" i="1" s="1"/>
  <c r="J6" i="4" l="1"/>
  <c r="A8" i="4"/>
  <c r="I7" i="4"/>
  <c r="J7" i="4" l="1"/>
  <c r="A9" i="4"/>
  <c r="I8" i="4" l="1"/>
  <c r="J8" i="4" s="1"/>
  <c r="A10" i="4"/>
  <c r="I9" i="4" l="1"/>
  <c r="J9" i="4"/>
  <c r="A11" i="4"/>
  <c r="I10" i="4" l="1"/>
  <c r="J10" i="4" s="1"/>
  <c r="A12" i="4"/>
  <c r="I11" i="4" l="1"/>
  <c r="J11" i="4" s="1"/>
  <c r="A13" i="4"/>
  <c r="I12" i="4" l="1"/>
  <c r="J12" i="4" s="1"/>
  <c r="A14" i="4"/>
  <c r="I13" i="4"/>
  <c r="J13" i="4" l="1"/>
  <c r="I14" i="4"/>
  <c r="J14" i="4" l="1"/>
</calcChain>
</file>

<file path=xl/sharedStrings.xml><?xml version="1.0" encoding="utf-8"?>
<sst xmlns="http://schemas.openxmlformats.org/spreadsheetml/2006/main" count="21" uniqueCount="19">
  <si>
    <t>Year</t>
  </si>
  <si>
    <t>FCI (million $)</t>
  </si>
  <si>
    <t>5 Year Depreciation</t>
  </si>
  <si>
    <t>Beginning Value (million $)</t>
  </si>
  <si>
    <t>Expense  (million $)</t>
  </si>
  <si>
    <t>Sum Expense  (million $)</t>
  </si>
  <si>
    <t>Discount Cash Flow (million $)</t>
  </si>
  <si>
    <t>Cumulative Discount Cash Flow (million $)</t>
  </si>
  <si>
    <t>Yearly Net Revenue ($ million)</t>
  </si>
  <si>
    <t>-</t>
  </si>
  <si>
    <t>Manufacturing Cost ($ million)</t>
  </si>
  <si>
    <t>Depreciation ($ million)</t>
  </si>
  <si>
    <t>Expenses  ($ million)</t>
  </si>
  <si>
    <t>Discount Expenses ($ million)</t>
  </si>
  <si>
    <t>Revenue ($ million)</t>
  </si>
  <si>
    <t>Discount Revenue ($ million)</t>
  </si>
  <si>
    <t>After-Tax (Net) Profit ($ million)</t>
  </si>
  <si>
    <t>After-Tax Cash Flow ($ million)</t>
  </si>
  <si>
    <t>Cumulative Discounted Cash Flow ($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</si>
</sst>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Revenue (million 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'Cash flow'!$C$2</c:f>
              <c:strCache>
                <c:ptCount val="1"/>
                <c:pt idx="0">
                  <c:v>Yearly Net Revenue ($ million)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'Cash flow'!$B$3:$B$13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'Cash flow'!$C$3:$C$13</c:f>
              <c:numCache>
                <c:formatCode>General</c:formatCode>
                <c:ptCount val="11"/>
                <c:pt idx="0" formatCode="&quot;$&quot;#,##0_);[Red]\(&quot;$&quot;#,##0\)">
                  <c:v>-32.869999999999997</c:v>
                </c:pt>
                <c:pt idx="1">
                  <c:v>120.6</c:v>
                </c:pt>
                <c:pt idx="2">
                  <c:v>120.6</c:v>
                </c:pt>
                <c:pt idx="3">
                  <c:v>120.6</c:v>
                </c:pt>
                <c:pt idx="4">
                  <c:v>120.6</c:v>
                </c:pt>
                <c:pt idx="5">
                  <c:v>120.6</c:v>
                </c:pt>
                <c:pt idx="6">
                  <c:v>120.6</c:v>
                </c:pt>
                <c:pt idx="7">
                  <c:v>120.6</c:v>
                </c:pt>
                <c:pt idx="8">
                  <c:v>120.6</c:v>
                </c:pt>
                <c:pt idx="9">
                  <c:v>120.6</c:v>
                </c:pt>
                <c:pt idx="10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B-4643-92B1-4A5F38911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926335"/>
        <c:axId val="2080323359"/>
      </c:barChart>
      <c:catAx>
        <c:axId val="205592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323359"/>
        <c:crosses val="autoZero"/>
        <c:auto val="1"/>
        <c:lblAlgn val="ctr"/>
        <c:lblOffset val="100"/>
        <c:noMultiLvlLbl val="0"/>
      </c:catAx>
      <c:valAx>
        <c:axId val="208032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926335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'Cash flow'!$D$2</c:f>
              <c:strCache>
                <c:ptCount val="1"/>
                <c:pt idx="0">
                  <c:v>Discount Cash Flow (million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'Cash flow'!$B$3:$B$13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'Cash flow'!$D$3:$D$13</c:f>
              <c:numCache>
                <c:formatCode>0.00</c:formatCode>
                <c:ptCount val="11"/>
                <c:pt idx="0" formatCode="General">
                  <c:v>-32.869999999999997</c:v>
                </c:pt>
                <c:pt idx="1">
                  <c:v>64.34051636363634</c:v>
                </c:pt>
                <c:pt idx="2">
                  <c:v>59.003259239669433</c:v>
                </c:pt>
                <c:pt idx="3">
                  <c:v>53.272927745154</c:v>
                </c:pt>
                <c:pt idx="4">
                  <c:v>48.210095011958195</c:v>
                </c:pt>
                <c:pt idx="5">
                  <c:v>43.866154272689265</c:v>
                </c:pt>
                <c:pt idx="6">
                  <c:v>39.703743796990238</c:v>
                </c:pt>
                <c:pt idx="7">
                  <c:v>35.900336688172921</c:v>
                </c:pt>
                <c:pt idx="8">
                  <c:v>32.636669716520835</c:v>
                </c:pt>
                <c:pt idx="9">
                  <c:v>29.669699742291684</c:v>
                </c:pt>
                <c:pt idx="10">
                  <c:v>32.187158626682312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0-482A-A692-F36CCAC8D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84815"/>
        <c:axId val="183090223"/>
      </c:barChart>
      <c:catAx>
        <c:axId val="18308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0223"/>
        <c:crosses val="autoZero"/>
        <c:auto val="1"/>
        <c:lblAlgn val="ctr"/>
        <c:lblOffset val="100"/>
        <c:noMultiLvlLbl val="0"/>
      </c:catAx>
      <c:valAx>
        <c:axId val="18309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8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'Cash flow'!$E$2</c:f>
              <c:strCache>
                <c:ptCount val="1"/>
                <c:pt idx="0">
                  <c:v>Cumulative Discount Cash Flow (million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'Cash flow'!$B$3:$B$13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'Cash flow'!$E$3:$E$13</c:f>
              <c:numCache>
                <c:formatCode>0.00</c:formatCode>
                <c:ptCount val="11"/>
                <c:pt idx="0">
                  <c:v>-32.869999999999997</c:v>
                </c:pt>
                <c:pt idx="1">
                  <c:v>31.470516363636342</c:v>
                </c:pt>
                <c:pt idx="2">
                  <c:v>90.473775603305768</c:v>
                </c:pt>
                <c:pt idx="3">
                  <c:v>143.74670334845976</c:v>
                </c:pt>
                <c:pt idx="4">
                  <c:v>191.95679836041796</c:v>
                </c:pt>
                <c:pt idx="5">
                  <c:v>235.82295263310723</c:v>
                </c:pt>
                <c:pt idx="6">
                  <c:v>275.52669643009745</c:v>
                </c:pt>
                <c:pt idx="7">
                  <c:v>311.42703311827034</c:v>
                </c:pt>
                <c:pt idx="8">
                  <c:v>344.06370283479117</c:v>
                </c:pt>
                <c:pt idx="9">
                  <c:v>373.73340257708287</c:v>
                </c:pt>
                <c:pt idx="10">
                  <c:v>405.9205612037652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4-4AC5-A989-0342764A5B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091471"/>
        <c:axId val="183093967"/>
      </c:barChart>
      <c:catAx>
        <c:axId val="18309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3967"/>
        <c:crosses val="autoZero"/>
        <c:auto val="1"/>
        <c:lblAlgn val="ctr"/>
        <c:lblOffset val="100"/>
        <c:noMultiLvlLbl val="0"/>
      </c:catAx>
      <c:valAx>
        <c:axId val="18309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464912</xdr:colOff>
      <xdr:row>0</xdr:row>
      <xdr:rowOff>79377</xdr:rowOff>
    </xdr:from>
    <xdr:to>
      <xdr:col>14</xdr:col>
      <xdr:colOff>160112</xdr:colOff>
      <xdr:row>15</xdr:row>
      <xdr:rowOff>60326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485320</xdr:colOff>
      <xdr:row>17</xdr:row>
      <xdr:rowOff>27214</xdr:rowOff>
    </xdr:from>
    <xdr:to>
      <xdr:col>18</xdr:col>
      <xdr:colOff>181427</xdr:colOff>
      <xdr:row>32</xdr:row>
      <xdr:rowOff>151493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621393</xdr:colOff>
      <xdr:row>17</xdr:row>
      <xdr:rowOff>154213</xdr:rowOff>
    </xdr:from>
    <xdr:to>
      <xdr:col>8</xdr:col>
      <xdr:colOff>85725</xdr:colOff>
      <xdr:row>35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opLeftCell="B1" zoomScaleNormal="100" workbookViewId="0">
      <selection activeCell="G14" sqref="G14"/>
    </sheetView>
  </sheetViews>
  <sheetFormatPr defaultRowHeight="15" x14ac:dyDescent="0.25"/>
  <cols>
    <col min="3" max="4" width="26.140625" bestFit="1" customWidth="1"/>
    <col min="5" max="5" width="36.140625" bestFit="1" customWidth="1"/>
  </cols>
  <sheetData>
    <row r="2" spans="2:5" x14ac:dyDescent="0.25">
      <c r="B2" s="1" t="s">
        <v>0</v>
      </c>
      <c r="C2" t="s">
        <v>8</v>
      </c>
      <c r="D2" t="s">
        <v>6</v>
      </c>
      <c r="E2" t="s">
        <v>7</v>
      </c>
    </row>
    <row r="3" spans="2:5" x14ac:dyDescent="0.25">
      <c r="B3" s="1">
        <v>0</v>
      </c>
      <c r="C3" s="2">
        <v>-32.869999999999997</v>
      </c>
      <c r="D3">
        <v>-32.869999999999997</v>
      </c>
      <c r="E3" s="7">
        <v>-32.869999999999997</v>
      </c>
    </row>
    <row r="4" spans="2:5" x14ac:dyDescent="0.25">
      <c r="B4" s="1">
        <f>B3+1</f>
        <v>1</v>
      </c>
      <c r="C4">
        <v>120.6</v>
      </c>
      <c r="D4" s="7">
        <v>64.34051636363634</v>
      </c>
      <c r="E4" s="7">
        <v>31.470516363636342</v>
      </c>
    </row>
    <row r="5" spans="2:5" x14ac:dyDescent="0.25">
      <c r="B5" s="1">
        <f t="shared" ref="B5:B12" si="0">B4+1</f>
        <v>2</v>
      </c>
      <c r="C5">
        <v>120.6</v>
      </c>
      <c r="D5" s="7">
        <v>59.003259239669433</v>
      </c>
      <c r="E5" s="7">
        <v>90.473775603305768</v>
      </c>
    </row>
    <row r="6" spans="2:5" x14ac:dyDescent="0.25">
      <c r="B6" s="1">
        <f t="shared" si="0"/>
        <v>3</v>
      </c>
      <c r="C6">
        <v>120.6</v>
      </c>
      <c r="D6" s="7">
        <v>53.272927745154</v>
      </c>
      <c r="E6" s="7">
        <v>143.74670334845976</v>
      </c>
    </row>
    <row r="7" spans="2:5" x14ac:dyDescent="0.25">
      <c r="B7" s="1">
        <f t="shared" si="0"/>
        <v>4</v>
      </c>
      <c r="C7">
        <v>120.6</v>
      </c>
      <c r="D7" s="7">
        <v>48.210095011958195</v>
      </c>
      <c r="E7" s="7">
        <v>191.95679836041796</v>
      </c>
    </row>
    <row r="8" spans="2:5" x14ac:dyDescent="0.25">
      <c r="B8" s="1">
        <f t="shared" si="0"/>
        <v>5</v>
      </c>
      <c r="C8">
        <v>120.6</v>
      </c>
      <c r="D8" s="7">
        <v>43.866154272689265</v>
      </c>
      <c r="E8" s="7">
        <v>235.82295263310723</v>
      </c>
    </row>
    <row r="9" spans="2:5" x14ac:dyDescent="0.25">
      <c r="B9" s="1">
        <f t="shared" si="0"/>
        <v>6</v>
      </c>
      <c r="C9">
        <v>120.6</v>
      </c>
      <c r="D9" s="7">
        <v>39.703743796990238</v>
      </c>
      <c r="E9" s="7">
        <v>275.52669643009745</v>
      </c>
    </row>
    <row r="10" spans="2:5" x14ac:dyDescent="0.25">
      <c r="B10" s="1">
        <f t="shared" si="0"/>
        <v>7</v>
      </c>
      <c r="C10">
        <v>120.6</v>
      </c>
      <c r="D10" s="7">
        <v>35.900336688172921</v>
      </c>
      <c r="E10" s="7">
        <v>311.42703311827034</v>
      </c>
    </row>
    <row r="11" spans="2:5" x14ac:dyDescent="0.25">
      <c r="B11" s="1">
        <f t="shared" si="0"/>
        <v>8</v>
      </c>
      <c r="C11">
        <v>120.6</v>
      </c>
      <c r="D11" s="7">
        <v>32.636669716520835</v>
      </c>
      <c r="E11" s="7">
        <v>344.06370283479117</v>
      </c>
    </row>
    <row r="12" spans="2:5" x14ac:dyDescent="0.25">
      <c r="B12" s="1">
        <f t="shared" si="0"/>
        <v>9</v>
      </c>
      <c r="C12">
        <v>120.6</v>
      </c>
      <c r="D12" s="7">
        <v>29.669699742291684</v>
      </c>
      <c r="E12" s="7">
        <v>373.73340257708287</v>
      </c>
    </row>
    <row r="13" spans="2:5" x14ac:dyDescent="0.25">
      <c r="B13" s="1">
        <f>B12+1</f>
        <v>10</v>
      </c>
      <c r="C13">
        <v>144</v>
      </c>
      <c r="D13" s="7">
        <v>32.187158626682312</v>
      </c>
      <c r="E13" s="7">
        <v>405.9205612037652</v>
      </c>
    </row>
    <row r="19" spans="3:3" x14ac:dyDescent="0.25">
      <c r="C19">
        <f>70+15+10+15</f>
        <v>110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"/>
  <sheetViews>
    <sheetView zoomScale="85" zoomScaleNormal="85" workbookViewId="0">
      <selection activeCell="C1" sqref="C1"/>
    </sheetView>
  </sheetViews>
  <sheetFormatPr defaultRowHeight="15" x14ac:dyDescent="0.25"/>
  <cols>
    <col min="2" max="2" width="21.85546875" bestFit="1" customWidth="1"/>
    <col min="3" max="3" width="19.42578125" bestFit="1" customWidth="1"/>
    <col min="4" max="4" width="27.5703125" customWidth="1"/>
    <col min="5" max="5" width="24.7109375" customWidth="1"/>
    <col min="6" max="6" width="21.85546875" bestFit="1" customWidth="1"/>
  </cols>
  <sheetData>
    <row r="1" spans="2:5" x14ac:dyDescent="0.25">
      <c r="B1" s="3" t="s">
        <v>1</v>
      </c>
      <c r="C1" s="3">
        <v>8.82</v>
      </c>
      <c r="D1" s="1"/>
      <c r="E1" s="1"/>
    </row>
    <row r="2" spans="2:5" x14ac:dyDescent="0.25">
      <c r="B2" s="1" t="s">
        <v>0</v>
      </c>
      <c r="C2" s="1" t="s">
        <v>2</v>
      </c>
      <c r="D2" s="1" t="s">
        <v>3</v>
      </c>
      <c r="E2" s="1" t="s">
        <v>4</v>
      </c>
    </row>
    <row r="3" spans="2:5" x14ac:dyDescent="0.25">
      <c r="B3" s="1">
        <v>1</v>
      </c>
      <c r="C3" s="1">
        <v>0.2</v>
      </c>
      <c r="D3" s="1">
        <f>C1</f>
        <v>8.82</v>
      </c>
      <c r="E3" s="1">
        <f>$C$1*C3</f>
        <v>1.7640000000000002</v>
      </c>
    </row>
    <row r="4" spans="2:5" x14ac:dyDescent="0.25">
      <c r="B4" s="1">
        <f>B3+1</f>
        <v>2</v>
      </c>
      <c r="C4" s="1">
        <v>0.32</v>
      </c>
      <c r="D4" s="1">
        <f>D3-E3</f>
        <v>7.056</v>
      </c>
      <c r="E4" s="1">
        <f t="shared" ref="E4:E8" si="0">$C$1*C4</f>
        <v>2.8224</v>
      </c>
    </row>
    <row r="5" spans="2:5" x14ac:dyDescent="0.25">
      <c r="B5" s="1">
        <f t="shared" ref="B5:B8" si="1">B4+1</f>
        <v>3</v>
      </c>
      <c r="C5" s="1">
        <v>0.192</v>
      </c>
      <c r="D5" s="1">
        <f t="shared" ref="D5:D8" si="2">D4-E4</f>
        <v>4.2336</v>
      </c>
      <c r="E5" s="1">
        <f t="shared" si="0"/>
        <v>1.6934400000000001</v>
      </c>
    </row>
    <row r="6" spans="2:5" x14ac:dyDescent="0.25">
      <c r="B6" s="1">
        <f t="shared" si="1"/>
        <v>4</v>
      </c>
      <c r="C6" s="1">
        <v>0.1152</v>
      </c>
      <c r="D6" s="1">
        <f t="shared" si="2"/>
        <v>2.5401600000000002</v>
      </c>
      <c r="E6" s="1">
        <f t="shared" si="0"/>
        <v>1.0160640000000001</v>
      </c>
    </row>
    <row r="7" spans="2:5" x14ac:dyDescent="0.25">
      <c r="B7" s="1">
        <f t="shared" si="1"/>
        <v>5</v>
      </c>
      <c r="C7" s="1">
        <v>0.1152</v>
      </c>
      <c r="D7" s="1">
        <f t="shared" si="2"/>
        <v>1.5240960000000001</v>
      </c>
      <c r="E7" s="1">
        <f t="shared" si="0"/>
        <v>1.0160640000000001</v>
      </c>
    </row>
    <row r="8" spans="2:5" x14ac:dyDescent="0.25">
      <c r="B8" s="1">
        <f t="shared" si="1"/>
        <v>6</v>
      </c>
      <c r="C8" s="1">
        <v>5.7599999999999998E-2</v>
      </c>
      <c r="D8" s="1">
        <f t="shared" si="2"/>
        <v>0.50803200000000004</v>
      </c>
      <c r="E8" s="1">
        <f t="shared" si="0"/>
        <v>0.50803200000000004</v>
      </c>
    </row>
    <row r="9" spans="2:5" x14ac:dyDescent="0.25">
      <c r="B9" s="1"/>
      <c r="C9" s="1"/>
      <c r="D9" s="1"/>
      <c r="E9" s="1"/>
    </row>
    <row r="10" spans="2:5" x14ac:dyDescent="0.25">
      <c r="B10" s="1"/>
      <c r="C10" s="1"/>
      <c r="D10" s="3" t="s">
        <v>5</v>
      </c>
      <c r="E10" s="3">
        <f>SUM(E3:E8)</f>
        <v>8.82</v>
      </c>
    </row>
    <row r="11" spans="2:5" x14ac:dyDescent="0.25">
      <c r="B11" s="1"/>
    </row>
    <row r="12" spans="2:5" x14ac:dyDescent="0.25">
      <c r="B12" s="1"/>
    </row>
    <row r="13" spans="2:5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27"/>
  <sheetViews>
    <sheetView tabSelected="1" zoomScale="70" zoomScaleNormal="70" workbookViewId="0">
      <selection activeCell="J14" sqref="J14"/>
    </sheetView>
  </sheetViews>
  <sheetFormatPr defaultRowHeight="15" x14ac:dyDescent="0.25"/>
  <cols>
    <col min="2" max="2" width="28.28515625" bestFit="1" customWidth="1"/>
    <col min="3" max="3" width="22.42578125" bestFit="1" customWidth="1"/>
    <col min="4" max="4" width="19.5703125" bestFit="1" customWidth="1"/>
    <col min="5" max="5" width="27.5703125" bestFit="1" customWidth="1"/>
    <col min="6" max="6" width="18.85546875" bestFit="1" customWidth="1"/>
    <col min="7" max="7" width="27.140625" bestFit="1" customWidth="1"/>
    <col min="8" max="8" width="30.140625" bestFit="1" customWidth="1"/>
    <col min="9" max="9" width="28.7109375" bestFit="1" customWidth="1"/>
    <col min="10" max="10" width="31.5703125" bestFit="1" customWidth="1"/>
  </cols>
  <sheetData>
    <row r="3" spans="1:10" x14ac:dyDescent="0.25">
      <c r="A3" s="1" t="s">
        <v>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 x14ac:dyDescent="0.25">
      <c r="A4" s="4">
        <v>0</v>
      </c>
      <c r="B4" s="5">
        <v>0</v>
      </c>
      <c r="C4" s="5">
        <v>0</v>
      </c>
      <c r="D4" s="5">
        <v>32.869999999999997</v>
      </c>
      <c r="E4" s="5">
        <f>D4*(1+0.1)^-(A4)</f>
        <v>32.869999999999997</v>
      </c>
      <c r="F4" s="5">
        <v>0</v>
      </c>
      <c r="G4" s="5">
        <f>F4*(1+0.1)^-(A4)</f>
        <v>0</v>
      </c>
      <c r="H4" s="5" t="s">
        <v>9</v>
      </c>
      <c r="I4" s="5">
        <f>G4-E4</f>
        <v>-32.869999999999997</v>
      </c>
      <c r="J4" s="6">
        <f>I4</f>
        <v>-32.869999999999997</v>
      </c>
    </row>
    <row r="5" spans="1:10" x14ac:dyDescent="0.25">
      <c r="A5" s="4">
        <f>A4+1</f>
        <v>1</v>
      </c>
      <c r="B5" s="5">
        <v>292.27999999999997</v>
      </c>
      <c r="C5" s="5">
        <v>1.7640000000000002</v>
      </c>
      <c r="D5" s="5">
        <v>292.27999999999997</v>
      </c>
      <c r="E5" s="5">
        <f t="shared" ref="E5:E14" si="0">D5*(1+0.1)^-(A5)</f>
        <v>265.70909090909089</v>
      </c>
      <c r="F5" s="5">
        <v>412.9</v>
      </c>
      <c r="G5" s="5">
        <f t="shared" ref="G5:G14" si="1">F5*(1+0.1)^-(A5)</f>
        <v>375.36363636363632</v>
      </c>
      <c r="H5" s="5">
        <f>(G5-E5-C5)*0.58</f>
        <v>62.576516363636344</v>
      </c>
      <c r="I5" s="5">
        <f>H5+C5</f>
        <v>64.34051636363634</v>
      </c>
      <c r="J5" s="6">
        <f>I4+I5</f>
        <v>31.470516363636342</v>
      </c>
    </row>
    <row r="6" spans="1:10" x14ac:dyDescent="0.25">
      <c r="A6" s="4">
        <f t="shared" ref="A6:A13" si="2">A5+1</f>
        <v>2</v>
      </c>
      <c r="B6" s="5">
        <v>292.27999999999997</v>
      </c>
      <c r="C6" s="5">
        <v>2.8224</v>
      </c>
      <c r="D6" s="5">
        <v>292.27999999999997</v>
      </c>
      <c r="E6" s="5">
        <f t="shared" si="0"/>
        <v>241.55371900826441</v>
      </c>
      <c r="F6" s="5">
        <v>412.9</v>
      </c>
      <c r="G6" s="5">
        <f t="shared" si="1"/>
        <v>341.23966942148758</v>
      </c>
      <c r="H6" s="5">
        <f t="shared" ref="H6:H14" si="3">(G6-E6-C6)*0.58</f>
        <v>56.180859239669431</v>
      </c>
      <c r="I6" s="5">
        <f t="shared" ref="I6:I14" si="4">H6+C6</f>
        <v>59.003259239669433</v>
      </c>
      <c r="J6" s="6">
        <f>J5+I6</f>
        <v>90.473775603305768</v>
      </c>
    </row>
    <row r="7" spans="1:10" x14ac:dyDescent="0.25">
      <c r="A7" s="4">
        <f t="shared" si="2"/>
        <v>3</v>
      </c>
      <c r="B7" s="5">
        <v>292.27999999999997</v>
      </c>
      <c r="C7" s="5">
        <v>1.6934400000000001</v>
      </c>
      <c r="D7" s="5">
        <v>292.27999999999997</v>
      </c>
      <c r="E7" s="5">
        <f t="shared" si="0"/>
        <v>219.59429000751305</v>
      </c>
      <c r="F7" s="5">
        <v>412.9</v>
      </c>
      <c r="G7" s="5">
        <f t="shared" si="1"/>
        <v>310.21788129226132</v>
      </c>
      <c r="H7" s="5">
        <f t="shared" si="3"/>
        <v>51.579487745153997</v>
      </c>
      <c r="I7" s="5">
        <f t="shared" si="4"/>
        <v>53.272927745154</v>
      </c>
      <c r="J7" s="6">
        <f t="shared" ref="J7:J14" si="5">J6+I7</f>
        <v>143.74670334845976</v>
      </c>
    </row>
    <row r="8" spans="1:10" x14ac:dyDescent="0.25">
      <c r="A8" s="4">
        <f t="shared" si="2"/>
        <v>4</v>
      </c>
      <c r="B8" s="5">
        <v>292.27999999999997</v>
      </c>
      <c r="C8" s="5">
        <v>1.0160640000000001</v>
      </c>
      <c r="D8" s="5">
        <v>292.27999999999997</v>
      </c>
      <c r="E8" s="5">
        <f t="shared" si="0"/>
        <v>199.63117273410279</v>
      </c>
      <c r="F8" s="5">
        <v>412.9</v>
      </c>
      <c r="G8" s="5">
        <f t="shared" si="1"/>
        <v>282.01625572023761</v>
      </c>
      <c r="H8" s="5">
        <f t="shared" si="3"/>
        <v>47.194031011958195</v>
      </c>
      <c r="I8" s="5">
        <f t="shared" si="4"/>
        <v>48.210095011958195</v>
      </c>
      <c r="J8" s="6">
        <f t="shared" si="5"/>
        <v>191.95679836041796</v>
      </c>
    </row>
    <row r="9" spans="1:10" x14ac:dyDescent="0.25">
      <c r="A9" s="4">
        <f t="shared" si="2"/>
        <v>5</v>
      </c>
      <c r="B9" s="5">
        <v>292.27999999999997</v>
      </c>
      <c r="C9" s="5">
        <v>1.0160640000000001</v>
      </c>
      <c r="D9" s="5">
        <v>292.27999999999997</v>
      </c>
      <c r="E9" s="5">
        <f t="shared" si="0"/>
        <v>181.48288430372978</v>
      </c>
      <c r="F9" s="5">
        <v>412.9</v>
      </c>
      <c r="G9" s="5">
        <f t="shared" si="1"/>
        <v>256.37841429112507</v>
      </c>
      <c r="H9" s="5">
        <f t="shared" si="3"/>
        <v>42.850090272689265</v>
      </c>
      <c r="I9" s="5">
        <f t="shared" si="4"/>
        <v>43.866154272689265</v>
      </c>
      <c r="J9" s="6">
        <f t="shared" si="5"/>
        <v>235.82295263310723</v>
      </c>
    </row>
    <row r="10" spans="1:10" x14ac:dyDescent="0.25">
      <c r="A10" s="4">
        <f t="shared" si="2"/>
        <v>6</v>
      </c>
      <c r="B10" s="5">
        <v>292.27999999999997</v>
      </c>
      <c r="C10" s="5">
        <v>0.50803200000000004</v>
      </c>
      <c r="D10" s="5">
        <v>292.27999999999997</v>
      </c>
      <c r="E10" s="5">
        <f t="shared" si="0"/>
        <v>164.98444027611799</v>
      </c>
      <c r="F10" s="5">
        <v>412.9</v>
      </c>
      <c r="G10" s="5">
        <f t="shared" si="1"/>
        <v>233.07128571920461</v>
      </c>
      <c r="H10" s="5">
        <f t="shared" si="3"/>
        <v>39.195711796990238</v>
      </c>
      <c r="I10" s="5">
        <f t="shared" si="4"/>
        <v>39.703743796990238</v>
      </c>
      <c r="J10" s="6">
        <f t="shared" si="5"/>
        <v>275.52669643009745</v>
      </c>
    </row>
    <row r="11" spans="1:10" x14ac:dyDescent="0.25">
      <c r="A11" s="4">
        <f t="shared" si="2"/>
        <v>7</v>
      </c>
      <c r="B11" s="5">
        <v>292.27999999999997</v>
      </c>
      <c r="C11" s="5">
        <v>0</v>
      </c>
      <c r="D11" s="5">
        <v>292.27999999999997</v>
      </c>
      <c r="E11" s="5">
        <f t="shared" si="0"/>
        <v>149.98585479647087</v>
      </c>
      <c r="F11" s="5">
        <v>412.9</v>
      </c>
      <c r="G11" s="5">
        <f t="shared" si="1"/>
        <v>211.88298701745867</v>
      </c>
      <c r="H11" s="5">
        <f t="shared" si="3"/>
        <v>35.900336688172921</v>
      </c>
      <c r="I11" s="5">
        <f t="shared" si="4"/>
        <v>35.900336688172921</v>
      </c>
      <c r="J11" s="6">
        <f t="shared" si="5"/>
        <v>311.42703311827034</v>
      </c>
    </row>
    <row r="12" spans="1:10" x14ac:dyDescent="0.25">
      <c r="A12" s="4">
        <f t="shared" si="2"/>
        <v>8</v>
      </c>
      <c r="B12" s="5">
        <v>292.27999999999997</v>
      </c>
      <c r="C12" s="5">
        <v>0</v>
      </c>
      <c r="D12" s="5">
        <v>292.27999999999997</v>
      </c>
      <c r="E12" s="5">
        <f t="shared" si="0"/>
        <v>136.35077708770081</v>
      </c>
      <c r="F12" s="5">
        <v>412.9</v>
      </c>
      <c r="G12" s="5">
        <f t="shared" si="1"/>
        <v>192.6208972885988</v>
      </c>
      <c r="H12" s="5">
        <f t="shared" si="3"/>
        <v>32.636669716520835</v>
      </c>
      <c r="I12" s="5">
        <f t="shared" si="4"/>
        <v>32.636669716520835</v>
      </c>
      <c r="J12" s="6">
        <f t="shared" si="5"/>
        <v>344.06370283479117</v>
      </c>
    </row>
    <row r="13" spans="1:10" x14ac:dyDescent="0.25">
      <c r="A13" s="4">
        <f t="shared" si="2"/>
        <v>9</v>
      </c>
      <c r="B13" s="5">
        <v>292.27999999999997</v>
      </c>
      <c r="C13" s="5">
        <v>0</v>
      </c>
      <c r="D13" s="5">
        <v>292.27999999999997</v>
      </c>
      <c r="E13" s="5">
        <f t="shared" si="0"/>
        <v>123.9552518979098</v>
      </c>
      <c r="F13" s="5">
        <v>412.9</v>
      </c>
      <c r="G13" s="5">
        <f t="shared" si="1"/>
        <v>175.10990662599892</v>
      </c>
      <c r="H13" s="5">
        <f t="shared" si="3"/>
        <v>29.669699742291684</v>
      </c>
      <c r="I13" s="5">
        <f t="shared" si="4"/>
        <v>29.669699742291684</v>
      </c>
      <c r="J13" s="6">
        <f t="shared" si="5"/>
        <v>373.73340257708287</v>
      </c>
    </row>
    <row r="14" spans="1:10" x14ac:dyDescent="0.25">
      <c r="A14" s="4">
        <f>A13+1</f>
        <v>10</v>
      </c>
      <c r="B14" s="5">
        <v>292.27999999999997</v>
      </c>
      <c r="C14" s="5">
        <v>0</v>
      </c>
      <c r="D14" s="5">
        <v>292.27999999999997</v>
      </c>
      <c r="E14" s="5">
        <f t="shared" si="0"/>
        <v>112.68659263446345</v>
      </c>
      <c r="F14" s="5">
        <f>F13+22.8+0.52</f>
        <v>436.21999999999997</v>
      </c>
      <c r="G14" s="5">
        <f t="shared" si="1"/>
        <v>168.1816937149502</v>
      </c>
      <c r="H14" s="5">
        <f t="shared" si="3"/>
        <v>32.187158626682312</v>
      </c>
      <c r="I14" s="5">
        <f t="shared" si="4"/>
        <v>32.187158626682312</v>
      </c>
      <c r="J14" s="6">
        <f t="shared" si="5"/>
        <v>405.9205612037652</v>
      </c>
    </row>
    <row r="16" spans="1:10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8"/>
    </row>
    <row r="19" spans="5:6" x14ac:dyDescent="0.25">
      <c r="E19" s="1"/>
      <c r="F19" s="8"/>
    </row>
    <row r="20" spans="5:6" x14ac:dyDescent="0.25">
      <c r="E20" s="1"/>
      <c r="F20" s="8"/>
    </row>
    <row r="21" spans="5:6" x14ac:dyDescent="0.25">
      <c r="E21" s="1"/>
      <c r="F21" s="8"/>
    </row>
    <row r="22" spans="5:6" x14ac:dyDescent="0.25">
      <c r="E22" s="1"/>
      <c r="F22" s="8"/>
    </row>
    <row r="23" spans="5:6" x14ac:dyDescent="0.25">
      <c r="E23" s="1"/>
      <c r="F23" s="8"/>
    </row>
    <row r="24" spans="5:6" x14ac:dyDescent="0.25">
      <c r="E24" s="1"/>
      <c r="F24" s="8"/>
    </row>
    <row r="25" spans="5:6" x14ac:dyDescent="0.25">
      <c r="E25" s="1"/>
      <c r="F25" s="8"/>
    </row>
    <row r="26" spans="5:6" x14ac:dyDescent="0.25">
      <c r="E26" s="1"/>
      <c r="F26" s="8"/>
    </row>
    <row r="27" spans="5:6" x14ac:dyDescent="0.25">
      <c r="E27" s="1"/>
      <c r="F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flow</vt:lpstr>
      <vt:lpstr>Depreciation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ziqij</dc:creator>
  <cp:lastModifiedBy>HM</cp:lastModifiedBy>
  <dcterms:created xsi:type="dcterms:W3CDTF">2020-02-12T01:41:41Z</dcterms:created>
  <dcterms:modified xsi:type="dcterms:W3CDTF">2020-03-16T04:39:31Z</dcterms:modified>
</cp:coreProperties>
</file>