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ject Links" sheetId="1" r:id="rId1"/>
  </sheets>
  <calcPr calcId="124519" fullCalcOnLoad="1"/>
</workbook>
</file>

<file path=xl/sharedStrings.xml><?xml version="1.0" encoding="utf-8"?>
<sst xmlns="http://schemas.openxmlformats.org/spreadsheetml/2006/main" count="525" uniqueCount="525">
  <si>
    <t>Project Number</t>
  </si>
  <si>
    <t>Project Path</t>
  </si>
  <si>
    <t>89101</t>
  </si>
  <si>
    <t>89102</t>
  </si>
  <si>
    <t>89103</t>
  </si>
  <si>
    <t>89104</t>
  </si>
  <si>
    <t>89105</t>
  </si>
  <si>
    <t>89106</t>
  </si>
  <si>
    <t>89108</t>
  </si>
  <si>
    <t>89109</t>
  </si>
  <si>
    <t>89110</t>
  </si>
  <si>
    <t>89111</t>
  </si>
  <si>
    <t>89112</t>
  </si>
  <si>
    <t>89113</t>
  </si>
  <si>
    <t>89114</t>
  </si>
  <si>
    <t>89115</t>
  </si>
  <si>
    <t>89116</t>
  </si>
  <si>
    <t>89117</t>
  </si>
  <si>
    <t>89118</t>
  </si>
  <si>
    <t>89119</t>
  </si>
  <si>
    <t>89120</t>
  </si>
  <si>
    <t>89121</t>
  </si>
  <si>
    <t>90140</t>
  </si>
  <si>
    <t>90141</t>
  </si>
  <si>
    <t>90142</t>
  </si>
  <si>
    <t>90145</t>
  </si>
  <si>
    <t>90146</t>
  </si>
  <si>
    <t>91147</t>
  </si>
  <si>
    <t>91148</t>
  </si>
  <si>
    <t>91149</t>
  </si>
  <si>
    <t>91150</t>
  </si>
  <si>
    <t>91151</t>
  </si>
  <si>
    <t>91152</t>
  </si>
  <si>
    <t>91154</t>
  </si>
  <si>
    <t>91155</t>
  </si>
  <si>
    <t>91156</t>
  </si>
  <si>
    <t>91157</t>
  </si>
  <si>
    <t>91158</t>
  </si>
  <si>
    <t>91159</t>
  </si>
  <si>
    <t>91160</t>
  </si>
  <si>
    <t>91161</t>
  </si>
  <si>
    <t>91162</t>
  </si>
  <si>
    <t>91163</t>
  </si>
  <si>
    <t>91164</t>
  </si>
  <si>
    <t>91165</t>
  </si>
  <si>
    <t>91166</t>
  </si>
  <si>
    <t>91167</t>
  </si>
  <si>
    <t>91168</t>
  </si>
  <si>
    <t>91169</t>
  </si>
  <si>
    <t>91170</t>
  </si>
  <si>
    <t>91171</t>
  </si>
  <si>
    <t>91172</t>
  </si>
  <si>
    <t>91173</t>
  </si>
  <si>
    <t>91174</t>
  </si>
  <si>
    <t>91175</t>
  </si>
  <si>
    <t>91176</t>
  </si>
  <si>
    <t>91177</t>
  </si>
  <si>
    <t>91178</t>
  </si>
  <si>
    <t>91179</t>
  </si>
  <si>
    <t>91180</t>
  </si>
  <si>
    <t>91181</t>
  </si>
  <si>
    <t>91182</t>
  </si>
  <si>
    <t>91183</t>
  </si>
  <si>
    <t>91184</t>
  </si>
  <si>
    <t>91185</t>
  </si>
  <si>
    <t>91186</t>
  </si>
  <si>
    <t>91187</t>
  </si>
  <si>
    <t>91188</t>
  </si>
  <si>
    <t>91189</t>
  </si>
  <si>
    <t>91190</t>
  </si>
  <si>
    <t>91191</t>
  </si>
  <si>
    <t>91192</t>
  </si>
  <si>
    <t>91194</t>
  </si>
  <si>
    <t>91195</t>
  </si>
  <si>
    <t>91196</t>
  </si>
  <si>
    <t>91197</t>
  </si>
  <si>
    <t>91198</t>
  </si>
  <si>
    <t>91199</t>
  </si>
  <si>
    <t>91200</t>
  </si>
  <si>
    <t>91201</t>
  </si>
  <si>
    <t>91202</t>
  </si>
  <si>
    <t>91203</t>
  </si>
  <si>
    <t>91204</t>
  </si>
  <si>
    <t>91205</t>
  </si>
  <si>
    <t>91206</t>
  </si>
  <si>
    <t>91207</t>
  </si>
  <si>
    <t>91208</t>
  </si>
  <si>
    <t>91209</t>
  </si>
  <si>
    <t>91210</t>
  </si>
  <si>
    <t>91211</t>
  </si>
  <si>
    <t>91212</t>
  </si>
  <si>
    <t>91213</t>
  </si>
  <si>
    <t>91214</t>
  </si>
  <si>
    <t>91215</t>
  </si>
  <si>
    <t>91216</t>
  </si>
  <si>
    <t>91217</t>
  </si>
  <si>
    <t>92218</t>
  </si>
  <si>
    <t>92219</t>
  </si>
  <si>
    <t>92220</t>
  </si>
  <si>
    <t>92221</t>
  </si>
  <si>
    <t>92222</t>
  </si>
  <si>
    <t>92223</t>
  </si>
  <si>
    <t>92224</t>
  </si>
  <si>
    <t>92225</t>
  </si>
  <si>
    <t>92226</t>
  </si>
  <si>
    <t>92227</t>
  </si>
  <si>
    <t>92228</t>
  </si>
  <si>
    <t>92229</t>
  </si>
  <si>
    <t>92230</t>
  </si>
  <si>
    <t>92231</t>
  </si>
  <si>
    <t>92232</t>
  </si>
  <si>
    <t>92233</t>
  </si>
  <si>
    <t>92234</t>
  </si>
  <si>
    <t>92235</t>
  </si>
  <si>
    <t>92236</t>
  </si>
  <si>
    <t>92237</t>
  </si>
  <si>
    <t>92238</t>
  </si>
  <si>
    <t>92239</t>
  </si>
  <si>
    <t>92240</t>
  </si>
  <si>
    <t>92241</t>
  </si>
  <si>
    <t>92242</t>
  </si>
  <si>
    <t>92243</t>
  </si>
  <si>
    <t>92245</t>
  </si>
  <si>
    <t>92246</t>
  </si>
  <si>
    <t>92247</t>
  </si>
  <si>
    <t>92248</t>
  </si>
  <si>
    <t>92249</t>
  </si>
  <si>
    <t>92250</t>
  </si>
  <si>
    <t>92251</t>
  </si>
  <si>
    <t>92252</t>
  </si>
  <si>
    <t>92253</t>
  </si>
  <si>
    <t>92254</t>
  </si>
  <si>
    <t>92255</t>
  </si>
  <si>
    <t>92256</t>
  </si>
  <si>
    <t>92257</t>
  </si>
  <si>
    <t>92258</t>
  </si>
  <si>
    <t>92259</t>
  </si>
  <si>
    <t>92260</t>
  </si>
  <si>
    <t>92261</t>
  </si>
  <si>
    <t>92262</t>
  </si>
  <si>
    <t>92263</t>
  </si>
  <si>
    <t>92264</t>
  </si>
  <si>
    <t>92265</t>
  </si>
  <si>
    <t>93266</t>
  </si>
  <si>
    <t>93267</t>
  </si>
  <si>
    <t>93268</t>
  </si>
  <si>
    <t>93269</t>
  </si>
  <si>
    <t>93270</t>
  </si>
  <si>
    <t>93271</t>
  </si>
  <si>
    <t>93272</t>
  </si>
  <si>
    <t>93273</t>
  </si>
  <si>
    <t>93274</t>
  </si>
  <si>
    <t>93275</t>
  </si>
  <si>
    <t>93276</t>
  </si>
  <si>
    <t>93277</t>
  </si>
  <si>
    <t>93278</t>
  </si>
  <si>
    <t>93279</t>
  </si>
  <si>
    <t>93280</t>
  </si>
  <si>
    <t>93281</t>
  </si>
  <si>
    <t>93282</t>
  </si>
  <si>
    <t>93283</t>
  </si>
  <si>
    <t>93284</t>
  </si>
  <si>
    <t>93285</t>
  </si>
  <si>
    <t>93286</t>
  </si>
  <si>
    <t>93287</t>
  </si>
  <si>
    <t>93288</t>
  </si>
  <si>
    <t>93289</t>
  </si>
  <si>
    <t>93290</t>
  </si>
  <si>
    <t>93291</t>
  </si>
  <si>
    <t>93292</t>
  </si>
  <si>
    <t>93293</t>
  </si>
  <si>
    <t>93294</t>
  </si>
  <si>
    <t>93295</t>
  </si>
  <si>
    <t>93296</t>
  </si>
  <si>
    <t>93298</t>
  </si>
  <si>
    <t>93299</t>
  </si>
  <si>
    <t>93300</t>
  </si>
  <si>
    <t>93301</t>
  </si>
  <si>
    <t>93302</t>
  </si>
  <si>
    <t>93303</t>
  </si>
  <si>
    <t>94304</t>
  </si>
  <si>
    <t>94305</t>
  </si>
  <si>
    <t>94306</t>
  </si>
  <si>
    <t>94307</t>
  </si>
  <si>
    <t>94308</t>
  </si>
  <si>
    <t>94309</t>
  </si>
  <si>
    <t>94310</t>
  </si>
  <si>
    <t>94311</t>
  </si>
  <si>
    <t>94312</t>
  </si>
  <si>
    <t>94313</t>
  </si>
  <si>
    <t>94314</t>
  </si>
  <si>
    <t>94315</t>
  </si>
  <si>
    <t>94316</t>
  </si>
  <si>
    <t>94318</t>
  </si>
  <si>
    <t>94319</t>
  </si>
  <si>
    <t>94320</t>
  </si>
  <si>
    <t>94321</t>
  </si>
  <si>
    <t>94322</t>
  </si>
  <si>
    <t>94323</t>
  </si>
  <si>
    <t>94325</t>
  </si>
  <si>
    <t>94326</t>
  </si>
  <si>
    <t>94327</t>
  </si>
  <si>
    <t>94328</t>
  </si>
  <si>
    <t>94329</t>
  </si>
  <si>
    <t>94330</t>
  </si>
  <si>
    <t>94331</t>
  </si>
  <si>
    <t>94332</t>
  </si>
  <si>
    <t>94333</t>
  </si>
  <si>
    <t>94334</t>
  </si>
  <si>
    <t>94335</t>
  </si>
  <si>
    <t>94336</t>
  </si>
  <si>
    <t>94337</t>
  </si>
  <si>
    <t>94339</t>
  </si>
  <si>
    <t>94340</t>
  </si>
  <si>
    <t>95341</t>
  </si>
  <si>
    <t>95342</t>
  </si>
  <si>
    <t>95343</t>
  </si>
  <si>
    <t>95344</t>
  </si>
  <si>
    <t>95345</t>
  </si>
  <si>
    <t>95346</t>
  </si>
  <si>
    <t>95347</t>
  </si>
  <si>
    <t>95348</t>
  </si>
  <si>
    <t>95349</t>
  </si>
  <si>
    <t>95350</t>
  </si>
  <si>
    <t>95351</t>
  </si>
  <si>
    <t>95352</t>
  </si>
  <si>
    <t>95353</t>
  </si>
  <si>
    <t>95354</t>
  </si>
  <si>
    <t>95355</t>
  </si>
  <si>
    <t>95356</t>
  </si>
  <si>
    <t>95357</t>
  </si>
  <si>
    <t>95358</t>
  </si>
  <si>
    <t>95359</t>
  </si>
  <si>
    <t>95360</t>
  </si>
  <si>
    <t>95361</t>
  </si>
  <si>
    <t>95362</t>
  </si>
  <si>
    <t>95363</t>
  </si>
  <si>
    <t>95364</t>
  </si>
  <si>
    <t>95365</t>
  </si>
  <si>
    <t>95366</t>
  </si>
  <si>
    <t>95367</t>
  </si>
  <si>
    <t>95368</t>
  </si>
  <si>
    <t>95369</t>
  </si>
  <si>
    <t>95370</t>
  </si>
  <si>
    <t>95371</t>
  </si>
  <si>
    <t>95372</t>
  </si>
  <si>
    <t>95373</t>
  </si>
  <si>
    <t>95374</t>
  </si>
  <si>
    <t>95375</t>
  </si>
  <si>
    <t>95376</t>
  </si>
  <si>
    <t>95377</t>
  </si>
  <si>
    <t>95378</t>
  </si>
  <si>
    <t>95379</t>
  </si>
  <si>
    <t>95380</t>
  </si>
  <si>
    <t>95381</t>
  </si>
  <si>
    <t>95382</t>
  </si>
  <si>
    <t>95383</t>
  </si>
  <si>
    <t>95384</t>
  </si>
  <si>
    <t>95385</t>
  </si>
  <si>
    <t>95386</t>
  </si>
  <si>
    <t>95387</t>
  </si>
  <si>
    <t>95388</t>
  </si>
  <si>
    <t>95389</t>
  </si>
  <si>
    <t>96390</t>
  </si>
  <si>
    <t>96391</t>
  </si>
  <si>
    <t>96392</t>
  </si>
  <si>
    <t>96393</t>
  </si>
  <si>
    <t>96394</t>
  </si>
  <si>
    <t>96396</t>
  </si>
  <si>
    <t>96397</t>
  </si>
  <si>
    <t>96398</t>
  </si>
  <si>
    <t>96399</t>
  </si>
  <si>
    <t>96400</t>
  </si>
  <si>
    <t>96402</t>
  </si>
  <si>
    <t>96403</t>
  </si>
  <si>
    <t>96404</t>
  </si>
  <si>
    <t>96405</t>
  </si>
  <si>
    <t>96406</t>
  </si>
  <si>
    <t>96407</t>
  </si>
  <si>
    <t>96408</t>
  </si>
  <si>
    <t>96409</t>
  </si>
  <si>
    <t>96410</t>
  </si>
  <si>
    <t>96411</t>
  </si>
  <si>
    <t>96412</t>
  </si>
  <si>
    <t>96413</t>
  </si>
  <si>
    <t>96414</t>
  </si>
  <si>
    <t>96415</t>
  </si>
  <si>
    <t>97416</t>
  </si>
  <si>
    <t>97417</t>
  </si>
  <si>
    <t>97418</t>
  </si>
  <si>
    <t>97419</t>
  </si>
  <si>
    <t>97420</t>
  </si>
  <si>
    <t>97421</t>
  </si>
  <si>
    <t>97422</t>
  </si>
  <si>
    <t>97423</t>
  </si>
  <si>
    <t>97424</t>
  </si>
  <si>
    <t>97425</t>
  </si>
  <si>
    <t>97426</t>
  </si>
  <si>
    <t>97427</t>
  </si>
  <si>
    <t>97428</t>
  </si>
  <si>
    <t>97429</t>
  </si>
  <si>
    <t>97430</t>
  </si>
  <si>
    <t>97431</t>
  </si>
  <si>
    <t>97432</t>
  </si>
  <si>
    <t>97433</t>
  </si>
  <si>
    <t>97434</t>
  </si>
  <si>
    <t>97435</t>
  </si>
  <si>
    <t>97436</t>
  </si>
  <si>
    <t>97437</t>
  </si>
  <si>
    <t>97438</t>
  </si>
  <si>
    <t>97439</t>
  </si>
  <si>
    <t>97440</t>
  </si>
  <si>
    <t>97441</t>
  </si>
  <si>
    <t>97442</t>
  </si>
  <si>
    <t>97443</t>
  </si>
  <si>
    <t>97444</t>
  </si>
  <si>
    <t>97445</t>
  </si>
  <si>
    <t>97446</t>
  </si>
  <si>
    <t>97447</t>
  </si>
  <si>
    <t>97448</t>
  </si>
  <si>
    <t>97450</t>
  </si>
  <si>
    <t>97451</t>
  </si>
  <si>
    <t>97452</t>
  </si>
  <si>
    <t>97453</t>
  </si>
  <si>
    <t>97454</t>
  </si>
  <si>
    <t>97455</t>
  </si>
  <si>
    <t>97456</t>
  </si>
  <si>
    <t>97457</t>
  </si>
  <si>
    <t>97458</t>
  </si>
  <si>
    <t>97459</t>
  </si>
  <si>
    <t>98460</t>
  </si>
  <si>
    <t>98461</t>
  </si>
  <si>
    <t>98462</t>
  </si>
  <si>
    <t>98464</t>
  </si>
  <si>
    <t>98465</t>
  </si>
  <si>
    <t>98466</t>
  </si>
  <si>
    <t>98467</t>
  </si>
  <si>
    <t>98470</t>
  </si>
  <si>
    <t>98471</t>
  </si>
  <si>
    <t>98472</t>
  </si>
  <si>
    <t>98473</t>
  </si>
  <si>
    <t>98474</t>
  </si>
  <si>
    <t>98475</t>
  </si>
  <si>
    <t>98476</t>
  </si>
  <si>
    <t>98477</t>
  </si>
  <si>
    <t>98478</t>
  </si>
  <si>
    <t>98479</t>
  </si>
  <si>
    <t>98480</t>
  </si>
  <si>
    <t>98481</t>
  </si>
  <si>
    <t>98482</t>
  </si>
  <si>
    <t>98483</t>
  </si>
  <si>
    <t>98484</t>
  </si>
  <si>
    <t>98485</t>
  </si>
  <si>
    <t>98486</t>
  </si>
  <si>
    <t>98487</t>
  </si>
  <si>
    <t>98488</t>
  </si>
  <si>
    <t>98489</t>
  </si>
  <si>
    <t>98490</t>
  </si>
  <si>
    <t>98491</t>
  </si>
  <si>
    <t>98492</t>
  </si>
  <si>
    <t>98493</t>
  </si>
  <si>
    <t>98494</t>
  </si>
  <si>
    <t>98495</t>
  </si>
  <si>
    <t>98496</t>
  </si>
  <si>
    <t>98498</t>
  </si>
  <si>
    <t>98499</t>
  </si>
  <si>
    <t>98500</t>
  </si>
  <si>
    <t>98501</t>
  </si>
  <si>
    <t>99502</t>
  </si>
  <si>
    <t>99503</t>
  </si>
  <si>
    <t>99504</t>
  </si>
  <si>
    <t>99505</t>
  </si>
  <si>
    <t>99506</t>
  </si>
  <si>
    <t>99507</t>
  </si>
  <si>
    <t>99508</t>
  </si>
  <si>
    <t>99509</t>
  </si>
  <si>
    <t>99510</t>
  </si>
  <si>
    <t>99511</t>
  </si>
  <si>
    <t>99512</t>
  </si>
  <si>
    <t>99513</t>
  </si>
  <si>
    <t>99514</t>
  </si>
  <si>
    <t>99515</t>
  </si>
  <si>
    <t>99516</t>
  </si>
  <si>
    <t>99517</t>
  </si>
  <si>
    <t>99518</t>
  </si>
  <si>
    <t>99519</t>
  </si>
  <si>
    <t>99520</t>
  </si>
  <si>
    <t>99521</t>
  </si>
  <si>
    <t>99522</t>
  </si>
  <si>
    <t>99523</t>
  </si>
  <si>
    <t>99524</t>
  </si>
  <si>
    <t>99525</t>
  </si>
  <si>
    <t>2000497</t>
  </si>
  <si>
    <t>2000527</t>
  </si>
  <si>
    <t>2000528</t>
  </si>
  <si>
    <t>2000529</t>
  </si>
  <si>
    <t>2000530</t>
  </si>
  <si>
    <t>2000531</t>
  </si>
  <si>
    <t>2000532</t>
  </si>
  <si>
    <t>2000533</t>
  </si>
  <si>
    <t>2000534</t>
  </si>
  <si>
    <t>2000535</t>
  </si>
  <si>
    <t>2000536</t>
  </si>
  <si>
    <t>2000537</t>
  </si>
  <si>
    <t>2000538</t>
  </si>
  <si>
    <t>2000539</t>
  </si>
  <si>
    <t>2000540</t>
  </si>
  <si>
    <t>2000541</t>
  </si>
  <si>
    <t>2000542</t>
  </si>
  <si>
    <t>2000543</t>
  </si>
  <si>
    <t>2000544</t>
  </si>
  <si>
    <t>2000545</t>
  </si>
  <si>
    <t>2000546</t>
  </si>
  <si>
    <t>2000547</t>
  </si>
  <si>
    <t>2000548</t>
  </si>
  <si>
    <t>2000549</t>
  </si>
  <si>
    <t>2000550</t>
  </si>
  <si>
    <t>2000551</t>
  </si>
  <si>
    <t>2000552</t>
  </si>
  <si>
    <t>2001553</t>
  </si>
  <si>
    <t>2001554</t>
  </si>
  <si>
    <t>2001555</t>
  </si>
  <si>
    <t>2001556</t>
  </si>
  <si>
    <t>2001558</t>
  </si>
  <si>
    <t>2001559</t>
  </si>
  <si>
    <t>2001560</t>
  </si>
  <si>
    <t>2001561</t>
  </si>
  <si>
    <t>2001562</t>
  </si>
  <si>
    <t>2001563</t>
  </si>
  <si>
    <t>2001564</t>
  </si>
  <si>
    <t>2001565</t>
  </si>
  <si>
    <t>2001566</t>
  </si>
  <si>
    <t>2001567</t>
  </si>
  <si>
    <t>2001568</t>
  </si>
  <si>
    <t>2001569</t>
  </si>
  <si>
    <t>2001570</t>
  </si>
  <si>
    <t>2001571</t>
  </si>
  <si>
    <t>2001572</t>
  </si>
  <si>
    <t>2001573</t>
  </si>
  <si>
    <t>2002395</t>
  </si>
  <si>
    <t>2002526</t>
  </si>
  <si>
    <t>2002557</t>
  </si>
  <si>
    <t>2002574</t>
  </si>
  <si>
    <t>2002575</t>
  </si>
  <si>
    <t>2002576</t>
  </si>
  <si>
    <t>2002577</t>
  </si>
  <si>
    <t>2002578</t>
  </si>
  <si>
    <t>2002579</t>
  </si>
  <si>
    <t>2002580</t>
  </si>
  <si>
    <t>2002581</t>
  </si>
  <si>
    <t>2002582</t>
  </si>
  <si>
    <t>2002583</t>
  </si>
  <si>
    <t>2002584</t>
  </si>
  <si>
    <t>2002585</t>
  </si>
  <si>
    <t>2002586</t>
  </si>
  <si>
    <t>2003587</t>
  </si>
  <si>
    <t>2003588</t>
  </si>
  <si>
    <t>2003589</t>
  </si>
  <si>
    <t>2003590</t>
  </si>
  <si>
    <t>2003591</t>
  </si>
  <si>
    <t>2003592</t>
  </si>
  <si>
    <t>2003593</t>
  </si>
  <si>
    <t>2003594</t>
  </si>
  <si>
    <t>2003595</t>
  </si>
  <si>
    <t>2004596</t>
  </si>
  <si>
    <t>2004597</t>
  </si>
  <si>
    <t>2004598</t>
  </si>
  <si>
    <t>2004599</t>
  </si>
  <si>
    <t>2004600</t>
  </si>
  <si>
    <t>2004601</t>
  </si>
  <si>
    <t>2004602</t>
  </si>
  <si>
    <t>2005603</t>
  </si>
  <si>
    <t>2005604</t>
  </si>
  <si>
    <t>2005605</t>
  </si>
  <si>
    <t>2005606</t>
  </si>
  <si>
    <t>2006607</t>
  </si>
  <si>
    <t>2006608</t>
  </si>
  <si>
    <t>2006609</t>
  </si>
  <si>
    <t>2007610</t>
  </si>
  <si>
    <t>2007611</t>
  </si>
  <si>
    <t>2007612</t>
  </si>
  <si>
    <t>2008613</t>
  </si>
  <si>
    <t>2008614</t>
  </si>
  <si>
    <t>2008615</t>
  </si>
  <si>
    <t>2008616</t>
  </si>
  <si>
    <t>2008617</t>
  </si>
  <si>
    <t>2008618</t>
  </si>
  <si>
    <t>2008619</t>
  </si>
  <si>
    <t>2008620</t>
  </si>
  <si>
    <t>2008621</t>
  </si>
  <si>
    <t>2008622</t>
  </si>
  <si>
    <t>2008623</t>
  </si>
  <si>
    <t>2008624</t>
  </si>
  <si>
    <t>2008625</t>
  </si>
  <si>
    <t>2008626</t>
  </si>
  <si>
    <t>2008627</t>
  </si>
  <si>
    <t>2008628</t>
  </si>
  <si>
    <t>2009629</t>
  </si>
  <si>
    <t>2010634</t>
  </si>
  <si>
    <t>2010635</t>
  </si>
  <si>
    <t>2010636</t>
  </si>
  <si>
    <t>2012649</t>
  </si>
  <si>
    <t>2012650</t>
  </si>
  <si>
    <t>2013661</t>
  </si>
  <si>
    <t>2013668</t>
  </si>
  <si>
    <t>2013669</t>
  </si>
  <si>
    <t>2014672</t>
  </si>
  <si>
    <t>2015678</t>
  </si>
  <si>
    <t>2015679</t>
  </si>
  <si>
    <t>2016682</t>
  </si>
  <si>
    <t>2017683</t>
  </si>
  <si>
    <t>2017684</t>
  </si>
  <si>
    <t>2018685</t>
  </si>
  <si>
    <t>2018686</t>
  </si>
  <si>
    <t>2019687</t>
  </si>
  <si>
    <t>2020689</t>
  </si>
  <si>
    <t>2020690</t>
  </si>
  <si>
    <t>2020691</t>
  </si>
  <si>
    <t>2020692</t>
  </si>
  <si>
    <t>2020693</t>
  </si>
  <si>
    <t>2020694</t>
  </si>
  <si>
    <t>2020695</t>
  </si>
  <si>
    <t>2022696</t>
  </si>
  <si>
    <t>2023698</t>
  </si>
  <si>
    <t>2023699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</si>
</sst>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24"/>
  <sheetViews>
    <sheetView tabSelected="1" workbookViewId="0"/>
  </sheetViews>
  <sheetFormatPr defaultRowHeight="15"/>
  <cols>
    <col min="2" max="2" width="9.140625" style="1"/>
  </cols>
  <sheetData>
    <row r="1" spans="1:2">
      <c r="A1" s="2" t="s">
        <v>0</v>
      </c>
      <c r="B1" s="2" t="s">
        <v>1</v>
      </c>
    </row>
    <row r="2" spans="1:2">
      <c r="A2" t="s">
        <v>2</v>
      </c>
      <c r="B2" s="1">
        <f>HYPERLINK("P:/CONREC/CUSTOMERS\F\FIRST COST ANODIZING\89101 FIRST COST ANODIZING", "P:/CONREC/CUSTOMERS\F\FIRST COST ANODIZING\89101 FIRST COST ANODIZING")</f>
        <v>0</v>
      </c>
    </row>
    <row r="3" spans="1:2">
      <c r="A3" t="s">
        <v>3</v>
      </c>
      <c r="B3" s="1">
        <f>HYPERLINK("P:/CONREC/CUSTOMERS\N\NATIONAL PLATING\89102 NATIONAL PLATING", "P:/CONREC/CUSTOMERS\N\NATIONAL PLATING\89102 NATIONAL PLATING")</f>
        <v>0</v>
      </c>
    </row>
    <row r="4" spans="1:2">
      <c r="A4" t="s">
        <v>4</v>
      </c>
      <c r="B4" s="1">
        <f>HYPERLINK("P:/CONREC/CUSTOMERS\C\CARBON GRAPHICS GROUP\89103 CARBON GRAPHICS GROUP", "P:/CONREC/CUSTOMERS\C\CARBON GRAPHICS GROUP\89103 CARBON GRAPHICS GROUP")</f>
        <v>0</v>
      </c>
    </row>
    <row r="5" spans="1:2">
      <c r="A5" t="s">
        <v>5</v>
      </c>
      <c r="B5" s="1">
        <f>HYPERLINK("P:/CONREC/CUSTOMERS\P\PLACAGE ASTRO CHROME\89104 PLACAGE ASTRO CHROME", "P:/CONREC/CUSTOMERS\P\PLACAGE ASTRO CHROME\89104 PLACAGE ASTRO CHROME")</f>
        <v>0</v>
      </c>
    </row>
    <row r="6" spans="1:2">
      <c r="A6" t="s">
        <v>6</v>
      </c>
      <c r="B6" s="1">
        <f>HYPERLINK("P:/CONREC/CUSTOMERS\A\AMERICAN TINNING &amp; GALV\89105 AMERICAN TINNING AND GALV", "P:/CONREC/CUSTOMERS\A\AMERICAN TINNING &amp; GALV\89105 AMERICAN TINNING AND GALV")</f>
        <v>0</v>
      </c>
    </row>
    <row r="7" spans="1:2">
      <c r="A7" t="s">
        <v>7</v>
      </c>
      <c r="B7" s="1">
        <f>HYPERLINK("P:/CONREC/CUSTOMERS\C\CROUSE HINDS CO\89106 CROUSE HINDS CO", "P:/CONREC/CUSTOMERS\C\CROUSE HINDS CO\89106 CROUSE HINDS CO")</f>
        <v>0</v>
      </c>
    </row>
    <row r="8" spans="1:2">
      <c r="A8" t="s">
        <v>8</v>
      </c>
      <c r="B8" s="1">
        <f>HYPERLINK("P:/CONREC/CUSTOMERS\C\CASTLE METAL FINISHING\89108 CASTLE METAL FINISHING", "P:/CONREC/CUSTOMERS\C\CASTLE METAL FINISHING\89108 CASTLE METAL FINISHING")</f>
        <v>0</v>
      </c>
    </row>
    <row r="9" spans="1:2">
      <c r="A9" t="s">
        <v>9</v>
      </c>
      <c r="B9" s="1">
        <f>HYPERLINK("P:/CONREC/CUSTOMERS\H\HALE CHROME\89109 HALE CHROME", "P:/CONREC/CUSTOMERS\H\HALE CHROME\89109 HALE CHROME")</f>
        <v>0</v>
      </c>
    </row>
    <row r="10" spans="1:2">
      <c r="A10" t="s">
        <v>10</v>
      </c>
      <c r="B10" s="1">
        <f>HYPERLINK("P:/CONREC/CUSTOMERS\F\FINISHING AND PLATING\89110 FINISHING AND PLATING SERVICE", "P:/CONREC/CUSTOMERS\F\FINISHING AND PLATING\89110 FINISHING AND PLATING SERVICE")</f>
        <v>0</v>
      </c>
    </row>
    <row r="11" spans="1:2">
      <c r="A11" t="s">
        <v>11</v>
      </c>
      <c r="B11" s="1">
        <f>HYPERLINK("P:/CONREC/CUSTOMERS\P\POTTSTOWN PLATING\89111 POTTSTOWN PLATING", "P:/CONREC/CUSTOMERS\P\POTTSTOWN PLATING\89111 POTTSTOWN PLATING")</f>
        <v>0</v>
      </c>
    </row>
    <row r="12" spans="1:2">
      <c r="A12" t="s">
        <v>12</v>
      </c>
      <c r="B12" s="1">
        <f>HYPERLINK("P:/CONREC/CUSTOMERS\F\FRAEN MACHINE CORP\89112 FRAEN CORP", "P:/CONREC/CUSTOMERS\F\FRAEN MACHINE CORP\89112 FRAEN CORP")</f>
        <v>0</v>
      </c>
    </row>
    <row r="13" spans="1:2">
      <c r="A13" t="s">
        <v>13</v>
      </c>
      <c r="B13" s="1">
        <f>HYPERLINK("P:/CONREC/CUSTOMERS\G\GUARANTEED CHROME\89113 GUARANTEED CHROME FINISHING", "P:/CONREC/CUSTOMERS\G\GUARANTEED CHROME\89113 GUARANTEED CHROME FINISHING")</f>
        <v>0</v>
      </c>
    </row>
    <row r="14" spans="1:2">
      <c r="A14" t="s">
        <v>14</v>
      </c>
      <c r="B14" s="1">
        <f>HYPERLINK("P:/CONREC/CUSTOMERS\U\UNITED CIRCUITS\89114 UNITED CIRCUITS", "P:/CONREC/CUSTOMERS\U\UNITED CIRCUITS\89114 UNITED CIRCUITS")</f>
        <v>0</v>
      </c>
    </row>
    <row r="15" spans="1:2">
      <c r="A15" t="s">
        <v>15</v>
      </c>
      <c r="B15" s="1">
        <f>HYPERLINK("P:/CONREC/CUSTOMERS\H\HANDY AND HARMAN TUBE\89115 HANDY AND HARMAN TUBE", "P:/CONREC/CUSTOMERS\H\HANDY AND HARMAN TUBE\89115 HANDY AND HARMAN TUBE")</f>
        <v>0</v>
      </c>
    </row>
    <row r="16" spans="1:2">
      <c r="A16" t="s">
        <v>16</v>
      </c>
      <c r="B16" s="1">
        <f>HYPERLINK("P:/CONREC/CUSTOMERS\J\J &amp; T TECH\89116 J &amp; T TECH", "P:/CONREC/CUSTOMERS\J\J &amp; T TECH\89116 J &amp; T TECH")</f>
        <v>0</v>
      </c>
    </row>
    <row r="17" spans="1:2">
      <c r="A17" t="s">
        <v>17</v>
      </c>
      <c r="B17" s="1">
        <f>HYPERLINK("P:/CONREC/CUSTOMERS\O\OLIN\89117 OLIN CORPORATION", "P:/CONREC/CUSTOMERS\O\OLIN\89117 OLIN CORPORATION")</f>
        <v>0</v>
      </c>
    </row>
    <row r="18" spans="1:2">
      <c r="A18" t="s">
        <v>18</v>
      </c>
      <c r="B18" s="1">
        <f>HYPERLINK("P:/CONREC/CUSTOMERS\C\CHAMPION PLATING\89118 CHAMPION PLATING", "P:/CONREC/CUSTOMERS\C\CHAMPION PLATING\89118 CHAMPION PLATING")</f>
        <v>0</v>
      </c>
    </row>
    <row r="19" spans="1:2">
      <c r="A19" t="s">
        <v>19</v>
      </c>
      <c r="B19" s="1">
        <f>HYPERLINK("P:/CONREC/CUSTOMERS\S\STEEL HEDDLE\89119 STEEL HEDDLE MFG", "P:/CONREC/CUSTOMERS\S\STEEL HEDDLE\89119 STEEL HEDDLE MFG")</f>
        <v>0</v>
      </c>
    </row>
    <row r="20" spans="1:2">
      <c r="A20" t="s">
        <v>20</v>
      </c>
      <c r="B20" s="1">
        <f>HYPERLINK("P:/CONREC/CUSTOMERS\S\SOUTH HOLLAND\89120 SOUTH HOLLAND METAL FINISHING", "P:/CONREC/CUSTOMERS\S\SOUTH HOLLAND\89120 SOUTH HOLLAND METAL FINISHING")</f>
        <v>0</v>
      </c>
    </row>
    <row r="21" spans="1:2">
      <c r="A21" t="s">
        <v>21</v>
      </c>
      <c r="B21" s="1">
        <f>HYPERLINK("P:/CONREC/CUSTOMERS\C\CAMBRIDGE PLATING\89121 CAMBRIDGE PLATING", "P:/CONREC/CUSTOMERS\C\CAMBRIDGE PLATING\89121 CAMBRIDGE PLATING")</f>
        <v>0</v>
      </c>
    </row>
    <row r="22" spans="1:2">
      <c r="A22" t="s">
        <v>22</v>
      </c>
      <c r="B22" s="1">
        <f>HYPERLINK("P:/CONREC/CUSTOMERS\B\BARBER COLEMAN\90140 BARBER COLEMAN", "P:/CONREC/CUSTOMERS\B\BARBER COLEMAN\90140 BARBER COLEMAN")</f>
        <v>0</v>
      </c>
    </row>
    <row r="23" spans="1:2">
      <c r="A23" t="s">
        <v>23</v>
      </c>
      <c r="B23" s="1">
        <f>HYPERLINK("P:/CONREC/CUSTOMERS\E\ELDRE\90141 ELDRE COMPANY", "P:/CONREC/CUSTOMERS\E\ELDRE\90141 ELDRE COMPANY")</f>
        <v>0</v>
      </c>
    </row>
    <row r="24" spans="1:2">
      <c r="A24" t="s">
        <v>24</v>
      </c>
      <c r="B24" s="1">
        <f>HYPERLINK("P:/CONREC/CUSTOMERS\D\DRIV-LOCK\90142 DRIV-LOCK", "P:/CONREC/CUSTOMERS\D\DRIV-LOCK\90142 DRIV-LOCK")</f>
        <v>0</v>
      </c>
    </row>
    <row r="25" spans="1:2">
      <c r="A25" t="s">
        <v>25</v>
      </c>
      <c r="B25" s="1">
        <f>HYPERLINK("P:/CONREC/CUSTOMERS\P\PACE FOODS\90145 PACE FOODS", "P:/CONREC/CUSTOMERS\P\PACE FOODS\90145 PACE FOODS")</f>
        <v>0</v>
      </c>
    </row>
    <row r="26" spans="1:2">
      <c r="A26" t="s">
        <v>26</v>
      </c>
      <c r="B26" s="1">
        <f>HYPERLINK("P:/CONREC/CUSTOMERS\P\PACE FOODS\90146 PACE FOODS", "P:/CONREC/CUSTOMERS\P\PACE FOODS\90146 PACE FOODS")</f>
        <v>0</v>
      </c>
    </row>
    <row r="27" spans="1:2">
      <c r="A27" t="s">
        <v>27</v>
      </c>
      <c r="B27" s="1">
        <f>HYPERLINK("P:/CONREC/CUSTOMERS\A\ALLIED BENDIX\91147 ALLIED BENDIX", "P:/CONREC/CUSTOMERS\A\ALLIED BENDIX\91147 ALLIED BENDIX")</f>
        <v>0</v>
      </c>
    </row>
    <row r="28" spans="1:2">
      <c r="A28" t="s">
        <v>28</v>
      </c>
      <c r="B28" s="1">
        <f>HYPERLINK("P:/CONREC/CUSTOMERS\A\ALLIED BENDIX\91148 ALLIED BENDIX", "P:/CONREC/CUSTOMERS\A\ALLIED BENDIX\91148 ALLIED BENDIX")</f>
        <v>0</v>
      </c>
    </row>
    <row r="29" spans="1:2">
      <c r="A29" t="s">
        <v>29</v>
      </c>
      <c r="B29" s="1">
        <f>HYPERLINK("P:/CONREC/CUSTOMERS\W\WOLKERSTORFER\91149 WOLKERSTORFER", "P:/CONREC/CUSTOMERS\W\WOLKERSTORFER\91149 WOLKERSTORFER")</f>
        <v>0</v>
      </c>
    </row>
    <row r="30" spans="1:2">
      <c r="A30" t="s">
        <v>30</v>
      </c>
      <c r="B30" s="1">
        <f>HYPERLINK("P:/CONREC/CUSTOMERS\W\WOLKERSTORFER\91150 WOLKERSTORFER", "P:/CONREC/CUSTOMERS\W\WOLKERSTORFER\91150 WOLKERSTORFER")</f>
        <v>0</v>
      </c>
    </row>
    <row r="31" spans="1:2">
      <c r="A31" t="s">
        <v>31</v>
      </c>
      <c r="B31" s="1">
        <f>HYPERLINK("P:/CONREC/CUSTOMERS\K\KEYSTONE\91151 KEY STONE RUSTPROOFING", "P:/CONREC/CUSTOMERS\K\KEYSTONE\91151 KEY STONE RUSTPROOFING")</f>
        <v>0</v>
      </c>
    </row>
    <row r="32" spans="1:2">
      <c r="A32" t="s">
        <v>32</v>
      </c>
      <c r="B32" s="1">
        <f>HYPERLINK("P:/CONREC/CUSTOMERS\B\BOEING\91152 BOEING", "P:/CONREC/CUSTOMERS\B\BOEING\91152 BOEING")</f>
        <v>0</v>
      </c>
    </row>
    <row r="33" spans="1:2">
      <c r="A33" t="s">
        <v>33</v>
      </c>
      <c r="B33" s="1">
        <f>HYPERLINK("P:/CONREC/CUSTOMERS\M\METAL ARTS FINISHING\91154 METAL ARTS FINISHING", "P:/CONREC/CUSTOMERS\M\METAL ARTS FINISHING\91154 METAL ARTS FINISHING")</f>
        <v>0</v>
      </c>
    </row>
    <row r="34" spans="1:2">
      <c r="A34" t="s">
        <v>34</v>
      </c>
      <c r="B34" s="1">
        <f>HYPERLINK("P:/CONREC/CUSTOMERS\P\PLATING TECHNOLOGY\91155 PLATING TECHNOLOGY", "P:/CONREC/CUSTOMERS\P\PLATING TECHNOLOGY\91155 PLATING TECHNOLOGY")</f>
        <v>0</v>
      </c>
    </row>
    <row r="35" spans="1:2">
      <c r="A35" t="s">
        <v>35</v>
      </c>
      <c r="B35" s="1">
        <f>HYPERLINK("P:/CONREC/CUSTOMERS\R\R SHARPE\91156 R SHARPE INDUSTRIES", "P:/CONREC/CUSTOMERS\R\R SHARPE\91156 R SHARPE INDUSTRIES")</f>
        <v>0</v>
      </c>
    </row>
    <row r="36" spans="1:2">
      <c r="A36" t="s">
        <v>36</v>
      </c>
      <c r="B36" s="1">
        <f>HYPERLINK("P:/CONREC/CUSTOMERS\P\PLATING TECHNOLOGY\91157 PLATING TECHNOLOGY", "P:/CONREC/CUSTOMERS\P\PLATING TECHNOLOGY\91157 PLATING TECHNOLOGY")</f>
        <v>0</v>
      </c>
    </row>
    <row r="37" spans="1:2">
      <c r="A37" t="s">
        <v>37</v>
      </c>
      <c r="B37" s="1">
        <f>HYPERLINK("P:/CONREC/CUSTOMERS\V\VAN NUYES PLATING\91158 VAN NUYES PLATING", "P:/CONREC/CUSTOMERS\V\VAN NUYES PLATING\91158 VAN NUYES PLATING")</f>
        <v>0</v>
      </c>
    </row>
    <row r="38" spans="1:2">
      <c r="A38" t="s">
        <v>38</v>
      </c>
      <c r="B38" s="1">
        <f>HYPERLINK("P:/CONREC/CUSTOMERS\P\PRATT &amp; WHITNEY\91159 PRATT &amp; WHITNEY", "P:/CONREC/CUSTOMERS\P\PRATT &amp; WHITNEY\91159 PRATT &amp; WHITNEY")</f>
        <v>0</v>
      </c>
    </row>
    <row r="39" spans="1:2">
      <c r="A39" t="s">
        <v>39</v>
      </c>
      <c r="B39" s="1">
        <f>HYPERLINK("P:/CONREC/CUSTOMERS\P\PRATT &amp; WHITNEY\91160 PRATT &amp; WHITNEY", "P:/CONREC/CUSTOMERS\P\PRATT &amp; WHITNEY\91160 PRATT &amp; WHITNEY")</f>
        <v>0</v>
      </c>
    </row>
    <row r="40" spans="1:2">
      <c r="A40" t="s">
        <v>40</v>
      </c>
      <c r="B40" s="1">
        <f>HYPERLINK("P:/CONREC/CUSTOMERS\M\MOLEX\91161 MOLEX", "P:/CONREC/CUSTOMERS\M\MOLEX\91161 MOLEX")</f>
        <v>0</v>
      </c>
    </row>
    <row r="41" spans="1:2">
      <c r="A41" t="s">
        <v>41</v>
      </c>
      <c r="B41" s="1">
        <f>HYPERLINK("P:/CONREC/CUSTOMERS\R\ROY METAL\91162 ROY METAL FINISHING", "P:/CONREC/CUSTOMERS\R\ROY METAL\91162 ROY METAL FINISHING")</f>
        <v>0</v>
      </c>
    </row>
    <row r="42" spans="1:2">
      <c r="A42" t="s">
        <v>42</v>
      </c>
      <c r="B42" s="1">
        <f>HYPERLINK("P:/CONREC/CUSTOMERS\L\LOCKHEED MARTIN\91163 LOCKHEED", "P:/CONREC/CUSTOMERS\L\LOCKHEED MARTIN\91163 LOCKHEED")</f>
        <v>0</v>
      </c>
    </row>
    <row r="43" spans="1:2">
      <c r="A43" t="s">
        <v>43</v>
      </c>
      <c r="B43" s="1">
        <f>HYPERLINK("P:/CONREC/CUSTOMERS\R\ROSS NAME PLATE\91164 ROSS NAME PLATE", "P:/CONREC/CUSTOMERS\R\ROSS NAME PLATE\91164 ROSS NAME PLATE")</f>
        <v>0</v>
      </c>
    </row>
    <row r="44" spans="1:2">
      <c r="A44" t="s">
        <v>44</v>
      </c>
      <c r="B44" s="1">
        <f>HYPERLINK("P:/CONREC/CUSTOMERS\W\WHITAKER SURFACE\91165 WHITAKER SURFACE", "P:/CONREC/CUSTOMERS\W\WHITAKER SURFACE\91165 WHITAKER SURFACE")</f>
        <v>0</v>
      </c>
    </row>
    <row r="45" spans="1:2">
      <c r="A45" t="s">
        <v>45</v>
      </c>
      <c r="B45" s="1">
        <f>HYPERLINK("P:/CONREC/CUSTOMERS\S\SCOVILL\91166 SCOVILL", "P:/CONREC/CUSTOMERS\S\SCOVILL\91166 SCOVILL")</f>
        <v>0</v>
      </c>
    </row>
    <row r="46" spans="1:2">
      <c r="A46" t="s">
        <v>46</v>
      </c>
      <c r="B46" s="1">
        <f>HYPERLINK("P:/CONREC/CUSTOMERS\S\SCOVILL\91167 SCOVILL", "P:/CONREC/CUSTOMERS\S\SCOVILL\91167 SCOVILL")</f>
        <v>0</v>
      </c>
    </row>
    <row r="47" spans="1:2">
      <c r="A47" t="s">
        <v>47</v>
      </c>
      <c r="B47" s="1">
        <f>HYPERLINK("P:/CONREC/CUSTOMERS\N\NEW DIMENSION PLATING\91168 NEW DIMENSION PLATING", "P:/CONREC/CUSTOMERS\N\NEW DIMENSION PLATING\91168 NEW DIMENSION PLATING")</f>
        <v>0</v>
      </c>
    </row>
    <row r="48" spans="1:2">
      <c r="A48" t="s">
        <v>48</v>
      </c>
      <c r="B48" s="1">
        <f>HYPERLINK("P:/CONREC/CUSTOMERS\G\G BETHELL\91169 G BETHELL DISTRIBUTORS", "P:/CONREC/CUSTOMERS\G\G BETHELL\91169 G BETHELL DISTRIBUTORS")</f>
        <v>0</v>
      </c>
    </row>
    <row r="49" spans="1:2">
      <c r="A49" t="s">
        <v>49</v>
      </c>
      <c r="B49" s="1">
        <f>HYPERLINK("P:/CONREC/CUSTOMERS\P\PRAEGITZER INDUSTRIES\91170 PRAEGITZER INDUSTRIES", "P:/CONREC/CUSTOMERS\P\PRAEGITZER INDUSTRIES\91170 PRAEGITZER INDUSTRIES")</f>
        <v>0</v>
      </c>
    </row>
    <row r="50" spans="1:2">
      <c r="A50" t="s">
        <v>50</v>
      </c>
      <c r="B50" s="1">
        <f>HYPERLINK("P:/CONREC/CUSTOMERS\D\DYNA-CRAFT\91171 DYNA-CRAFT", "P:/CONREC/CUSTOMERS\D\DYNA-CRAFT\91171 DYNA-CRAFT")</f>
        <v>0</v>
      </c>
    </row>
    <row r="51" spans="1:2">
      <c r="A51" t="s">
        <v>51</v>
      </c>
      <c r="B51" s="1">
        <f>HYPERLINK("P:/CONREC/CUSTOMERS\I\INDUSTRIAL PLATING\91172 INDUSTRIAL PLATING", "P:/CONREC/CUSTOMERS\I\INDUSTRIAL PLATING\91172 INDUSTRIAL PLATING")</f>
        <v>0</v>
      </c>
    </row>
    <row r="52" spans="1:2">
      <c r="A52" t="s">
        <v>52</v>
      </c>
      <c r="B52" s="1">
        <f>HYPERLINK("P:/CONREC/CUSTOMERS\I\INDUSTRIAL PLATING\91173 INDUSTRIAL PLATING", "P:/CONREC/CUSTOMERS\I\INDUSTRIAL PLATING\91173 INDUSTRIAL PLATING")</f>
        <v>0</v>
      </c>
    </row>
    <row r="53" spans="1:2">
      <c r="A53" t="s">
        <v>53</v>
      </c>
      <c r="B53" s="1">
        <f>HYPERLINK("P:/CONREC/CUSTOMERS\B\BUREAU OF ENGRAVING\91174 BUREAU OF ENGRAVING", "P:/CONREC/CUSTOMERS\B\BUREAU OF ENGRAVING\91174 BUREAU OF ENGRAVING")</f>
        <v>0</v>
      </c>
    </row>
    <row r="54" spans="1:2">
      <c r="A54" t="s">
        <v>54</v>
      </c>
      <c r="B54" s="1">
        <f>HYPERLINK("P:/CONREC/CUSTOMERS\S\SUPERIOR METAL\91175 SUPERIOR METAL", "P:/CONREC/CUSTOMERS\S\SUPERIOR METAL\91175 SUPERIOR METAL")</f>
        <v>0</v>
      </c>
    </row>
    <row r="55" spans="1:2">
      <c r="A55" t="s">
        <v>55</v>
      </c>
      <c r="B55" s="1">
        <f>HYPERLINK("P:/CONREC/CUSTOMERS\B\BLOUNT\91176 BLOUNT", "P:/CONREC/CUSTOMERS\B\BLOUNT\91176 BLOUNT")</f>
        <v>0</v>
      </c>
    </row>
    <row r="56" spans="1:2">
      <c r="A56" t="s">
        <v>56</v>
      </c>
      <c r="B56" s="1">
        <f>HYPERLINK("P:/CONREC/CUSTOMERS\I\ITT CANNON\91177 ITT CANNON", "P:/CONREC/CUSTOMERS\I\ITT CANNON\91177 ITT CANNON")</f>
        <v>0</v>
      </c>
    </row>
    <row r="57" spans="1:2">
      <c r="A57" t="s">
        <v>57</v>
      </c>
      <c r="B57" s="1">
        <f>HYPERLINK("P:/CONREC/CUSTOMERS\O\OMNI-SPECTRA\91178 OMNI-SPECTRA", "P:/CONREC/CUSTOMERS\O\OMNI-SPECTRA\91178 OMNI-SPECTRA")</f>
        <v>0</v>
      </c>
    </row>
    <row r="58" spans="1:2">
      <c r="A58" t="s">
        <v>58</v>
      </c>
      <c r="B58" s="1">
        <f>HYPERLINK("P:/CONREC/CUSTOMERS\M\MOEN\91179 MOEN INC", "P:/CONREC/CUSTOMERS\M\MOEN\91179 MOEN INC")</f>
        <v>0</v>
      </c>
    </row>
    <row r="59" spans="1:2">
      <c r="A59" t="s">
        <v>59</v>
      </c>
      <c r="B59" s="1">
        <f>HYPERLINK("P:/CONREC/CUSTOMERS\G\GABRIELE INDUSTRIES\91180 GABRIELE INDUSTRIES", "P:/CONREC/CUSTOMERS\G\GABRIELE INDUSTRIES\91180 GABRIELE INDUSTRIES")</f>
        <v>0</v>
      </c>
    </row>
    <row r="60" spans="1:2">
      <c r="A60" t="s">
        <v>60</v>
      </c>
      <c r="B60" s="1">
        <f>HYPERLINK("P:/CONREC/CUSTOMERS\G\GARDENA\91181 GARDENA PLATING", "P:/CONREC/CUSTOMERS\G\GARDENA\91181 GARDENA PLATING")</f>
        <v>0</v>
      </c>
    </row>
    <row r="61" spans="1:2">
      <c r="A61" t="s">
        <v>61</v>
      </c>
      <c r="B61" s="1">
        <f>HYPERLINK("P:/CONREC/CUSTOMERS\S\SOUTHWEST PLATING\91182 SOUTHWEST PLATING", "P:/CONREC/CUSTOMERS\S\SOUTHWEST PLATING\91182 SOUTHWEST PLATING")</f>
        <v>0</v>
      </c>
    </row>
    <row r="62" spans="1:2">
      <c r="A62" t="s">
        <v>62</v>
      </c>
      <c r="B62" s="1">
        <f>HYPERLINK("P:/CONREC/CUSTOMERS\W\W.E. GILBERT\91183 W.E. GILBERT, TRIMITE POWDERS", "P:/CONREC/CUSTOMERS\W\W.E. GILBERT\91183 W.E. GILBERT, TRIMITE POWDERS")</f>
        <v>0</v>
      </c>
    </row>
    <row r="63" spans="1:2">
      <c r="A63" t="s">
        <v>63</v>
      </c>
      <c r="B63" s="1">
        <f>HYPERLINK("P:/CONREC/CUSTOMERS\M\MCCAULEY-MCGARD\91184 MCCAULEY - MCGARD", "P:/CONREC/CUSTOMERS\M\MCCAULEY-MCGARD\91184 MCCAULEY - MCGARD")</f>
        <v>0</v>
      </c>
    </row>
    <row r="64" spans="1:2">
      <c r="A64" t="s">
        <v>64</v>
      </c>
      <c r="B64" s="1">
        <f>HYPERLINK("P:/CONREC/CUSTOMERS\C\CINCH CONNECTORS\91185 CINCH CONNECTORS", "P:/CONREC/CUSTOMERS\C\CINCH CONNECTORS\91185 CINCH CONNECTORS")</f>
        <v>0</v>
      </c>
    </row>
    <row r="65" spans="1:2">
      <c r="A65" t="s">
        <v>65</v>
      </c>
      <c r="B65" s="1">
        <f>HYPERLINK("P:/CONREC/CUSTOMERS\B\BOEING\91186 BOEING NARDONE", "P:/CONREC/CUSTOMERS\B\BOEING\91186 BOEING NARDONE")</f>
        <v>0</v>
      </c>
    </row>
    <row r="66" spans="1:2">
      <c r="A66" t="s">
        <v>66</v>
      </c>
      <c r="B66" s="1">
        <f>HYPERLINK("P:/CONREC/CUSTOMERS\P\POULAN WEEDEATER\91187 POULAN WEEDEATER", "P:/CONREC/CUSTOMERS\P\POULAN WEEDEATER\91187 POULAN WEEDEATER")</f>
        <v>0</v>
      </c>
    </row>
    <row r="67" spans="1:2">
      <c r="A67" t="s">
        <v>67</v>
      </c>
      <c r="B67" s="1">
        <f>HYPERLINK("P:/CONREC/CUSTOMERS\P\PRECISION PLATING\91188 PRECISION PLATING", "P:/CONREC/CUSTOMERS\P\PRECISION PLATING\91188 PRECISION PLATING")</f>
        <v>0</v>
      </c>
    </row>
    <row r="68" spans="1:2">
      <c r="A68" t="s">
        <v>68</v>
      </c>
      <c r="B68" s="1">
        <f>HYPERLINK("P:/CONREC/CUSTOMERS\A\AQUANEERS\91189 AQUANEERS", "P:/CONREC/CUSTOMERS\A\AQUANEERS\91189 AQUANEERS")</f>
        <v>0</v>
      </c>
    </row>
    <row r="69" spans="1:2">
      <c r="A69" t="s">
        <v>69</v>
      </c>
      <c r="B69" s="1">
        <f>HYPERLINK("P:/CONREC/CUSTOMERS\U\UBIO\91190 UBIO", "P:/CONREC/CUSTOMERS\U\UBIO\91190 UBIO")</f>
        <v>0</v>
      </c>
    </row>
    <row r="70" spans="1:2">
      <c r="A70" t="s">
        <v>70</v>
      </c>
      <c r="B70" s="1">
        <f>HYPERLINK("P:/CONREC/CUSTOMERS\I\INTERMETRO\91191 INTERMETRO", "P:/CONREC/CUSTOMERS\I\INTERMETRO\91191 INTERMETRO")</f>
        <v>0</v>
      </c>
    </row>
    <row r="71" spans="1:2">
      <c r="A71" t="s">
        <v>71</v>
      </c>
      <c r="B71" s="1">
        <f>HYPERLINK("P:/CONREC/CUSTOMERS\M\MIDWEST\91192 MIDWEST", "P:/CONREC/CUSTOMERS\M\MIDWEST\91192 MIDWEST")</f>
        <v>0</v>
      </c>
    </row>
    <row r="72" spans="1:2">
      <c r="A72" t="s">
        <v>72</v>
      </c>
      <c r="B72" s="1">
        <f>HYPERLINK("P:/CONREC/CUSTOMERS\T\TIERKURO\91194 TIERKURO CORPORATION", "P:/CONREC/CUSTOMERS\T\TIERKURO\91194 TIERKURO CORPORATION")</f>
        <v>0</v>
      </c>
    </row>
    <row r="73" spans="1:2">
      <c r="A73" t="s">
        <v>73</v>
      </c>
      <c r="B73" s="1">
        <f>HYPERLINK("P:/CONREC/CUSTOMERS\L\LATRONICS\91195 LATRONICS", "P:/CONREC/CUSTOMERS\L\LATRONICS\91195 LATRONICS")</f>
        <v>0</v>
      </c>
    </row>
    <row r="74" spans="1:2">
      <c r="A74" t="s">
        <v>74</v>
      </c>
      <c r="B74" s="1">
        <f>HYPERLINK("P:/CONREC/CUSTOMERS\E\EASTERN CHROME PLATING\91196 EASTERN CHROME PLATING", "P:/CONREC/CUSTOMERS\E\EASTERN CHROME PLATING\91196 EASTERN CHROME PLATING")</f>
        <v>0</v>
      </c>
    </row>
    <row r="75" spans="1:2">
      <c r="A75" t="s">
        <v>75</v>
      </c>
      <c r="B75" s="1">
        <f>HYPERLINK("P:/CONREC/CUSTOMERS\M\METFAB\91197 METFAB", "P:/CONREC/CUSTOMERS\M\METFAB\91197 METFAB")</f>
        <v>0</v>
      </c>
    </row>
    <row r="76" spans="1:2">
      <c r="A76" t="s">
        <v>76</v>
      </c>
      <c r="B76" s="1">
        <f>HYPERLINK("P:/CONREC/CUSTOMERS\T\TIERKURO\91198 TIERKURO CORPORATION", "P:/CONREC/CUSTOMERS\T\TIERKURO\91198 TIERKURO CORPORATION")</f>
        <v>0</v>
      </c>
    </row>
    <row r="77" spans="1:2">
      <c r="A77" t="s">
        <v>77</v>
      </c>
      <c r="B77" s="1">
        <f>HYPERLINK("P:/CONREC/CUSTOMERS\S\SOUTHWESTERN PLATING\91199 SOUTHWESTERN PLATING", "P:/CONREC/CUSTOMERS\S\SOUTHWESTERN PLATING\91199 SOUTHWESTERN PLATING")</f>
        <v>0</v>
      </c>
    </row>
    <row r="78" spans="1:2">
      <c r="A78" t="s">
        <v>78</v>
      </c>
      <c r="B78" s="1">
        <f>HYPERLINK("P:/CONREC/CUSTOMERS\A\AERODYNAMIC PLATING\91200 AERODYNAMIC PLATING", "P:/CONREC/CUSTOMERS\A\AERODYNAMIC PLATING\91200 AERODYNAMIC PLATING")</f>
        <v>0</v>
      </c>
    </row>
    <row r="79" spans="1:2">
      <c r="A79" t="s">
        <v>79</v>
      </c>
      <c r="B79" s="1">
        <f>HYPERLINK("P:/CONREC/CUSTOMERS\P\PLATING SPECIALTIES\91201 PLATING SPECIALTIES", "P:/CONREC/CUSTOMERS\P\PLATING SPECIALTIES\91201 PLATING SPECIALTIES")</f>
        <v>0</v>
      </c>
    </row>
    <row r="80" spans="1:2">
      <c r="A80" t="s">
        <v>80</v>
      </c>
      <c r="B80" s="1">
        <f>HYPERLINK("P:/CONREC/CUSTOMERS\U\UNITED MUSICAL INSTRUMENTS\91202 UNITED MUSICAL INSTRUMENTS", "P:/CONREC/CUSTOMERS\U\UNITED MUSICAL INSTRUMENTS\91202 UNITED MUSICAL INSTRUMENTS")</f>
        <v>0</v>
      </c>
    </row>
    <row r="81" spans="1:2">
      <c r="A81" t="s">
        <v>81</v>
      </c>
      <c r="B81" s="1">
        <f>HYPERLINK("P:/CONREC/CUSTOMERS\W\WELCH ALLAN\91203 WELCH ALLYN", "P:/CONREC/CUSTOMERS\W\WELCH ALLAN\91203 WELCH ALLYN")</f>
        <v>0</v>
      </c>
    </row>
    <row r="82" spans="1:2">
      <c r="A82" t="s">
        <v>82</v>
      </c>
      <c r="B82" s="1">
        <f>HYPERLINK("P:/CONREC/CUSTOMERS\C\CONREC\91204 CONREC RENTAL", "P:/CONREC/CUSTOMERS\C\CONREC\91204 CONREC RENTAL")</f>
        <v>0</v>
      </c>
    </row>
    <row r="83" spans="1:2">
      <c r="A83" t="s">
        <v>83</v>
      </c>
      <c r="B83" s="1">
        <f>HYPERLINK("P:/CONREC/CUSTOMERS\M\MCALPIN\91205 MCALPIN", "P:/CONREC/CUSTOMERS\M\MCALPIN\91205 MCALPIN")</f>
        <v>0</v>
      </c>
    </row>
    <row r="84" spans="1:2">
      <c r="A84" t="s">
        <v>84</v>
      </c>
      <c r="B84" s="1">
        <f>HYPERLINK("P:/CONREC/CUSTOMERS\R\ROCHESTER PLATING\91206 ROCHESTER PLATING", "P:/CONREC/CUSTOMERS\R\ROCHESTER PLATING\91206 ROCHESTER PLATING")</f>
        <v>0</v>
      </c>
    </row>
    <row r="85" spans="1:2">
      <c r="A85" t="s">
        <v>85</v>
      </c>
      <c r="B85" s="1">
        <f>HYPERLINK("P:/CONREC/CUSTOMERS\B\BERETTA USA\91207 BERETTA USA", "P:/CONREC/CUSTOMERS\B\BERETTA USA\91207 BERETTA USA")</f>
        <v>0</v>
      </c>
    </row>
    <row r="86" spans="1:2">
      <c r="A86" t="s">
        <v>86</v>
      </c>
      <c r="B86" s="1">
        <f>HYPERLINK("P:/CONREC/CUSTOMERS\C\CHICAGO RIVET &amp; MACHINE\91208 CHICAGO RIVET AND MACHINE", "P:/CONREC/CUSTOMERS\C\CHICAGO RIVET &amp; MACHINE\91208 CHICAGO RIVET AND MACHINE")</f>
        <v>0</v>
      </c>
    </row>
    <row r="87" spans="1:2">
      <c r="A87" t="s">
        <v>87</v>
      </c>
      <c r="B87" s="1">
        <f>HYPERLINK("P:/CONREC/CUSTOMERS\W\WICKES MFG\91209 WICKES MFG CO", "P:/CONREC/CUSTOMERS\W\WICKES MFG\91209 WICKES MFG CO")</f>
        <v>0</v>
      </c>
    </row>
    <row r="88" spans="1:2">
      <c r="A88" t="s">
        <v>88</v>
      </c>
      <c r="B88" s="1">
        <f>HYPERLINK("P:/CONREC/CUSTOMERS\C\CHICAGO RIVET &amp; MACHINE\91210 CHICAGO RIVET", "P:/CONREC/CUSTOMERS\C\CHICAGO RIVET &amp; MACHINE\91210 CHICAGO RIVET")</f>
        <v>0</v>
      </c>
    </row>
    <row r="89" spans="1:2">
      <c r="A89" t="s">
        <v>89</v>
      </c>
      <c r="B89" s="1">
        <f>HYPERLINK("P:/CONREC/CUSTOMERS\L\LARSEN &amp; SHAW\91211 LARSEN &amp; SHAW", "P:/CONREC/CUSTOMERS\L\LARSEN &amp; SHAW\91211 LARSEN &amp; SHAW")</f>
        <v>0</v>
      </c>
    </row>
    <row r="90" spans="1:2">
      <c r="A90" t="s">
        <v>90</v>
      </c>
      <c r="B90" s="1">
        <f>HYPERLINK("P:/CONREC/CUSTOMERS\W\WESCO VALVE\91212 WESCO VALVE", "P:/CONREC/CUSTOMERS\W\WESCO VALVE\91212 WESCO VALVE")</f>
        <v>0</v>
      </c>
    </row>
    <row r="91" spans="1:2">
      <c r="A91" t="s">
        <v>91</v>
      </c>
      <c r="B91" s="1">
        <f>HYPERLINK("P:/CONREC/CUSTOMERS\S\SWAROSKI\91213 SWAROSKI", "P:/CONREC/CUSTOMERS\S\SWAROSKI\91213 SWAROSKI")</f>
        <v>0</v>
      </c>
    </row>
    <row r="92" spans="1:2">
      <c r="A92" t="s">
        <v>92</v>
      </c>
      <c r="B92" s="1">
        <f>HYPERLINK("P:/CONREC/CUSTOMERS\G\G BETHELL\91214 G BETHELL DISTRIBUTING", "P:/CONREC/CUSTOMERS\G\G BETHELL\91214 G BETHELL DISTRIBUTING")</f>
        <v>0</v>
      </c>
    </row>
    <row r="93" spans="1:2">
      <c r="A93" t="s">
        <v>93</v>
      </c>
      <c r="B93" s="1">
        <f>HYPERLINK("P:/CONREC/CUSTOMERS\E\EAST SIDE PLATING\91215 EAST SIDE PLATING", "P:/CONREC/CUSTOMERS\E\EAST SIDE PLATING\91215 EAST SIDE PLATING")</f>
        <v>0</v>
      </c>
    </row>
    <row r="94" spans="1:2">
      <c r="A94" t="s">
        <v>94</v>
      </c>
      <c r="B94" s="1">
        <f>HYPERLINK("P:/CONREC/CUSTOMERS\A\AMEROCK\91216 AMEROCK", "P:/CONREC/CUSTOMERS\A\AMEROCK\91216 AMEROCK")</f>
        <v>0</v>
      </c>
    </row>
    <row r="95" spans="1:2">
      <c r="A95" t="s">
        <v>95</v>
      </c>
      <c r="B95" s="1">
        <f>HYPERLINK("P:/CONREC/CUSTOMERS\B\BOEING\91217 BOEING", "P:/CONREC/CUSTOMERS\B\BOEING\91217 BOEING")</f>
        <v>0</v>
      </c>
    </row>
    <row r="96" spans="1:2">
      <c r="A96" t="s">
        <v>96</v>
      </c>
      <c r="B96" s="1">
        <f>HYPERLINK("P:/CONREC/CUSTOMERS\D\DANA WEATHERHEAD\92218 DANA WEATHERHEAD", "P:/CONREC/CUSTOMERS\D\DANA WEATHERHEAD\92218 DANA WEATHERHEAD")</f>
        <v>0</v>
      </c>
    </row>
    <row r="97" spans="1:2">
      <c r="A97" t="s">
        <v>97</v>
      </c>
      <c r="B97" s="1">
        <f>HYPERLINK("P:/CONREC/CUSTOMERS\B\BOEING\92219 BOEING", "P:/CONREC/CUSTOMERS\B\BOEING\92219 BOEING")</f>
        <v>0</v>
      </c>
    </row>
    <row r="98" spans="1:2">
      <c r="A98" t="s">
        <v>98</v>
      </c>
      <c r="B98" s="1">
        <f>HYPERLINK("P:/CONREC/CUSTOMERS\I\INTERMETRO\92220 INTERMETRO", "P:/CONREC/CUSTOMERS\I\INTERMETRO\92220 INTERMETRO")</f>
        <v>0</v>
      </c>
    </row>
    <row r="99" spans="1:2">
      <c r="A99" t="s">
        <v>99</v>
      </c>
      <c r="B99" s="1">
        <f>HYPERLINK("P:/CONREC/CUSTOMERS\P\PLATING TECHNOLOGY\92221 PLATING TECH", "P:/CONREC/CUSTOMERS\P\PLATING TECHNOLOGY\92221 PLATING TECH")</f>
        <v>0</v>
      </c>
    </row>
    <row r="100" spans="1:2">
      <c r="A100" t="s">
        <v>100</v>
      </c>
      <c r="B100" s="1">
        <f>HYPERLINK("P:/CONREC/CUSTOMERS\P\PLATING TECHNOLOGY\92222 PLATING TECH", "P:/CONREC/CUSTOMERS\P\PLATING TECHNOLOGY\92222 PLATING TECH")</f>
        <v>0</v>
      </c>
    </row>
    <row r="101" spans="1:2">
      <c r="A101" t="s">
        <v>101</v>
      </c>
      <c r="B101" s="1">
        <f>HYPERLINK("P:/CONREC/CUSTOMERS\P\PRATT &amp; WHITNEY\92223 PRATT &amp; WHITNEY", "P:/CONREC/CUSTOMERS\P\PRATT &amp; WHITNEY\92223 PRATT &amp; WHITNEY")</f>
        <v>0</v>
      </c>
    </row>
    <row r="102" spans="1:2">
      <c r="A102" t="s">
        <v>102</v>
      </c>
      <c r="B102" s="1">
        <f>HYPERLINK("P:/CONREC/CUSTOMERS\P\PRATT &amp; WHITNEY\92224 PRATT &amp; WHITNEY", "P:/CONREC/CUSTOMERS\P\PRATT &amp; WHITNEY\92224 PRATT &amp; WHITNEY")</f>
        <v>0</v>
      </c>
    </row>
    <row r="103" spans="1:2">
      <c r="A103" t="s">
        <v>103</v>
      </c>
      <c r="B103" s="1">
        <f>HYPERLINK("P:/CONREC/CUSTOMERS\M\MILLS METAL FINISHING\92225 MILLS METAL FINISHING", "P:/CONREC/CUSTOMERS\M\MILLS METAL FINISHING\92225 MILLS METAL FINISHING")</f>
        <v>0</v>
      </c>
    </row>
    <row r="104" spans="1:2">
      <c r="A104" t="s">
        <v>104</v>
      </c>
      <c r="B104" s="1">
        <f>HYPERLINK("P:/CONREC/CUSTOMERS\A\A BRITE CO\92226 A BRITE CO", "P:/CONREC/CUSTOMERS\A\A BRITE CO\92226 A BRITE CO")</f>
        <v>0</v>
      </c>
    </row>
    <row r="105" spans="1:2">
      <c r="A105" t="s">
        <v>105</v>
      </c>
      <c r="B105" s="1">
        <f>HYPERLINK("P:/CONREC/CUSTOMERS\L\LINCOLN PLATING\92227 LINCOLN PLATING", "P:/CONREC/CUSTOMERS\L\LINCOLN PLATING\92227 LINCOLN PLATING")</f>
        <v>0</v>
      </c>
    </row>
    <row r="106" spans="1:2">
      <c r="A106" t="s">
        <v>106</v>
      </c>
      <c r="B106" s="1">
        <f>HYPERLINK("P:/CONREC/CUSTOMERS\M\MAGNETEK\92228 MAGNETEK", "P:/CONREC/CUSTOMERS\M\MAGNETEK\92228 MAGNETEK")</f>
        <v>0</v>
      </c>
    </row>
    <row r="107" spans="1:2">
      <c r="A107" t="s">
        <v>107</v>
      </c>
      <c r="B107" s="1">
        <f>HYPERLINK("P:/CONREC/CUSTOMERS\S\STAR PLATING\92229 STAR PLATING", "P:/CONREC/CUSTOMERS\S\STAR PLATING\92229 STAR PLATING")</f>
        <v>0</v>
      </c>
    </row>
    <row r="108" spans="1:2">
      <c r="A108" t="s">
        <v>108</v>
      </c>
      <c r="B108" s="1">
        <f>HYPERLINK("P:/CONREC/CUSTOMERS\M\MODERN PLATING\92230 MODERN PLATING", "P:/CONREC/CUSTOMERS\M\MODERN PLATING\92230 MODERN PLATING")</f>
        <v>0</v>
      </c>
    </row>
    <row r="109" spans="1:2">
      <c r="A109" t="s">
        <v>109</v>
      </c>
      <c r="B109" s="1">
        <f>HYPERLINK("P:/CONREC/CUSTOMERS\T\TRU-WAY\92231 TRU-WAY", "P:/CONREC/CUSTOMERS\T\TRU-WAY\92231 TRU-WAY")</f>
        <v>0</v>
      </c>
    </row>
    <row r="110" spans="1:2">
      <c r="A110" t="s">
        <v>110</v>
      </c>
      <c r="B110" s="1">
        <f>HYPERLINK("P:/CONREC/CUSTOMERS\L\LINCOLN PLATING\92232 LINCOLN PLATING", "P:/CONREC/CUSTOMERS\L\LINCOLN PLATING\92232 LINCOLN PLATING")</f>
        <v>0</v>
      </c>
    </row>
    <row r="111" spans="1:2">
      <c r="A111" t="s">
        <v>111</v>
      </c>
      <c r="B111" s="1">
        <f>HYPERLINK("P:/CONREC/CUSTOMERS\P\PORTLAND WILIMETTE\92233 PORTLAND WILIMETTE", "P:/CONREC/CUSTOMERS\P\PORTLAND WILIMETTE\92233 PORTLAND WILIMETTE")</f>
        <v>0</v>
      </c>
    </row>
    <row r="112" spans="1:2">
      <c r="A112" t="s">
        <v>112</v>
      </c>
      <c r="B112" s="1">
        <f>HYPERLINK("P:/CONREC/CUSTOMERS\P\PORTLAND WILIMETTE\92234 PORTLAND WILIMETTE", "P:/CONREC/CUSTOMERS\P\PORTLAND WILIMETTE\92234 PORTLAND WILIMETTE")</f>
        <v>0</v>
      </c>
    </row>
    <row r="113" spans="1:2">
      <c r="A113" t="s">
        <v>113</v>
      </c>
      <c r="B113" s="1">
        <f>HYPERLINK("P:/CONREC/CUSTOMERS\S\SCHLAGE\92235 SCHLAGE LOCK CO", "P:/CONREC/CUSTOMERS\S\SCHLAGE\92235 SCHLAGE LOCK CO")</f>
        <v>0</v>
      </c>
    </row>
    <row r="114" spans="1:2">
      <c r="A114" t="s">
        <v>114</v>
      </c>
      <c r="B114" s="1">
        <f>HYPERLINK("P:/CONREC/CUSTOMERS\P\PLATING TECHNOLOGY\92236 PLATING TECHNOLOGY", "P:/CONREC/CUSTOMERS\P\PLATING TECHNOLOGY\92236 PLATING TECHNOLOGY")</f>
        <v>0</v>
      </c>
    </row>
    <row r="115" spans="1:2">
      <c r="A115" t="s">
        <v>115</v>
      </c>
      <c r="B115" s="1">
        <f>HYPERLINK("P:/CONREC/CUSTOMERS\H\HILL AFB\92237 HILL AFB", "P:/CONREC/CUSTOMERS\H\HILL AFB\92237 HILL AFB")</f>
        <v>0</v>
      </c>
    </row>
    <row r="116" spans="1:2">
      <c r="A116" t="s">
        <v>116</v>
      </c>
      <c r="B116" s="1">
        <f>HYPERLINK("P:/CONREC/CUSTOMERS\G\G BETHELL\92238 G BETHELL DISTRIBUTORS", "P:/CONREC/CUSTOMERS\G\G BETHELL\92238 G BETHELL DISTRIBUTORS")</f>
        <v>0</v>
      </c>
    </row>
    <row r="117" spans="1:2">
      <c r="A117" t="s">
        <v>117</v>
      </c>
      <c r="B117" s="1">
        <f>HYPERLINK("P:/CONREC/CUSTOMERS\P\PRECISION AEROSPACE\92239 PRECISION AEROSPACE", "P:/CONREC/CUSTOMERS\P\PRECISION AEROSPACE\92239 PRECISION AEROSPACE")</f>
        <v>0</v>
      </c>
    </row>
    <row r="118" spans="1:2">
      <c r="A118" t="s">
        <v>118</v>
      </c>
      <c r="B118" s="1">
        <f>HYPERLINK("P:/CONREC/CUSTOMERS\P\PRATT &amp; WHITNEY\92240 PRATT &amp; WHITHEY", "P:/CONREC/CUSTOMERS\P\PRATT &amp; WHITNEY\92240 PRATT &amp; WHITHEY")</f>
        <v>0</v>
      </c>
    </row>
    <row r="119" spans="1:2">
      <c r="A119" t="s">
        <v>119</v>
      </c>
      <c r="B119" s="1">
        <f>HYPERLINK("P:/CONREC/CUSTOMERS\U\UNITED MUSICAL INSTRUMENTS\92241 UNITED MUSICAL INSTRUMENTS", "P:/CONREC/CUSTOMERS\U\UNITED MUSICAL INSTRUMENTS\92241 UNITED MUSICAL INSTRUMENTS")</f>
        <v>0</v>
      </c>
    </row>
    <row r="120" spans="1:2">
      <c r="A120" t="s">
        <v>120</v>
      </c>
      <c r="B120" s="1">
        <f>HYPERLINK("P:/CONREC/CUSTOMERS\U\UNITED MUSICAL INSTRUMENTS\92242 UNITED MUSICAL INSTRUMENTS", "P:/CONREC/CUSTOMERS\U\UNITED MUSICAL INSTRUMENTS\92242 UNITED MUSICAL INSTRUMENTS")</f>
        <v>0</v>
      </c>
    </row>
    <row r="121" spans="1:2">
      <c r="A121" t="s">
        <v>121</v>
      </c>
      <c r="B121" s="1">
        <f>HYPERLINK("P:/CONREC/CUSTOMERS\P\PRATT &amp; WHITNEY\92243 PRATT &amp; WHITNEY", "P:/CONREC/CUSTOMERS\P\PRATT &amp; WHITNEY\92243 PRATT &amp; WHITNEY")</f>
        <v>0</v>
      </c>
    </row>
    <row r="122" spans="1:2">
      <c r="A122" t="s">
        <v>122</v>
      </c>
      <c r="B122" s="1">
        <f>HYPERLINK("P:/CONREC/CUSTOMERS\P\PRATT &amp; WHITNEY\92245 PRATT &amp; WHITNEY", "P:/CONREC/CUSTOMERS\P\PRATT &amp; WHITNEY\92245 PRATT &amp; WHITNEY")</f>
        <v>0</v>
      </c>
    </row>
    <row r="123" spans="1:2">
      <c r="A123" t="s">
        <v>123</v>
      </c>
      <c r="B123" s="1">
        <f>HYPERLINK("P:/CONREC/CUSTOMERS\G\GE\92246 GE", "P:/CONREC/CUSTOMERS\G\GE\92246 GE")</f>
        <v>0</v>
      </c>
    </row>
    <row r="124" spans="1:2">
      <c r="A124" t="s">
        <v>124</v>
      </c>
      <c r="B124" s="1">
        <f>HYPERLINK("P:/CONREC/CUSTOMERS\H\HANDY AND HARMAN TUBE\92247 H &amp; H TUBE MFG CO", "P:/CONREC/CUSTOMERS\H\HANDY AND HARMAN TUBE\92247 H &amp; H TUBE MFG CO")</f>
        <v>0</v>
      </c>
    </row>
    <row r="125" spans="1:2">
      <c r="A125" t="s">
        <v>125</v>
      </c>
      <c r="B125" s="1">
        <f>HYPERLINK("P:/CONREC/CUSTOMERS\H\HANDY AND HARMAN TUBE\92248 H &amp; H TUBE MFG CO", "P:/CONREC/CUSTOMERS\H\HANDY AND HARMAN TUBE\92248 H &amp; H TUBE MFG CO")</f>
        <v>0</v>
      </c>
    </row>
    <row r="126" spans="1:2">
      <c r="A126" t="s">
        <v>126</v>
      </c>
      <c r="B126" s="1">
        <f>HYPERLINK("P:/CONREC/CUSTOMERS\G\G BETHELL\92249 G BETHELL DISTRIBUTORS", "P:/CONREC/CUSTOMERS\G\G BETHELL\92249 G BETHELL DISTRIBUTORS")</f>
        <v>0</v>
      </c>
    </row>
    <row r="127" spans="1:2">
      <c r="A127" t="s">
        <v>127</v>
      </c>
      <c r="B127" s="1">
        <f>HYPERLINK("P:/CONREC/CUSTOMERS\A\AMP\92250 AMP HOLLAND", "P:/CONREC/CUSTOMERS\A\AMP\92250 AMP HOLLAND")</f>
        <v>0</v>
      </c>
    </row>
    <row r="128" spans="1:2">
      <c r="A128" t="s">
        <v>128</v>
      </c>
      <c r="B128" s="1">
        <f>HYPERLINK("P:/CONREC/CUSTOMERS\S\SILVEX\92251 SILVEX", "P:/CONREC/CUSTOMERS\S\SILVEX\92251 SILVEX")</f>
        <v>0</v>
      </c>
    </row>
    <row r="129" spans="1:2">
      <c r="A129" t="s">
        <v>129</v>
      </c>
      <c r="B129" s="1">
        <f>HYPERLINK("P:/CONREC/CUSTOMERS\M\MCALPIN\92252 MCALPIN", "P:/CONREC/CUSTOMERS\M\MCALPIN\92252 MCALPIN")</f>
        <v>0</v>
      </c>
    </row>
    <row r="130" spans="1:2">
      <c r="A130" t="s">
        <v>130</v>
      </c>
      <c r="B130" s="1">
        <f>HYPERLINK("P:/CONREC/CUSTOMERS\S\STABILUS\92253 STABILUS", "P:/CONREC/CUSTOMERS\S\STABILUS\92253 STABILUS")</f>
        <v>0</v>
      </c>
    </row>
    <row r="131" spans="1:2">
      <c r="A131" t="s">
        <v>131</v>
      </c>
      <c r="B131" s="1">
        <f>HYPERLINK("P:/CONREC/CUSTOMERS\F\FEDERAL MOGUL\92254 FEDERAL MOGUL", "P:/CONREC/CUSTOMERS\F\FEDERAL MOGUL\92254 FEDERAL MOGUL")</f>
        <v>0</v>
      </c>
    </row>
    <row r="132" spans="1:2">
      <c r="A132" t="s">
        <v>132</v>
      </c>
      <c r="B132" s="1">
        <f>HYPERLINK("P:/CONREC/CUSTOMERS\G\GENERAL PLATING\92255 GENERAL PLATING", "P:/CONREC/CUSTOMERS\G\GENERAL PLATING\92255 GENERAL PLATING")</f>
        <v>0</v>
      </c>
    </row>
    <row r="133" spans="1:2">
      <c r="A133" t="s">
        <v>133</v>
      </c>
      <c r="B133" s="1">
        <f>HYPERLINK("P:/CONREC/CUSTOMERS\C\COMPDRAW EDM EVALUATION\92256 COMPDRAW EDM EVALUATION", "P:/CONREC/CUSTOMERS\C\COMPDRAW EDM EVALUATION\92256 COMPDRAW EDM EVALUATION")</f>
        <v>0</v>
      </c>
    </row>
    <row r="134" spans="1:2">
      <c r="A134" t="s">
        <v>134</v>
      </c>
      <c r="B134" s="1">
        <f>HYPERLINK("P:/CONREC/CUSTOMERS\G\GREYSTONE\92257 GREYSTONE OF VA", "P:/CONREC/CUSTOMERS\G\GREYSTONE\92257 GREYSTONE OF VA")</f>
        <v>0</v>
      </c>
    </row>
    <row r="135" spans="1:2">
      <c r="A135" t="s">
        <v>135</v>
      </c>
      <c r="B135" s="1">
        <f>HYPERLINK("P:/CONREC/CUSTOMERS\S\STRATHCRAFT\92258 STRATHCRAFT", "P:/CONREC/CUSTOMERS\S\STRATHCRAFT\92258 STRATHCRAFT")</f>
        <v>0</v>
      </c>
    </row>
    <row r="136" spans="1:2">
      <c r="A136" t="s">
        <v>136</v>
      </c>
      <c r="B136" s="1">
        <f>HYPERLINK("P:/CONREC/CUSTOMERS\I\INTERNATIONAL RECTIFIER\92259 INTERNATIONAL RECTIFIER", "P:/CONREC/CUSTOMERS\I\INTERNATIONAL RECTIFIER\92259 INTERNATIONAL RECTIFIER")</f>
        <v>0</v>
      </c>
    </row>
    <row r="137" spans="1:2">
      <c r="A137" t="s">
        <v>137</v>
      </c>
      <c r="B137" s="1">
        <f>HYPERLINK("P:/CONREC/CUSTOMERS\R\ROCHESTER PLATING\92260 ROCHESTER PLATING", "P:/CONREC/CUSTOMERS\R\ROCHESTER PLATING\92260 ROCHESTER PLATING")</f>
        <v>0</v>
      </c>
    </row>
    <row r="138" spans="1:2">
      <c r="A138" t="s">
        <v>138</v>
      </c>
      <c r="B138" s="1">
        <f>HYPERLINK("P:/CONREC/CUSTOMERS\K\KEYSTONE\92261 KEYSTONE", "P:/CONREC/CUSTOMERS\K\KEYSTONE\92261 KEYSTONE")</f>
        <v>0</v>
      </c>
    </row>
    <row r="139" spans="1:2">
      <c r="A139" t="s">
        <v>139</v>
      </c>
      <c r="B139" s="1">
        <f>HYPERLINK("P:/CONREC/CUSTOMERS\K\KEYSTONE\92262 KEYSTONE", "P:/CONREC/CUSTOMERS\K\KEYSTONE\92262 KEYSTONE")</f>
        <v>0</v>
      </c>
    </row>
    <row r="140" spans="1:2">
      <c r="A140" t="s">
        <v>140</v>
      </c>
      <c r="B140" s="1">
        <f>HYPERLINK("P:/CONREC/CUSTOMERS\O\OMEGA\92263 OMEGA INDUSTRIES", "P:/CONREC/CUSTOMERS\O\OMEGA\92263 OMEGA INDUSTRIES")</f>
        <v>0</v>
      </c>
    </row>
    <row r="141" spans="1:2">
      <c r="A141" t="s">
        <v>141</v>
      </c>
      <c r="B141" s="1">
        <f>HYPERLINK("P:/CONREC/CUSTOMERS\S\SIEMENS\92264 SIEMENS AUTOMOTIVE", "P:/CONREC/CUSTOMERS\S\SIEMENS\92264 SIEMENS AUTOMOTIVE")</f>
        <v>0</v>
      </c>
    </row>
    <row r="142" spans="1:2">
      <c r="A142" t="s">
        <v>142</v>
      </c>
      <c r="B142" s="1">
        <f>HYPERLINK("P:/CONREC/CUSTOMERS\S\SILVEX\92265 SILVEX INC", "P:/CONREC/CUSTOMERS\S\SILVEX\92265 SILVEX INC")</f>
        <v>0</v>
      </c>
    </row>
    <row r="143" spans="1:2">
      <c r="A143" t="s">
        <v>143</v>
      </c>
      <c r="B143" s="1">
        <f>HYPERLINK("P:/CONREC/CUSTOMERS\D\D.V. INDUSTRIES\93266 D.V. INDUSTRIES", "P:/CONREC/CUSTOMERS\D\D.V. INDUSTRIES\93266 D.V. INDUSTRIES")</f>
        <v>0</v>
      </c>
    </row>
    <row r="144" spans="1:2">
      <c r="A144" t="s">
        <v>144</v>
      </c>
      <c r="B144" s="1">
        <f>HYPERLINK("P:/CONREC/CUSTOMERS\S\SOUTHWEST METAL FINISHING\93267 SOUTHWEST METAL FINISHING", "P:/CONREC/CUSTOMERS\S\SOUTHWEST METAL FINISHING\93267 SOUTHWEST METAL FINISHING")</f>
        <v>0</v>
      </c>
    </row>
    <row r="145" spans="1:2">
      <c r="A145" t="s">
        <v>145</v>
      </c>
      <c r="B145" s="1">
        <f>HYPERLINK("P:/CONREC/CUSTOMERS\C\CONSTRUCTION SPECIALTIES\93268 CONSTRUCTION SPECIALTIES", "P:/CONREC/CUSTOMERS\C\CONSTRUCTION SPECIALTIES\93268 CONSTRUCTION SPECIALTIES")</f>
        <v>0</v>
      </c>
    </row>
    <row r="146" spans="1:2">
      <c r="A146" t="s">
        <v>146</v>
      </c>
      <c r="B146" s="1">
        <f>HYPERLINK("P:/CONREC/CUSTOMERS\A\AMP\93269 AMP INC", "P:/CONREC/CUSTOMERS\A\AMP\93269 AMP INC")</f>
        <v>0</v>
      </c>
    </row>
    <row r="147" spans="1:2">
      <c r="A147" t="s">
        <v>147</v>
      </c>
      <c r="B147" s="1">
        <f>HYPERLINK("P:/CONREC/CUSTOMERS\E\ETHICON\93270 ETHICON", "P:/CONREC/CUSTOMERS\E\ETHICON\93270 ETHICON")</f>
        <v>0</v>
      </c>
    </row>
    <row r="148" spans="1:2">
      <c r="A148" t="s">
        <v>148</v>
      </c>
      <c r="B148" s="1">
        <f>HYPERLINK("P:/CONREC/CUSTOMERS\D\DECARTHUR PLATING\93271 DECARTHUR PLATING - REBUILD", "P:/CONREC/CUSTOMERS\D\DECARTHUR PLATING\93271 DECARTHUR PLATING - REBUILD")</f>
        <v>0</v>
      </c>
    </row>
    <row r="149" spans="1:2">
      <c r="A149" t="s">
        <v>149</v>
      </c>
      <c r="B149" s="1">
        <f>HYPERLINK("P:/CONREC/CUSTOMERS\Z\ZIPPO\93272 ZIPPO", "P:/CONREC/CUSTOMERS\Z\ZIPPO\93272 ZIPPO")</f>
        <v>0</v>
      </c>
    </row>
    <row r="150" spans="1:2">
      <c r="A150" t="s">
        <v>150</v>
      </c>
      <c r="B150" s="1">
        <f>HYPERLINK("P:/CONREC/CUSTOMERS\C\CHRYSLER TECH\93273 CHRYSLER TECH", "P:/CONREC/CUSTOMERS\C\CHRYSLER TECH\93273 CHRYSLER TECH")</f>
        <v>0</v>
      </c>
    </row>
    <row r="151" spans="1:2">
      <c r="A151" t="s">
        <v>151</v>
      </c>
      <c r="B151" s="1">
        <f>HYPERLINK("P:/CONREC/CUSTOMERS\T\TEXAS INSTRUMENTS\93274 TEXAS INSTRUMENTS", "P:/CONREC/CUSTOMERS\T\TEXAS INSTRUMENTS\93274 TEXAS INSTRUMENTS")</f>
        <v>0</v>
      </c>
    </row>
    <row r="152" spans="1:2">
      <c r="A152" t="s">
        <v>152</v>
      </c>
      <c r="B152" s="1">
        <f>HYPERLINK("P:/CONREC/CUSTOMERS\T\TEXAS INSTRUMENTS\93275 TEXAS INSTRUMENTS", "P:/CONREC/CUSTOMERS\T\TEXAS INSTRUMENTS\93275 TEXAS INSTRUMENTS")</f>
        <v>0</v>
      </c>
    </row>
    <row r="153" spans="1:2">
      <c r="A153" t="s">
        <v>153</v>
      </c>
      <c r="B153" s="1">
        <f>HYPERLINK("P:/CONREC/CUSTOMERS\P\PROFESSIONAL PLATING\93276 PROFESSIONAL PLATING", "P:/CONREC/CUSTOMERS\P\PROFESSIONAL PLATING\93276 PROFESSIONAL PLATING")</f>
        <v>0</v>
      </c>
    </row>
    <row r="154" spans="1:2">
      <c r="A154" t="s">
        <v>154</v>
      </c>
      <c r="B154" s="1">
        <f>HYPERLINK("P:/CONREC/CUSTOMERS\P\PHILIPS ELMET\93277 PHILIPS ELMET", "P:/CONREC/CUSTOMERS\P\PHILIPS ELMET\93277 PHILIPS ELMET")</f>
        <v>0</v>
      </c>
    </row>
    <row r="155" spans="1:2">
      <c r="A155" t="s">
        <v>155</v>
      </c>
      <c r="B155" s="1">
        <f>HYPERLINK("P:/CONREC/CUSTOMERS\P\PHILIPS ELMET\93278 PHILIPS ELMET", "P:/CONREC/CUSTOMERS\P\PHILIPS ELMET\93278 PHILIPS ELMET")</f>
        <v>0</v>
      </c>
    </row>
    <row r="156" spans="1:2">
      <c r="A156" t="s">
        <v>156</v>
      </c>
      <c r="B156" s="1">
        <f>HYPERLINK("P:/CONREC/CUSTOMERS\U\UNARCO\93279 UNARCO", "P:/CONREC/CUSTOMERS\U\UNARCO\93279 UNARCO")</f>
        <v>0</v>
      </c>
    </row>
    <row r="157" spans="1:2">
      <c r="A157" t="s">
        <v>157</v>
      </c>
      <c r="B157" s="1">
        <f>HYPERLINK("P:/CONREC/CUSTOMERS\S\STANDARD MOTORS\93280 STANDARD MOTORS AUTOMOTIVE CONTROL", "P:/CONREC/CUSTOMERS\S\STANDARD MOTORS\93280 STANDARD MOTORS AUTOMOTIVE CONTROL")</f>
        <v>0</v>
      </c>
    </row>
    <row r="158" spans="1:2">
      <c r="A158" t="s">
        <v>158</v>
      </c>
      <c r="B158" s="1">
        <f>HYPERLINK("P:/CONREC/CUSTOMERS\H\H M QUACKENBUSH\93281 H M QUACKENBUSH", "P:/CONREC/CUSTOMERS\H\H M QUACKENBUSH\93281 H M QUACKENBUSH")</f>
        <v>0</v>
      </c>
    </row>
    <row r="159" spans="1:2">
      <c r="A159" t="s">
        <v>159</v>
      </c>
      <c r="B159" s="1">
        <f>HYPERLINK("P:/CONREC/CUSTOMERS\M\MAGNETEK\93282 MAGNETEK", "P:/CONREC/CUSTOMERS\M\MAGNETEK\93282 MAGNETEK")</f>
        <v>0</v>
      </c>
    </row>
    <row r="160" spans="1:2">
      <c r="A160" t="s">
        <v>160</v>
      </c>
      <c r="B160" s="1">
        <f>HYPERLINK("P:/CONREC/CUSTOMERS\C\C &amp; R PLATING\93283 C &amp; R PLATING", "P:/CONREC/CUSTOMERS\C\C &amp; R PLATING\93283 C &amp; R PLATING")</f>
        <v>0</v>
      </c>
    </row>
    <row r="161" spans="1:2">
      <c r="A161" t="s">
        <v>161</v>
      </c>
      <c r="B161" s="1">
        <f>HYPERLINK("P:/CONREC/CUSTOMERS\A\AMERICAN BANKNOTE\93284 AMERICAN BANKNOTE", "P:/CONREC/CUSTOMERS\A\AMERICAN BANKNOTE\93284 AMERICAN BANKNOTE")</f>
        <v>0</v>
      </c>
    </row>
    <row r="162" spans="1:2">
      <c r="A162" t="s">
        <v>162</v>
      </c>
      <c r="B162" s="1">
        <f>HYPERLINK("P:/CONREC/CUSTOMERS\P\PHOTOCIRCUITS\93285 PHOTOCIRCUITS", "P:/CONREC/CUSTOMERS\P\PHOTOCIRCUITS\93285 PHOTOCIRCUITS")</f>
        <v>0</v>
      </c>
    </row>
    <row r="163" spans="1:2">
      <c r="A163" t="s">
        <v>163</v>
      </c>
      <c r="B163" s="1">
        <f>HYPERLINK("P:/CONREC/CUSTOMERS\P\PHOTOCIRCUITS\93286 PHOTOCIRCUITS", "P:/CONREC/CUSTOMERS\P\PHOTOCIRCUITS\93286 PHOTOCIRCUITS")</f>
        <v>0</v>
      </c>
    </row>
    <row r="164" spans="1:2">
      <c r="A164" t="s">
        <v>164</v>
      </c>
      <c r="B164" s="1">
        <f>HYPERLINK("P:/CONREC/CUSTOMERS\P\PHOTOCIRCUITS\93287 PHOTOCIRCUITS", "P:/CONREC/CUSTOMERS\P\PHOTOCIRCUITS\93287 PHOTOCIRCUITS")</f>
        <v>0</v>
      </c>
    </row>
    <row r="165" spans="1:2">
      <c r="A165" t="s">
        <v>165</v>
      </c>
      <c r="B165" s="1">
        <f>HYPERLINK("P:/CONREC/CUSTOMERS\P\PRECISE FINISHING\93288 PRECISE FINISHING", "P:/CONREC/CUSTOMERS\P\PRECISE FINISHING\93288 PRECISE FINISHING")</f>
        <v>0</v>
      </c>
    </row>
    <row r="166" spans="1:2">
      <c r="A166" t="s">
        <v>166</v>
      </c>
      <c r="B166" s="1">
        <f>HYPERLINK("P:/CONREC/CUSTOMERS\H\HOPEWELL\93289 HOPEWELL", "P:/CONREC/CUSTOMERS\H\HOPEWELL\93289 HOPEWELL")</f>
        <v>0</v>
      </c>
    </row>
    <row r="167" spans="1:2">
      <c r="A167" t="s">
        <v>167</v>
      </c>
      <c r="B167" s="1">
        <f>HYPERLINK("P:/CONREC/CUSTOMERS\R\REPUBLIC METALS\93290 REPUBLIC METALS CORPORATION", "P:/CONREC/CUSTOMERS\R\REPUBLIC METALS\93290 REPUBLIC METALS CORPORATION")</f>
        <v>0</v>
      </c>
    </row>
    <row r="168" spans="1:2">
      <c r="A168" t="s">
        <v>168</v>
      </c>
      <c r="B168" s="1">
        <f>HYPERLINK("P:/CONREC/CUSTOMERS\H\H M QUACKENBUSH\93291 H M QUACKENBUSH", "P:/CONREC/CUSTOMERS\H\H M QUACKENBUSH\93291 H M QUACKENBUSH")</f>
        <v>0</v>
      </c>
    </row>
    <row r="169" spans="1:2">
      <c r="A169" t="s">
        <v>169</v>
      </c>
      <c r="B169" s="1">
        <f>HYPERLINK("P:/CONREC/CUSTOMERS\S\SCHLAGE\93292 SCHLAGE LOCK CO", "P:/CONREC/CUSTOMERS\S\SCHLAGE\93292 SCHLAGE LOCK CO")</f>
        <v>0</v>
      </c>
    </row>
    <row r="170" spans="1:2">
      <c r="A170" t="s">
        <v>170</v>
      </c>
      <c r="B170" s="1">
        <f>HYPERLINK("P:/CONREC/CUSTOMERS\N\NORBROOK PLATING\93293 NORBROOK PLATING", "P:/CONREC/CUSTOMERS\N\NORBROOK PLATING\93293 NORBROOK PLATING")</f>
        <v>0</v>
      </c>
    </row>
    <row r="171" spans="1:2">
      <c r="A171" t="s">
        <v>171</v>
      </c>
      <c r="B171" s="1">
        <f>HYPERLINK("P:/CONREC/CUSTOMERS\H\HOPEWELL\93294 HOPEWELL", "P:/CONREC/CUSTOMERS\H\HOPEWELL\93294 HOPEWELL")</f>
        <v>0</v>
      </c>
    </row>
    <row r="172" spans="1:2">
      <c r="A172" t="s">
        <v>172</v>
      </c>
      <c r="B172" s="1">
        <f>HYPERLINK("P:/CONREC/CUSTOMERS\W\WECK\93295 WECK", "P:/CONREC/CUSTOMERS\W\WECK\93295 WECK")</f>
        <v>0</v>
      </c>
    </row>
    <row r="173" spans="1:2">
      <c r="A173" t="s">
        <v>173</v>
      </c>
      <c r="B173" s="1">
        <f>HYPERLINK("P:/CONREC/CUSTOMERS\M\MILWAUKEE PLATING\93296 MILWAUKEE PLATING", "P:/CONREC/CUSTOMERS\M\MILWAUKEE PLATING\93296 MILWAUKEE PLATING")</f>
        <v>0</v>
      </c>
    </row>
    <row r="174" spans="1:2">
      <c r="A174" t="s">
        <v>174</v>
      </c>
      <c r="B174" s="1">
        <f>HYPERLINK("P:/CONREC/CUSTOMERS\L\LA FRANCE\93298 LA FRANCE", "P:/CONREC/CUSTOMERS\L\LA FRANCE\93298 LA FRANCE")</f>
        <v>0</v>
      </c>
    </row>
    <row r="175" spans="1:2">
      <c r="A175" t="s">
        <v>175</v>
      </c>
      <c r="B175" s="1">
        <f>HYPERLINK("P:/CONREC/CUSTOMERS\S\SACHS AUTOMOTIVE\93299 SACHS AUTOMOTIVE", "P:/CONREC/CUSTOMERS\S\SACHS AUTOMOTIVE\93299 SACHS AUTOMOTIVE")</f>
        <v>0</v>
      </c>
    </row>
    <row r="176" spans="1:2">
      <c r="A176" t="s">
        <v>176</v>
      </c>
      <c r="B176" s="1">
        <f>HYPERLINK("P:/CONREC/CUSTOMERS\L\LINCOLN PLATING\93300 LINCOLN PLATING", "P:/CONREC/CUSTOMERS\L\LINCOLN PLATING\93300 LINCOLN PLATING")</f>
        <v>0</v>
      </c>
    </row>
    <row r="177" spans="1:2">
      <c r="A177" t="s">
        <v>177</v>
      </c>
      <c r="B177" s="1">
        <f>HYPERLINK("P:/CONREC/CUSTOMERS\M\MERAMA\93301 MERAMA INC", "P:/CONREC/CUSTOMERS\M\MERAMA\93301 MERAMA INC")</f>
        <v>0</v>
      </c>
    </row>
    <row r="178" spans="1:2">
      <c r="A178" t="s">
        <v>178</v>
      </c>
      <c r="B178" s="1">
        <f>HYPERLINK("P:/CONREC/CUSTOMERS\K\KASPAR WIRE WORKS\93302 KASPAR WIRE WORKS", "P:/CONREC/CUSTOMERS\K\KASPAR WIRE WORKS\93302 KASPAR WIRE WORKS")</f>
        <v>0</v>
      </c>
    </row>
    <row r="179" spans="1:2">
      <c r="A179" t="s">
        <v>179</v>
      </c>
      <c r="B179" s="1">
        <f>HYPERLINK("P:/CONREC/CUSTOMERS\R\ROCK ISLAND ARSENAL\93303 ROCK ISLAND ARSENAL", "P:/CONREC/CUSTOMERS\R\ROCK ISLAND ARSENAL\93303 ROCK ISLAND ARSENAL")</f>
        <v>0</v>
      </c>
    </row>
    <row r="180" spans="1:2">
      <c r="A180" t="s">
        <v>180</v>
      </c>
      <c r="B180" s="1">
        <f>HYPERLINK("P:/CONREC/CUSTOMERS\W\WYRE WYND\94304 WYRE WYND", "P:/CONREC/CUSTOMERS\W\WYRE WYND\94304 WYRE WYND")</f>
        <v>0</v>
      </c>
    </row>
    <row r="181" spans="1:2">
      <c r="A181" t="s">
        <v>181</v>
      </c>
      <c r="B181" s="1">
        <f>HYPERLINK("P:/CONREC/CUSTOMERS\W\WYRE WYND\94305 WYRE WYND", "P:/CONREC/CUSTOMERS\W\WYRE WYND\94305 WYRE WYND")</f>
        <v>0</v>
      </c>
    </row>
    <row r="182" spans="1:2">
      <c r="A182" t="s">
        <v>182</v>
      </c>
      <c r="B182" s="1">
        <f>HYPERLINK("P:/CONREC/CUSTOMERS\W\WYRE WYND\94306 WYRE WYND", "P:/CONREC/CUSTOMERS\W\WYRE WYND\94306 WYRE WYND")</f>
        <v>0</v>
      </c>
    </row>
    <row r="183" spans="1:2">
      <c r="A183" t="s">
        <v>183</v>
      </c>
      <c r="B183" s="1">
        <f>HYPERLINK("P:/CONREC/CUSTOMERS\S\SENIOR PRODUCTS\94307 SENIOR PRODUCTS", "P:/CONREC/CUSTOMERS\S\SENIOR PRODUCTS\94307 SENIOR PRODUCTS")</f>
        <v>0</v>
      </c>
    </row>
    <row r="184" spans="1:2">
      <c r="A184" t="s">
        <v>184</v>
      </c>
      <c r="B184" s="1">
        <f>HYPERLINK("P:/CONREC/CUSTOMERS\A\ANCHOR COUPLING\94308 ANCHOR COUPLING", "P:/CONREC/CUSTOMERS\A\ANCHOR COUPLING\94308 ANCHOR COUPLING")</f>
        <v>0</v>
      </c>
    </row>
    <row r="185" spans="1:2">
      <c r="A185" t="s">
        <v>185</v>
      </c>
      <c r="B185" s="1">
        <f>HYPERLINK("P:/CONREC/CUSTOMERS\P\PACIFIC CIRCUITS\94309 PACIFIC CIRCUITS", "P:/CONREC/CUSTOMERS\P\PACIFIC CIRCUITS\94309 PACIFIC CIRCUITS")</f>
        <v>0</v>
      </c>
    </row>
    <row r="186" spans="1:2">
      <c r="A186" t="s">
        <v>186</v>
      </c>
      <c r="B186" s="1">
        <f>HYPERLINK("P:/CONREC/CUSTOMERS\V\VALEO WIPER\94310 VALEO WIPER SYSTEMS", "P:/CONREC/CUSTOMERS\V\VALEO WIPER\94310 VALEO WIPER SYSTEMS")</f>
        <v>0</v>
      </c>
    </row>
    <row r="187" spans="1:2">
      <c r="A187" t="s">
        <v>187</v>
      </c>
      <c r="B187" s="1">
        <f>HYPERLINK("P:/CONREC/CUSTOMERS\M\MASTER LOCK\94311 MASTER LOCK", "P:/CONREC/CUSTOMERS\M\MASTER LOCK\94311 MASTER LOCK")</f>
        <v>0</v>
      </c>
    </row>
    <row r="188" spans="1:2">
      <c r="A188" t="s">
        <v>188</v>
      </c>
      <c r="B188" s="1">
        <f>HYPERLINK("P:/CONREC/CUSTOMERS\E\EGG PRESSURE SYSTEMS\94312 EGG PRESSURE SYSTEMS", "P:/CONREC/CUSTOMERS\E\EGG PRESSURE SYSTEMS\94312 EGG PRESSURE SYSTEMS")</f>
        <v>0</v>
      </c>
    </row>
    <row r="189" spans="1:2">
      <c r="A189" t="s">
        <v>189</v>
      </c>
      <c r="B189" s="1">
        <f>HYPERLINK("P:/CONREC/CUSTOMERS\K\KONTEK ECOLOGY\94313 KONTEK - SPAR GROUP", "P:/CONREC/CUSTOMERS\K\KONTEK ECOLOGY\94313 KONTEK - SPAR GROUP")</f>
        <v>0</v>
      </c>
    </row>
    <row r="190" spans="1:2">
      <c r="A190" t="s">
        <v>190</v>
      </c>
      <c r="B190" s="1">
        <f>HYPERLINK("P:/CONREC/CUSTOMERS\A\ADAPTIVE CIRCUITS\94314 ADAPTIVE CIRCUITS", "P:/CONREC/CUSTOMERS\A\ADAPTIVE CIRCUITS\94314 ADAPTIVE CIRCUITS")</f>
        <v>0</v>
      </c>
    </row>
    <row r="191" spans="1:2">
      <c r="A191" t="s">
        <v>191</v>
      </c>
      <c r="B191" s="1">
        <f>HYPERLINK("P:/CONREC/CUSTOMERS\T\TORPEDO SPECIALTY WIRE\94315 TORPEDO SPECIALTY WIRE", "P:/CONREC/CUSTOMERS\T\TORPEDO SPECIALTY WIRE\94315 TORPEDO SPECIALTY WIRE")</f>
        <v>0</v>
      </c>
    </row>
    <row r="192" spans="1:2">
      <c r="A192" t="s">
        <v>192</v>
      </c>
      <c r="B192" s="1">
        <f>HYPERLINK("P:/CONREC/CUSTOMERS\B\BARRY CONTROLS\94316 BARRY CONTROLS", "P:/CONREC/CUSTOMERS\B\BARRY CONTROLS\94316 BARRY CONTROLS")</f>
        <v>0</v>
      </c>
    </row>
    <row r="193" spans="1:2">
      <c r="A193" t="s">
        <v>193</v>
      </c>
      <c r="B193" s="1">
        <f>HYPERLINK("P:/CONREC/CUSTOMERS\H\HOPEWELL\94318 HOPEWELL", "P:/CONREC/CUSTOMERS\H\HOPEWELL\94318 HOPEWELL")</f>
        <v>0</v>
      </c>
    </row>
    <row r="194" spans="1:2">
      <c r="A194" t="s">
        <v>194</v>
      </c>
      <c r="B194" s="1">
        <f>HYPERLINK("P:/CONREC/CUSTOMERS\H\HOPEWELL\94319 HOPEWELL", "P:/CONREC/CUSTOMERS\H\HOPEWELL\94319 HOPEWELL")</f>
        <v>0</v>
      </c>
    </row>
    <row r="195" spans="1:2">
      <c r="A195" t="s">
        <v>195</v>
      </c>
      <c r="B195" s="1">
        <f>HYPERLINK("P:/CONREC/CUSTOMERS\S\SUFFIELD\94320 SUFFIELD GROUP", "P:/CONREC/CUSTOMERS\S\SUFFIELD\94320 SUFFIELD GROUP")</f>
        <v>0</v>
      </c>
    </row>
    <row r="196" spans="1:2">
      <c r="A196" t="s">
        <v>196</v>
      </c>
      <c r="B196" s="1">
        <f>HYPERLINK("P:/CONREC/CUSTOMERS\H\HYDRO-LINE MFG CO\94321 HYDRO-LINE MFG CO", "P:/CONREC/CUSTOMERS\H\HYDRO-LINE MFG CO\94321 HYDRO-LINE MFG CO")</f>
        <v>0</v>
      </c>
    </row>
    <row r="197" spans="1:2">
      <c r="A197" t="s">
        <v>197</v>
      </c>
      <c r="B197" s="1">
        <f>HYPERLINK("P:/CONREC/CUSTOMERS\P\PARKER KALON\94322 PARKER KALON", "P:/CONREC/CUSTOMERS\P\PARKER KALON\94322 PARKER KALON")</f>
        <v>0</v>
      </c>
    </row>
    <row r="198" spans="1:2">
      <c r="A198" t="s">
        <v>198</v>
      </c>
      <c r="B198" s="1">
        <f>HYPERLINK("P:/CONREC/CUSTOMERS\E\ERIE PLATING\94323 ERIE PLATING", "P:/CONREC/CUSTOMERS\E\ERIE PLATING\94323 ERIE PLATING")</f>
        <v>0</v>
      </c>
    </row>
    <row r="199" spans="1:2">
      <c r="A199" t="s">
        <v>199</v>
      </c>
      <c r="B199" s="1">
        <f>HYPERLINK("P:/CONREC/CUSTOMERS\O\OSRAM SYLVANIA\94325 OSRAM SYLVANIA", "P:/CONREC/CUSTOMERS\O\OSRAM SYLVANIA\94325 OSRAM SYLVANIA")</f>
        <v>0</v>
      </c>
    </row>
    <row r="200" spans="1:2">
      <c r="A200" t="s">
        <v>200</v>
      </c>
      <c r="B200" s="1">
        <f>HYPERLINK("P:/CONREC/CUSTOMERS\P\PIONEER METAL FINISHING\94326 PIONEER METAL FINISHING", "P:/CONREC/CUSTOMERS\P\PIONEER METAL FINISHING\94326 PIONEER METAL FINISHING")</f>
        <v>0</v>
      </c>
    </row>
    <row r="201" spans="1:2">
      <c r="A201" t="s">
        <v>201</v>
      </c>
      <c r="B201" s="1">
        <f>HYPERLINK("P:/CONREC/CUSTOMERS\N\NATIONAL MFG\94327 NATIONAL MFG OF CANADA", "P:/CONREC/CUSTOMERS\N\NATIONAL MFG\94327 NATIONAL MFG OF CANADA")</f>
        <v>0</v>
      </c>
    </row>
    <row r="202" spans="1:2">
      <c r="A202" t="s">
        <v>202</v>
      </c>
      <c r="B202" s="1">
        <f>HYPERLINK("P:/CONREC/CUSTOMERS\E\ERIE PLATING\94328 ERIE PLATING", "P:/CONREC/CUSTOMERS\E\ERIE PLATING\94328 ERIE PLATING")</f>
        <v>0</v>
      </c>
    </row>
    <row r="203" spans="1:2">
      <c r="A203" t="s">
        <v>203</v>
      </c>
      <c r="B203" s="1">
        <f>HYPERLINK("P:/CONREC/CUSTOMERS\R\REHRIG\94329 REHRIG INTERNATIONAL", "P:/CONREC/CUSTOMERS\R\REHRIG\94329 REHRIG INTERNATIONAL")</f>
        <v>0</v>
      </c>
    </row>
    <row r="204" spans="1:2">
      <c r="A204" t="s">
        <v>204</v>
      </c>
      <c r="B204" s="1">
        <f>HYPERLINK("P:/CONREC/CUSTOMERS\G\GREYSTONE\94330 GREYSTONE OF VA", "P:/CONREC/CUSTOMERS\G\GREYSTONE\94330 GREYSTONE OF VA")</f>
        <v>0</v>
      </c>
    </row>
    <row r="205" spans="1:2">
      <c r="A205" t="s">
        <v>205</v>
      </c>
      <c r="B205" s="1">
        <f>HYPERLINK("P:/CONREC/CUSTOMERS\G\GLADWIN METAL FINISHING\94331 GLADWIN METAL FINISHING", "P:/CONREC/CUSTOMERS\G\GLADWIN METAL FINISHING\94331 GLADWIN METAL FINISHING")</f>
        <v>0</v>
      </c>
    </row>
    <row r="206" spans="1:2">
      <c r="A206" t="s">
        <v>206</v>
      </c>
      <c r="B206" s="1">
        <f>HYPERLINK("P:/CONREC/CUSTOMERS\N\NORTHERN IL METAL\94332 NORTHERN IL METAL", "P:/CONREC/CUSTOMERS\N\NORTHERN IL METAL\94332 NORTHERN IL METAL")</f>
        <v>0</v>
      </c>
    </row>
    <row r="207" spans="1:2">
      <c r="A207" t="s">
        <v>207</v>
      </c>
      <c r="B207" s="1">
        <f>HYPERLINK("P:/CONREC/CUSTOMERS\I\IBM\94333 IBM", "P:/CONREC/CUSTOMERS\I\IBM\94333 IBM")</f>
        <v>0</v>
      </c>
    </row>
    <row r="208" spans="1:2">
      <c r="A208" t="s">
        <v>208</v>
      </c>
      <c r="B208" s="1">
        <f>HYPERLINK("P:/CONREC/CUSTOMERS\I\IBM\94334 IBM", "P:/CONREC/CUSTOMERS\I\IBM\94334 IBM")</f>
        <v>0</v>
      </c>
    </row>
    <row r="209" spans="1:2">
      <c r="A209" t="s">
        <v>209</v>
      </c>
      <c r="B209" s="1">
        <f>HYPERLINK("P:/CONREC/CUSTOMERS\W\WILSIRE MFG\94335 WILSIRE MFG", "P:/CONREC/CUSTOMERS\W\WILSIRE MFG\94335 WILSIRE MFG")</f>
        <v>0</v>
      </c>
    </row>
    <row r="210" spans="1:2">
      <c r="A210" t="s">
        <v>210</v>
      </c>
      <c r="B210" s="1">
        <f>HYPERLINK("P:/CONREC/CUSTOMERS\S\SQUARE D\94336 SQUARE D", "P:/CONREC/CUSTOMERS\S\SQUARE D\94336 SQUARE D")</f>
        <v>0</v>
      </c>
    </row>
    <row r="211" spans="1:2">
      <c r="A211" t="s">
        <v>211</v>
      </c>
      <c r="B211" s="1">
        <f>HYPERLINK("P:/CONREC/CUSTOMERS\C\CJ SAPORITO\94337 CJ SAPORITO", "P:/CONREC/CUSTOMERS\C\CJ SAPORITO\94337 CJ SAPORITO")</f>
        <v>0</v>
      </c>
    </row>
    <row r="212" spans="1:2">
      <c r="A212" t="s">
        <v>212</v>
      </c>
      <c r="B212" s="1">
        <f>HYPERLINK("P:/CONREC/CUSTOMERS\I\INVAMEX\94339 INVAMEX", "P:/CONREC/CUSTOMERS\I\INVAMEX\94339 INVAMEX")</f>
        <v>0</v>
      </c>
    </row>
    <row r="213" spans="1:2">
      <c r="A213" t="s">
        <v>213</v>
      </c>
      <c r="B213" s="1">
        <f>HYPERLINK("P:/CONREC/CUSTOMERS\P\PALNUT\94340 PALNUT", "P:/CONREC/CUSTOMERS\P\PALNUT\94340 PALNUT")</f>
        <v>0</v>
      </c>
    </row>
    <row r="214" spans="1:2">
      <c r="A214" t="s">
        <v>214</v>
      </c>
      <c r="B214" s="1">
        <f>HYPERLINK("P:/CONREC/CUSTOMERS\W\WESTERN EQUIPMENT\95341 WESTERN EQUIPMENT CO", "P:/CONREC/CUSTOMERS\W\WESTERN EQUIPMENT\95341 WESTERN EQUIPMENT CO")</f>
        <v>0</v>
      </c>
    </row>
    <row r="215" spans="1:2">
      <c r="A215" t="s">
        <v>215</v>
      </c>
      <c r="B215" s="1">
        <f>HYPERLINK("P:/CONREC/CUSTOMERS\M\METAL TECH\95342 METAL TECH", "P:/CONREC/CUSTOMERS\M\METAL TECH\95342 METAL TECH")</f>
        <v>0</v>
      </c>
    </row>
    <row r="216" spans="1:2">
      <c r="A216" t="s">
        <v>216</v>
      </c>
      <c r="B216" s="1">
        <f>HYPERLINK("P:/CONREC/CUSTOMERS\P\PHELPS DODGE\95343 PHELPS DODGE", "P:/CONREC/CUSTOMERS\P\PHELPS DODGE\95343 PHELPS DODGE")</f>
        <v>0</v>
      </c>
    </row>
    <row r="217" spans="1:2">
      <c r="A217" t="s">
        <v>217</v>
      </c>
      <c r="B217" s="1">
        <f>HYPERLINK("P:/CONREC/CUSTOMERS\T\TIERKURO\95344 TEIKURO CORPORATION", "P:/CONREC/CUSTOMERS\T\TIERKURO\95344 TEIKURO CORPORATION")</f>
        <v>0</v>
      </c>
    </row>
    <row r="218" spans="1:2">
      <c r="A218" t="s">
        <v>218</v>
      </c>
      <c r="B218" s="1">
        <f>HYPERLINK("P:/CONREC/CUSTOMERS\S\SUPERIOR METAL\95345 SUPERIOR METAL", "P:/CONREC/CUSTOMERS\S\SUPERIOR METAL\95345 SUPERIOR METAL")</f>
        <v>0</v>
      </c>
    </row>
    <row r="219" spans="1:2">
      <c r="A219" t="s">
        <v>219</v>
      </c>
      <c r="B219" s="1">
        <f>HYPERLINK("P:/CONREC/CUSTOMERS\L\LONG MFG\95346 LONG MFG CO", "P:/CONREC/CUSTOMERS\L\LONG MFG\95346 LONG MFG CO")</f>
        <v>0</v>
      </c>
    </row>
    <row r="220" spans="1:2">
      <c r="A220" t="s">
        <v>220</v>
      </c>
      <c r="B220" s="1">
        <f>HYPERLINK("P:/CONREC/CUSTOMERS\L\LONG MFG\95347 LONG MFG CO", "P:/CONREC/CUSTOMERS\L\LONG MFG\95347 LONG MFG CO")</f>
        <v>0</v>
      </c>
    </row>
    <row r="221" spans="1:2">
      <c r="A221" t="s">
        <v>221</v>
      </c>
      <c r="B221" s="1">
        <f>HYPERLINK("P:/CONREC/CUSTOMERS\T\THOMSON SAGINAW\95348 THOMSON SAGINAW", "P:/CONREC/CUSTOMERS\T\THOMSON SAGINAW\95348 THOMSON SAGINAW")</f>
        <v>0</v>
      </c>
    </row>
    <row r="222" spans="1:2">
      <c r="A222" t="s">
        <v>222</v>
      </c>
      <c r="B222" s="1">
        <f>HYPERLINK("P:/CONREC/CUSTOMERS\T\TRIAD CIRCUITS\95349 TRIAD CIRCUITS", "P:/CONREC/CUSTOMERS\T\TRIAD CIRCUITS\95349 TRIAD CIRCUITS")</f>
        <v>0</v>
      </c>
    </row>
    <row r="223" spans="1:2">
      <c r="A223" t="s">
        <v>223</v>
      </c>
      <c r="B223" s="1">
        <f>HYPERLINK("P:/CONREC/CUSTOMERS\O\OSRAM SYLVANIA\95350 OSRAM SYLVANIA", "P:/CONREC/CUSTOMERS\O\OSRAM SYLVANIA\95350 OSRAM SYLVANIA")</f>
        <v>0</v>
      </c>
    </row>
    <row r="224" spans="1:2">
      <c r="A224" t="s">
        <v>224</v>
      </c>
      <c r="B224" s="1">
        <f>HYPERLINK("P:/CONREC/CUSTOMERS\O\OSRAM SYLVANIA\95351 OSRAM SYLVANIA", "P:/CONREC/CUSTOMERS\O\OSRAM SYLVANIA\95351 OSRAM SYLVANIA")</f>
        <v>0</v>
      </c>
    </row>
    <row r="225" spans="1:2">
      <c r="A225" t="s">
        <v>225</v>
      </c>
      <c r="B225" s="1">
        <f>HYPERLINK("P:/CONREC/CUSTOMERS\A\ALCOA\95352 ALCOA ELECTRONIC PKG", "P:/CONREC/CUSTOMERS\A\ALCOA\95352 ALCOA ELECTRONIC PKG")</f>
        <v>0</v>
      </c>
    </row>
    <row r="226" spans="1:2">
      <c r="A226" t="s">
        <v>226</v>
      </c>
      <c r="B226" s="1">
        <f>HYPERLINK("P:/CONREC/CUSTOMERS\T\TALBOT\95353 TALBOT INDUSTRIES", "P:/CONREC/CUSTOMERS\T\TALBOT\95353 TALBOT INDUSTRIES")</f>
        <v>0</v>
      </c>
    </row>
    <row r="227" spans="1:2">
      <c r="A227" t="s">
        <v>227</v>
      </c>
      <c r="B227" s="1">
        <f>HYPERLINK("P:/CONREC/CUSTOMERS\R\ROACH PLATING\95354 ROACH PLATING", "P:/CONREC/CUSTOMERS\R\ROACH PLATING\95354 ROACH PLATING")</f>
        <v>0</v>
      </c>
    </row>
    <row r="228" spans="1:2">
      <c r="A228" t="s">
        <v>228</v>
      </c>
      <c r="B228" s="1">
        <f>HYPERLINK("P:/CONREC/CUSTOMERS\C\CIRCUIT SERVICES\95355 CIRCUIT SERVICES", "P:/CONREC/CUSTOMERS\C\CIRCUIT SERVICES\95355 CIRCUIT SERVICES")</f>
        <v>0</v>
      </c>
    </row>
    <row r="229" spans="1:2">
      <c r="A229" t="s">
        <v>229</v>
      </c>
      <c r="B229" s="1">
        <f>HYPERLINK("P:/CONREC/CUSTOMERS\H\HANDY AND HARMAN TUBE\95356 HANDY &amp; HARMAN", "P:/CONREC/CUSTOMERS\H\HANDY AND HARMAN TUBE\95356 HANDY &amp; HARMAN")</f>
        <v>0</v>
      </c>
    </row>
    <row r="230" spans="1:2">
      <c r="A230" t="s">
        <v>230</v>
      </c>
      <c r="B230" s="1">
        <f>HYPERLINK("P:/CONREC/CUSTOMERS\F\FRAEN MACHINE CORP\95357 FRAEN MACHINE CORP SWISSTRONIC", "P:/CONREC/CUSTOMERS\F\FRAEN MACHINE CORP\95357 FRAEN MACHINE CORP SWISSTRONIC")</f>
        <v>0</v>
      </c>
    </row>
    <row r="231" spans="1:2">
      <c r="A231" t="s">
        <v>231</v>
      </c>
      <c r="B231" s="1">
        <f>HYPERLINK("P:/CONREC/CUSTOMERS\A\ALCOA\95358 ALCOA ELECTRONIC PKG", "P:/CONREC/CUSTOMERS\A\ALCOA\95358 ALCOA ELECTRONIC PKG")</f>
        <v>0</v>
      </c>
    </row>
    <row r="232" spans="1:2">
      <c r="A232" t="s">
        <v>232</v>
      </c>
      <c r="B232" s="1">
        <f>HYPERLINK("P:/CONREC/CUSTOMERS\A\ALCOA\95359 ALCOA ELECTRONIC PKG", "P:/CONREC/CUSTOMERS\A\ALCOA\95359 ALCOA ELECTRONIC PKG")</f>
        <v>0</v>
      </c>
    </row>
    <row r="233" spans="1:2">
      <c r="A233" t="s">
        <v>233</v>
      </c>
      <c r="B233" s="1">
        <f>HYPERLINK("P:/CONREC/CUSTOMERS\A\ALCOA\95360 ALCOA ELECTRONIC PKG", "P:/CONREC/CUSTOMERS\A\ALCOA\95360 ALCOA ELECTRONIC PKG")</f>
        <v>0</v>
      </c>
    </row>
    <row r="234" spans="1:2">
      <c r="A234" t="s">
        <v>234</v>
      </c>
      <c r="B234" s="1">
        <f>HYPERLINK("P:/CONREC/CUSTOMERS\A\ALCOA\95361 ALCOA ELECTRONIC PKG", "P:/CONREC/CUSTOMERS\A\ALCOA\95361 ALCOA ELECTRONIC PKG")</f>
        <v>0</v>
      </c>
    </row>
    <row r="235" spans="1:2">
      <c r="A235" t="s">
        <v>235</v>
      </c>
      <c r="B235" s="1">
        <f>HYPERLINK("P:/CONREC/CUSTOMERS\A\ALCOA\95362 ALCOA ELECTRONIC PKG", "P:/CONREC/CUSTOMERS\A\ALCOA\95362 ALCOA ELECTRONIC PKG")</f>
        <v>0</v>
      </c>
    </row>
    <row r="236" spans="1:2">
      <c r="A236" t="s">
        <v>236</v>
      </c>
      <c r="B236" s="1">
        <f>HYPERLINK("P:/CONREC/CUSTOMERS\A\ALCOA\95363 ALCOA ELECTRONIC PKG", "P:/CONREC/CUSTOMERS\A\ALCOA\95363 ALCOA ELECTRONIC PKG")</f>
        <v>0</v>
      </c>
    </row>
    <row r="237" spans="1:2">
      <c r="A237" t="s">
        <v>237</v>
      </c>
      <c r="B237" s="1">
        <f>HYPERLINK("P:/CONREC/CUSTOMERS\A\ALCOA\95364 ALCOA ELECTRONIC PKG", "P:/CONREC/CUSTOMERS\A\ALCOA\95364 ALCOA ELECTRONIC PKG")</f>
        <v>0</v>
      </c>
    </row>
    <row r="238" spans="1:2">
      <c r="A238" t="s">
        <v>238</v>
      </c>
      <c r="B238" s="1">
        <f>HYPERLINK("P:/CONREC/CUSTOMERS\A\ALCOA\95365 ALCOA ELECTRONIC PKG", "P:/CONREC/CUSTOMERS\A\ALCOA\95365 ALCOA ELECTRONIC PKG")</f>
        <v>0</v>
      </c>
    </row>
    <row r="239" spans="1:2">
      <c r="A239" t="s">
        <v>239</v>
      </c>
      <c r="B239" s="1">
        <f>HYPERLINK("P:/CONREC/CUSTOMERS\A\ALCOA\95366 ALCOA ELECTRONIC PKG", "P:/CONREC/CUSTOMERS\A\ALCOA\95366 ALCOA ELECTRONIC PKG")</f>
        <v>0</v>
      </c>
    </row>
    <row r="240" spans="1:2">
      <c r="A240" t="s">
        <v>240</v>
      </c>
      <c r="B240" s="1">
        <f>HYPERLINK("P:/CONREC/CUSTOMERS\H\H M QUACKENBUSH\95367 H M QUACKENBUSH", "P:/CONREC/CUSTOMERS\H\H M QUACKENBUSH\95367 H M QUACKENBUSH")</f>
        <v>0</v>
      </c>
    </row>
    <row r="241" spans="1:2">
      <c r="A241" t="s">
        <v>241</v>
      </c>
      <c r="B241" s="1">
        <f>HYPERLINK("P:/CONREC/CUSTOMERS\M\MID-STATE PLATING\95368 MID-STATE PLATING", "P:/CONREC/CUSTOMERS\M\MID-STATE PLATING\95368 MID-STATE PLATING")</f>
        <v>0</v>
      </c>
    </row>
    <row r="242" spans="1:2">
      <c r="A242" t="s">
        <v>242</v>
      </c>
      <c r="B242" s="1">
        <f>HYPERLINK("P:/CONREC/CUSTOMERS\M\MID-STATE PLATING\95369 MID-STATE PLATING", "P:/CONREC/CUSTOMERS\M\MID-STATE PLATING\95369 MID-STATE PLATING")</f>
        <v>0</v>
      </c>
    </row>
    <row r="243" spans="1:2">
      <c r="A243" t="s">
        <v>243</v>
      </c>
      <c r="B243" s="1">
        <f>HYPERLINK("P:/CONREC/CUSTOMERS\H\HANDY AND HARMAN TUBE\95370 HANDY &amp; HARMAN", "P:/CONREC/CUSTOMERS\H\HANDY AND HARMAN TUBE\95370 HANDY &amp; HARMAN")</f>
        <v>0</v>
      </c>
    </row>
    <row r="244" spans="1:2">
      <c r="A244" t="s">
        <v>244</v>
      </c>
      <c r="B244" s="1">
        <f>HYPERLINK("P:/CONREC/CUSTOMERS\D\DHS\95371 DHS", "P:/CONREC/CUSTOMERS\D\DHS\95371 DHS")</f>
        <v>0</v>
      </c>
    </row>
    <row r="245" spans="1:2">
      <c r="A245" t="s">
        <v>245</v>
      </c>
      <c r="B245" s="1">
        <f>HYPERLINK("P:/CONREC/CUSTOMERS\C\C &amp; R PLATING\95372 C &amp; R PLATING", "P:/CONREC/CUSTOMERS\C\C &amp; R PLATING\95372 C &amp; R PLATING")</f>
        <v>0</v>
      </c>
    </row>
    <row r="246" spans="1:2">
      <c r="A246" t="s">
        <v>246</v>
      </c>
      <c r="B246" s="1">
        <f>HYPERLINK("P:/CONREC/CUSTOMERS\N\NESOR ALLOY\95373 NESOR ALLOY DIV OF PHELPS DODGE", "P:/CONREC/CUSTOMERS\N\NESOR ALLOY\95373 NESOR ALLOY DIV OF PHELPS DODGE")</f>
        <v>0</v>
      </c>
    </row>
    <row r="247" spans="1:2">
      <c r="A247" t="s">
        <v>247</v>
      </c>
      <c r="B247" s="1">
        <f>HYPERLINK("P:/CONREC/CUSTOMERS\A\ALCOA\95374 ALCOA - VOIDED P.O", "P:/CONREC/CUSTOMERS\A\ALCOA\95374 ALCOA - VOIDED P.O")</f>
        <v>0</v>
      </c>
    </row>
    <row r="248" spans="1:2">
      <c r="A248" t="s">
        <v>248</v>
      </c>
      <c r="B248" s="1">
        <f>HYPERLINK("P:/CONREC/CUSTOMERS\T\THERMO KING\95375 THERMO KING", "P:/CONREC/CUSTOMERS\T\THERMO KING\95375 THERMO KING")</f>
        <v>0</v>
      </c>
    </row>
    <row r="249" spans="1:2">
      <c r="A249" t="s">
        <v>249</v>
      </c>
      <c r="B249" s="1">
        <f>HYPERLINK("P:/CONREC/CUSTOMERS\H\H M QUACKENBUSH\95376 H M QUACKENBUSH", "P:/CONREC/CUSTOMERS\H\H M QUACKENBUSH\95376 H M QUACKENBUSH")</f>
        <v>0</v>
      </c>
    </row>
    <row r="250" spans="1:2">
      <c r="A250" t="s">
        <v>250</v>
      </c>
      <c r="B250" s="1">
        <f>HYPERLINK("P:/CONREC/CUSTOMERS\K\KEMET ELECTRONICS\95377 KEMET ELECTRONICS", "P:/CONREC/CUSTOMERS\K\KEMET ELECTRONICS\95377 KEMET ELECTRONICS")</f>
        <v>0</v>
      </c>
    </row>
    <row r="251" spans="1:2">
      <c r="A251" t="s">
        <v>251</v>
      </c>
      <c r="B251" s="1">
        <f>HYPERLINK("P:/CONREC/CUSTOMERS\H\H M QUACKENBUSH\95378 H M QUACKENBUSH", "P:/CONREC/CUSTOMERS\H\H M QUACKENBUSH\95378 H M QUACKENBUSH")</f>
        <v>0</v>
      </c>
    </row>
    <row r="252" spans="1:2">
      <c r="A252" t="s">
        <v>252</v>
      </c>
      <c r="B252" s="1">
        <f>HYPERLINK("P:/CONREC/CUSTOMERS\L\LONG MFG\95379 LONG MFG CO", "P:/CONREC/CUSTOMERS\L\LONG MFG\95379 LONG MFG CO")</f>
        <v>0</v>
      </c>
    </row>
    <row r="253" spans="1:2">
      <c r="A253" t="s">
        <v>253</v>
      </c>
      <c r="B253" s="1">
        <f>HYPERLINK("P:/CONREC/CUSTOMERS\T\TIERKURO\95380 TIERKURO CORPORATION", "P:/CONREC/CUSTOMERS\T\TIERKURO\95380 TIERKURO CORPORATION")</f>
        <v>0</v>
      </c>
    </row>
    <row r="254" spans="1:2">
      <c r="A254" t="s">
        <v>254</v>
      </c>
      <c r="B254" s="1">
        <f>HYPERLINK("P:/CONREC/CUSTOMERS\C\CORNING INT\95381 CORNING INT", "P:/CONREC/CUSTOMERS\C\CORNING INT\95381 CORNING INT")</f>
        <v>0</v>
      </c>
    </row>
    <row r="255" spans="1:2">
      <c r="A255" t="s">
        <v>255</v>
      </c>
      <c r="B255" s="1">
        <f>HYPERLINK("P:/CONREC/CUSTOMERS\C\CORNING INT\95382 CORNING INT", "P:/CONREC/CUSTOMERS\C\CORNING INT\95382 CORNING INT")</f>
        <v>0</v>
      </c>
    </row>
    <row r="256" spans="1:2">
      <c r="A256" t="s">
        <v>256</v>
      </c>
      <c r="B256" s="1">
        <f>HYPERLINK("P:/CONREC/CUSTOMERS\M\MONROE AUTOMOTIVE\95383 MONROE AUTOMOTIVE", "P:/CONREC/CUSTOMERS\M\MONROE AUTOMOTIVE\95383 MONROE AUTOMOTIVE")</f>
        <v>0</v>
      </c>
    </row>
    <row r="257" spans="1:2">
      <c r="A257" t="s">
        <v>257</v>
      </c>
      <c r="B257" s="1">
        <f>HYPERLINK("P:/CONREC/CUSTOMERS\M\MOLEX\95384 MOLEX OF INDIA", "P:/CONREC/CUSTOMERS\M\MOLEX\95384 MOLEX OF INDIA")</f>
        <v>0</v>
      </c>
    </row>
    <row r="258" spans="1:2">
      <c r="A258" t="s">
        <v>258</v>
      </c>
      <c r="B258" s="1">
        <f>HYPERLINK("P:/CONREC/CUSTOMERS\Z\ZIPPO\95385 ZIPPO", "P:/CONREC/CUSTOMERS\Z\ZIPPO\95385 ZIPPO")</f>
        <v>0</v>
      </c>
    </row>
    <row r="259" spans="1:2">
      <c r="A259" t="s">
        <v>259</v>
      </c>
      <c r="B259" s="1">
        <f>HYPERLINK("P:/CONREC/CUSTOMERS\O\OSRAM SYLVANIA\95386 OSRAM SYLVANIA", "P:/CONREC/CUSTOMERS\O\OSRAM SYLVANIA\95386 OSRAM SYLVANIA")</f>
        <v>0</v>
      </c>
    </row>
    <row r="260" spans="1:2">
      <c r="A260" t="s">
        <v>260</v>
      </c>
      <c r="B260" s="1">
        <f>HYPERLINK("P:/CONREC/CUSTOMERS\T\TSR ENGINEERING\95387 TSR ENGINEERING - SIEMENS", "P:/CONREC/CUSTOMERS\T\TSR ENGINEERING\95387 TSR ENGINEERING - SIEMENS")</f>
        <v>0</v>
      </c>
    </row>
    <row r="261" spans="1:2">
      <c r="A261" t="s">
        <v>261</v>
      </c>
      <c r="B261" s="1">
        <f>HYPERLINK("P:/CONREC/CUSTOMERS\T\THERMO KING\95388 THERMO KING", "P:/CONREC/CUSTOMERS\T\THERMO KING\95388 THERMO KING")</f>
        <v>0</v>
      </c>
    </row>
    <row r="262" spans="1:2">
      <c r="A262" t="s">
        <v>262</v>
      </c>
      <c r="B262" s="1">
        <f>HYPERLINK("P:/CONREC/CUSTOMERS\C\CASCO\95389 CASCO PRODUCTS", "P:/CONREC/CUSTOMERS\C\CASCO\95389 CASCO PRODUCTS")</f>
        <v>0</v>
      </c>
    </row>
    <row r="263" spans="1:2">
      <c r="A263" t="s">
        <v>263</v>
      </c>
      <c r="B263" s="1">
        <f>HYPERLINK("P:/CONREC/CUSTOMERS\A\ALCOA\96390 ALCOA ELECTRONIC PACKAGING", "P:/CONREC/CUSTOMERS\A\ALCOA\96390 ALCOA ELECTRONIC PACKAGING")</f>
        <v>0</v>
      </c>
    </row>
    <row r="264" spans="1:2">
      <c r="A264" t="s">
        <v>264</v>
      </c>
      <c r="B264" s="1">
        <f>HYPERLINK("P:/CONREC/CUSTOMERS\P\PRE FINISH METALS\96391 PRE FINISH METALS", "P:/CONREC/CUSTOMERS\P\PRE FINISH METALS\96391 PRE FINISH METALS")</f>
        <v>0</v>
      </c>
    </row>
    <row r="265" spans="1:2">
      <c r="A265" t="s">
        <v>265</v>
      </c>
      <c r="B265" s="1">
        <f>HYPERLINK("P:/CONREC/CUSTOMERS\G\GE\96392 GE", "P:/CONREC/CUSTOMERS\G\GE\96392 GE")</f>
        <v>0</v>
      </c>
    </row>
    <row r="266" spans="1:2">
      <c r="A266" t="s">
        <v>266</v>
      </c>
      <c r="B266" s="1">
        <f>HYPERLINK("P:/CONREC/CUSTOMERS\D\DELTA METAL FINISHING\96393 DELTA METAL FINISHING", "P:/CONREC/CUSTOMERS\D\DELTA METAL FINISHING\96393 DELTA METAL FINISHING")</f>
        <v>0</v>
      </c>
    </row>
    <row r="267" spans="1:2">
      <c r="A267" t="s">
        <v>267</v>
      </c>
      <c r="B267" s="1">
        <f>HYPERLINK("P:/CONREC/CUSTOMERS\T\TSR ENGINEERING\96394 TSR ENGINEERING", "P:/CONREC/CUSTOMERS\T\TSR ENGINEERING\96394 TSR ENGINEERING")</f>
        <v>0</v>
      </c>
    </row>
    <row r="268" spans="1:2">
      <c r="A268" t="s">
        <v>268</v>
      </c>
      <c r="B268" s="1">
        <f>HYPERLINK("P:/CONREC/CUSTOMERS\T\TENNECO PACKAGING\96396 TENNECO PACKAGING", "P:/CONREC/CUSTOMERS\T\TENNECO PACKAGING\96396 TENNECO PACKAGING")</f>
        <v>0</v>
      </c>
    </row>
    <row r="269" spans="1:2">
      <c r="A269" t="s">
        <v>269</v>
      </c>
      <c r="B269" s="1">
        <f>HYPERLINK("P:/CONREC/CUSTOMERS\M\METAL PROCESSING\96397 METAL PROCESSING", "P:/CONREC/CUSTOMERS\M\METAL PROCESSING\96397 METAL PROCESSING")</f>
        <v>0</v>
      </c>
    </row>
    <row r="270" spans="1:2">
      <c r="A270" t="s">
        <v>270</v>
      </c>
      <c r="B270" s="1">
        <f>HYPERLINK("P:/CONREC/CUSTOMERS\L\LINCOLN PLATING\96398 LINCOLN PLATING", "P:/CONREC/CUSTOMERS\L\LINCOLN PLATING\96398 LINCOLN PLATING")</f>
        <v>0</v>
      </c>
    </row>
    <row r="271" spans="1:2">
      <c r="A271" t="s">
        <v>271</v>
      </c>
      <c r="B271" s="1">
        <f>HYPERLINK("P:/CONREC/CUSTOMERS\H\HR INDUSTRIES\96399 HR INDUSTRIES", "P:/CONREC/CUSTOMERS\H\HR INDUSTRIES\96399 HR INDUSTRIES")</f>
        <v>0</v>
      </c>
    </row>
    <row r="272" spans="1:2">
      <c r="A272" t="s">
        <v>272</v>
      </c>
      <c r="B272" s="1">
        <f>HYPERLINK("P:/CONREC/CUSTOMERS\M\MOLEX\96400 MOLEX OF KOREA", "P:/CONREC/CUSTOMERS\M\MOLEX\96400 MOLEX OF KOREA")</f>
        <v>0</v>
      </c>
    </row>
    <row r="273" spans="1:2">
      <c r="A273" t="s">
        <v>273</v>
      </c>
      <c r="B273" s="1">
        <f>HYPERLINK("P:/CONREC/CUSTOMERS\R\REQUEST SURPLUS\96402 REQUEST SURPLUS", "P:/CONREC/CUSTOMERS\R\REQUEST SURPLUS\96402 REQUEST SURPLUS")</f>
        <v>0</v>
      </c>
    </row>
    <row r="274" spans="1:2">
      <c r="A274" t="s">
        <v>274</v>
      </c>
      <c r="B274" s="1">
        <f>HYPERLINK("P:/CONREC/CUSTOMERS\G\GOULD\96403 GOULD", "P:/CONREC/CUSTOMERS\G\GOULD\96403 GOULD")</f>
        <v>0</v>
      </c>
    </row>
    <row r="275" spans="1:2">
      <c r="A275" t="s">
        <v>275</v>
      </c>
      <c r="B275" s="1">
        <f>HYPERLINK("P:/CONREC/CUSTOMERS\A\ANO-TECH\96404 ANO-TECH", "P:/CONREC/CUSTOMERS\A\ANO-TECH\96404 ANO-TECH")</f>
        <v>0</v>
      </c>
    </row>
    <row r="276" spans="1:2">
      <c r="A276" t="s">
        <v>276</v>
      </c>
      <c r="B276" s="1">
        <f>HYPERLINK("P:/CONREC/CUSTOMERS\K\KONTEK ECOLOGY\96405 KONTEK", "P:/CONREC/CUSTOMERS\K\KONTEK ECOLOGY\96405 KONTEK")</f>
        <v>0</v>
      </c>
    </row>
    <row r="277" spans="1:2">
      <c r="A277" t="s">
        <v>277</v>
      </c>
      <c r="B277" s="1">
        <f>HYPERLINK("P:/CONREC/CUSTOMERS\D\DIXIE PLATING\96406 DIXIE PLATING", "P:/CONREC/CUSTOMERS\D\DIXIE PLATING\96406 DIXIE PLATING")</f>
        <v>0</v>
      </c>
    </row>
    <row r="278" spans="1:2">
      <c r="A278" t="s">
        <v>278</v>
      </c>
      <c r="B278" s="1">
        <f>HYPERLINK("P:/CONREC/CUSTOMERS\N\NESOR ALLOY\96407 NESOR ALLOY DIV OF PHELPS DODGE", "P:/CONREC/CUSTOMERS\N\NESOR ALLOY\96407 NESOR ALLOY DIV OF PHELPS DODGE")</f>
        <v>0</v>
      </c>
    </row>
    <row r="279" spans="1:2">
      <c r="A279" t="s">
        <v>279</v>
      </c>
      <c r="B279" s="1">
        <f>HYPERLINK("P:/CONREC/CUSTOMERS\G\GREAT NECK SCREW\96408 GREAT NECK SCREW", "P:/CONREC/CUSTOMERS\G\GREAT NECK SCREW\96408 GREAT NECK SCREW")</f>
        <v>0</v>
      </c>
    </row>
    <row r="280" spans="1:2">
      <c r="A280" t="s">
        <v>280</v>
      </c>
      <c r="B280" s="1">
        <f>HYPERLINK("P:/CONREC/CUSTOMERS\I\INTEGRATED SYSTEMS\96409 INTEGRATED SYSTEMS", "P:/CONREC/CUSTOMERS\I\INTEGRATED SYSTEMS\96409 INTEGRATED SYSTEMS")</f>
        <v>0</v>
      </c>
    </row>
    <row r="281" spans="1:2">
      <c r="A281" t="s">
        <v>281</v>
      </c>
      <c r="B281" s="1">
        <f>HYPERLINK("P:/CONREC/CUSTOMERS\I\INTEGRATED SYSTEMS\96410 INTEGRATED SYSTEMS", "P:/CONREC/CUSTOMERS\I\INTEGRATED SYSTEMS\96410 INTEGRATED SYSTEMS")</f>
        <v>0</v>
      </c>
    </row>
    <row r="282" spans="1:2">
      <c r="A282" t="s">
        <v>282</v>
      </c>
      <c r="B282" s="1">
        <f>HYPERLINK("P:/CONREC/CUSTOMERS\C\CONREC\96411 CONREC USED-REBUILT", "P:/CONREC/CUSTOMERS\C\CONREC\96411 CONREC USED-REBUILT")</f>
        <v>0</v>
      </c>
    </row>
    <row r="283" spans="1:2">
      <c r="A283" t="s">
        <v>283</v>
      </c>
      <c r="B283" s="1">
        <f>HYPERLINK("P:/CONREC/CUSTOMERS\G\GENERAL SUPER PLATE\96412 GENERAL SUPER PLATE", "P:/CONREC/CUSTOMERS\G\GENERAL SUPER PLATE\96412 GENERAL SUPER PLATE")</f>
        <v>0</v>
      </c>
    </row>
    <row r="284" spans="1:2">
      <c r="A284" t="s">
        <v>284</v>
      </c>
      <c r="B284" s="1">
        <f>HYPERLINK("P:/CONREC/CUSTOMERS\N\NESOR ALLOY\96413 NESOR ALLOY DIV OF PHELPS DODGE", "P:/CONREC/CUSTOMERS\N\NESOR ALLOY\96413 NESOR ALLOY DIV OF PHELPS DODGE")</f>
        <v>0</v>
      </c>
    </row>
    <row r="285" spans="1:2">
      <c r="A285" t="s">
        <v>285</v>
      </c>
      <c r="B285" s="1">
        <f>HYPERLINK("P:/CONREC/CUSTOMERS\G\GENERAL SUPER PLATE\96414 GENERAL SUPER PLATE", "P:/CONREC/CUSTOMERS\G\GENERAL SUPER PLATE\96414 GENERAL SUPER PLATE")</f>
        <v>0</v>
      </c>
    </row>
    <row r="286" spans="1:2">
      <c r="A286" t="s">
        <v>286</v>
      </c>
      <c r="B286" s="1">
        <f>HYPERLINK("P:/CONREC/CUSTOMERS\N\NESOR ALLOY\96415 NESOR ALLOY DIV OF PHELPS DODGE", "P:/CONREC/CUSTOMERS\N\NESOR ALLOY\96415 NESOR ALLOY DIV OF PHELPS DODGE")</f>
        <v>0</v>
      </c>
    </row>
    <row r="287" spans="1:2">
      <c r="A287" t="s">
        <v>287</v>
      </c>
      <c r="B287" s="1">
        <f>HYPERLINK("P:/CONREC/CUSTOMERS\G\GENERAL SUPER PLATE\97416 GENERAL SUPER PLATE", "P:/CONREC/CUSTOMERS\G\GENERAL SUPER PLATE\97416 GENERAL SUPER PLATE")</f>
        <v>0</v>
      </c>
    </row>
    <row r="288" spans="1:2">
      <c r="A288" t="s">
        <v>288</v>
      </c>
      <c r="B288" s="1">
        <f>HYPERLINK("P:/CONREC/CUSTOMERS\U\US BRASS\97417 US BRASS", "P:/CONREC/CUSTOMERS\U\US BRASS\97417 US BRASS")</f>
        <v>0</v>
      </c>
    </row>
    <row r="289" spans="1:2">
      <c r="A289" t="s">
        <v>289</v>
      </c>
      <c r="B289" s="1">
        <f>HYPERLINK("P:/CONREC/CUSTOMERS\M\MCCAULEY-MCGARD\97418 MCCAULEY-MCGARD", "P:/CONREC/CUSTOMERS\M\MCCAULEY-MCGARD\97418 MCCAULEY-MCGARD")</f>
        <v>0</v>
      </c>
    </row>
    <row r="290" spans="1:2">
      <c r="A290" t="s">
        <v>290</v>
      </c>
      <c r="B290" s="1">
        <f>HYPERLINK("P:/CONREC/CUSTOMERS\M\MCCAULEY-MCGARD\97419 MCCAULEY-MCGARD", "P:/CONREC/CUSTOMERS\M\MCCAULEY-MCGARD\97419 MCCAULEY-MCGARD")</f>
        <v>0</v>
      </c>
    </row>
    <row r="291" spans="1:2">
      <c r="A291" t="s">
        <v>291</v>
      </c>
      <c r="B291" s="1">
        <f>HYPERLINK("P:/CONREC/CUSTOMERS\S\SOUTHWEST HYDROKINETICS\97420 SOUTHWEST HYDROKINETICS", "P:/CONREC/CUSTOMERS\S\SOUTHWEST HYDROKINETICS\97420 SOUTHWEST HYDROKINETICS")</f>
        <v>0</v>
      </c>
    </row>
    <row r="292" spans="1:2">
      <c r="A292" t="s">
        <v>292</v>
      </c>
      <c r="B292" s="1">
        <f>HYPERLINK("P:/CONREC/CUSTOMERS\D\DEUTSCH\97421 DEUTSCH", "P:/CONREC/CUSTOMERS\D\DEUTSCH\97421 DEUTSCH")</f>
        <v>0</v>
      </c>
    </row>
    <row r="293" spans="1:2">
      <c r="A293" t="s">
        <v>293</v>
      </c>
      <c r="B293" s="1">
        <f>HYPERLINK("P:/CONREC/CUSTOMERS\M\MOLEX\97422 MOLEX ETC", "P:/CONREC/CUSTOMERS\M\MOLEX\97422 MOLEX ETC")</f>
        <v>0</v>
      </c>
    </row>
    <row r="294" spans="1:2">
      <c r="A294" t="s">
        <v>294</v>
      </c>
      <c r="B294" s="1">
        <f>HYPERLINK("P:/CONREC/CUSTOMERS\E\ENVIRO-CHEM\97423 ENVIRO-CHEM", "P:/CONREC/CUSTOMERS\E\ENVIRO-CHEM\97423 ENVIRO-CHEM")</f>
        <v>0</v>
      </c>
    </row>
    <row r="295" spans="1:2">
      <c r="A295" t="s">
        <v>295</v>
      </c>
      <c r="B295" s="1">
        <f>HYPERLINK("P:/CONREC/CUSTOMERS\O\OSRAM SYLVANIA\97424 OSRAM SYLVANIA", "P:/CONREC/CUSTOMERS\O\OSRAM SYLVANIA\97424 OSRAM SYLVANIA")</f>
        <v>0</v>
      </c>
    </row>
    <row r="296" spans="1:2">
      <c r="A296" t="s">
        <v>296</v>
      </c>
      <c r="B296" s="1">
        <f>HYPERLINK("P:/CONREC/CUSTOMERS\O\OSRAM SYLVANIA\97425 OSRAM SYLVANIA", "P:/CONREC/CUSTOMERS\O\OSRAM SYLVANIA\97425 OSRAM SYLVANIA")</f>
        <v>0</v>
      </c>
    </row>
    <row r="297" spans="1:2">
      <c r="A297" t="s">
        <v>297</v>
      </c>
      <c r="B297" s="1">
        <f>HYPERLINK("P:/CONREC/CUSTOMERS\W\WOOD GROUP\97426 WOOD GROUP POWER TECH", "P:/CONREC/CUSTOMERS\W\WOOD GROUP\97426 WOOD GROUP POWER TECH")</f>
        <v>0</v>
      </c>
    </row>
    <row r="298" spans="1:2">
      <c r="A298" t="s">
        <v>298</v>
      </c>
      <c r="B298" s="1">
        <f>HYPERLINK("P:/CONREC/CUSTOMERS\D\DEUTSCH\97427 DEUTSCH", "P:/CONREC/CUSTOMERS\D\DEUTSCH\97427 DEUTSCH")</f>
        <v>0</v>
      </c>
    </row>
    <row r="299" spans="1:2">
      <c r="A299" t="s">
        <v>299</v>
      </c>
      <c r="B299" s="1">
        <f>HYPERLINK("P:/CONREC/CUSTOMERS\S\SOUTHWEST HYDRAULICS\97428 SOUTHWEST HYDRAULICS", "P:/CONREC/CUSTOMERS\S\SOUTHWEST HYDRAULICS\97428 SOUTHWEST HYDRAULICS")</f>
        <v>0</v>
      </c>
    </row>
    <row r="300" spans="1:2">
      <c r="A300" t="s">
        <v>300</v>
      </c>
      <c r="B300" s="1">
        <f>HYPERLINK("P:/CONREC/CUSTOMERS\C\CHAUTAUQUA HARDWARE CORP\97429 CHAUTAUQUA HARDWARE CORP", "P:/CONREC/CUSTOMERS\C\CHAUTAUQUA HARDWARE CORP\97429 CHAUTAUQUA HARDWARE CORP")</f>
        <v>0</v>
      </c>
    </row>
    <row r="301" spans="1:2">
      <c r="A301" t="s">
        <v>301</v>
      </c>
      <c r="B301" s="1">
        <f>HYPERLINK("P:/CONREC/CUSTOMERS\C\CONREC\97430 CONREC RENTAL", "P:/CONREC/CUSTOMERS\C\CONREC\97430 CONREC RENTAL")</f>
        <v>0</v>
      </c>
    </row>
    <row r="302" spans="1:2">
      <c r="A302" t="s">
        <v>302</v>
      </c>
      <c r="B302" s="1">
        <f>HYPERLINK("P:/CONREC/CUSTOMERS\U\UNIMOLD\97431 UNIMOLD", "P:/CONREC/CUSTOMERS\U\UNIMOLD\97431 UNIMOLD")</f>
        <v>0</v>
      </c>
    </row>
    <row r="303" spans="1:2">
      <c r="A303" t="s">
        <v>303</v>
      </c>
      <c r="B303" s="1">
        <f>HYPERLINK("P:/CONREC/CUSTOMERS\E\EPZ\97432 EPZ EC METALS", "P:/CONREC/CUSTOMERS\E\EPZ\97432 EPZ EC METALS")</f>
        <v>0</v>
      </c>
    </row>
    <row r="304" spans="1:2">
      <c r="A304" t="s">
        <v>304</v>
      </c>
      <c r="B304" s="1">
        <f>HYPERLINK("P:/CONREC/CUSTOMERS\N\NESTAWAY\97433 NESTAWAY", "P:/CONREC/CUSTOMERS\N\NESTAWAY\97433 NESTAWAY")</f>
        <v>0</v>
      </c>
    </row>
    <row r="305" spans="1:2">
      <c r="A305" t="s">
        <v>305</v>
      </c>
      <c r="B305" s="1">
        <f>HYPERLINK("P:/CONREC/CUSTOMERS\I\ILSCO\97434 ILSCO", "P:/CONREC/CUSTOMERS\I\ILSCO\97434 ILSCO")</f>
        <v>0</v>
      </c>
    </row>
    <row r="306" spans="1:2">
      <c r="A306" t="s">
        <v>306</v>
      </c>
      <c r="B306" s="1">
        <f>HYPERLINK("P:/CONREC/CUSTOMERS\C\CHICAGO RIVET &amp; MACHINE\97435 CHICAGO RIVET &amp; MACH", "P:/CONREC/CUSTOMERS\C\CHICAGO RIVET &amp; MACHINE\97435 CHICAGO RIVET &amp; MACH")</f>
        <v>0</v>
      </c>
    </row>
    <row r="307" spans="1:2">
      <c r="A307" t="s">
        <v>307</v>
      </c>
      <c r="B307" s="1">
        <f>HYPERLINK("P:/CONREC/CUSTOMERS\C\CHICAGO RIVET &amp; MACHINE\97436 CHICAGO RIVET &amp; MACH", "P:/CONREC/CUSTOMERS\C\CHICAGO RIVET &amp; MACHINE\97436 CHICAGO RIVET &amp; MACH")</f>
        <v>0</v>
      </c>
    </row>
    <row r="308" spans="1:2">
      <c r="A308" t="s">
        <v>308</v>
      </c>
      <c r="B308" s="1">
        <f>HYPERLINK("P:/CONREC/CUSTOMERS\M\MILLCRAFT\97437 MILLCRAFT MSM", "P:/CONREC/CUSTOMERS\M\MILLCRAFT\97437 MILLCRAFT MSM")</f>
        <v>0</v>
      </c>
    </row>
    <row r="309" spans="1:2">
      <c r="A309" t="s">
        <v>309</v>
      </c>
      <c r="B309" s="1">
        <f>HYPERLINK("P:/CONREC/CUSTOMERS\V\VALEO WIPER\97438 VALEO WIPER SYSTEMS", "P:/CONREC/CUSTOMERS\V\VALEO WIPER\97438 VALEO WIPER SYSTEMS")</f>
        <v>0</v>
      </c>
    </row>
    <row r="310" spans="1:2">
      <c r="A310" t="s">
        <v>310</v>
      </c>
      <c r="B310" s="1">
        <f>HYPERLINK("P:/CONREC/CUSTOMERS\A\AERONEX\97439 AERONEX", "P:/CONREC/CUSTOMERS\A\AERONEX\97439 AERONEX")</f>
        <v>0</v>
      </c>
    </row>
    <row r="311" spans="1:2">
      <c r="A311" t="s">
        <v>311</v>
      </c>
      <c r="B311" s="1">
        <f>HYPERLINK("P:/CONREC/CUSTOMERS\G\GATES RUBBER\97440 GATES RUBBER", "P:/CONREC/CUSTOMERS\G\GATES RUBBER\97440 GATES RUBBER")</f>
        <v>0</v>
      </c>
    </row>
    <row r="312" spans="1:2">
      <c r="A312" t="s">
        <v>312</v>
      </c>
      <c r="B312" s="1">
        <f>HYPERLINK("P:/CONREC/CUSTOMERS\M\MILLCRAFT\97441 MILLCRAFT MSM", "P:/CONREC/CUSTOMERS\M\MILLCRAFT\97441 MILLCRAFT MSM")</f>
        <v>0</v>
      </c>
    </row>
    <row r="313" spans="1:2">
      <c r="A313" t="s">
        <v>313</v>
      </c>
      <c r="B313" s="1">
        <f>HYPERLINK("P:/CONREC/CUSTOMERS\M\MILLCRAFT\97442 MILLCRAFT MSM", "P:/CONREC/CUSTOMERS\M\MILLCRAFT\97442 MILLCRAFT MSM")</f>
        <v>0</v>
      </c>
    </row>
    <row r="314" spans="1:2">
      <c r="A314" t="s">
        <v>314</v>
      </c>
      <c r="B314" s="1">
        <f>HYPERLINK("P:/CONREC/CUSTOMERS\M\MILLCRAFT\97443 MILLCRAFT MSM", "P:/CONREC/CUSTOMERS\M\MILLCRAFT\97443 MILLCRAFT MSM")</f>
        <v>0</v>
      </c>
    </row>
    <row r="315" spans="1:2">
      <c r="A315" t="s">
        <v>315</v>
      </c>
      <c r="B315" s="1">
        <f>HYPERLINK("P:/CONREC/CUSTOMERS\M\MILLCRAFT\97444 MILLCRAFT MSM", "P:/CONREC/CUSTOMERS\M\MILLCRAFT\97444 MILLCRAFT MSM")</f>
        <v>0</v>
      </c>
    </row>
    <row r="316" spans="1:2">
      <c r="A316" t="s">
        <v>316</v>
      </c>
      <c r="B316" s="1">
        <f>HYPERLINK("P:/CONREC/CUSTOMERS\M\MILLCRAFT\97445 MILLCRAFT MSM", "P:/CONREC/CUSTOMERS\M\MILLCRAFT\97445 MILLCRAFT MSM")</f>
        <v>0</v>
      </c>
    </row>
    <row r="317" spans="1:2">
      <c r="A317" t="s">
        <v>317</v>
      </c>
      <c r="B317" s="1">
        <f>HYPERLINK("P:/CONREC/CUSTOMERS\M\MILLCRAFT\97446 MILLCRAFT MSM", "P:/CONREC/CUSTOMERS\M\MILLCRAFT\97446 MILLCRAFT MSM")</f>
        <v>0</v>
      </c>
    </row>
    <row r="318" spans="1:2">
      <c r="A318" t="s">
        <v>318</v>
      </c>
      <c r="B318" s="1">
        <f>HYPERLINK("P:/CONREC/CUSTOMERS\M\MILLCRAFT\97447 MILLCRAFT MSM", "P:/CONREC/CUSTOMERS\M\MILLCRAFT\97447 MILLCRAFT MSM")</f>
        <v>0</v>
      </c>
    </row>
    <row r="319" spans="1:2">
      <c r="A319" t="s">
        <v>319</v>
      </c>
      <c r="B319" s="1">
        <f>HYPERLINK("P:/CONREC/CUSTOMERS\M\MILLCRAFT\97448 MILLCRAFT MSM", "P:/CONREC/CUSTOMERS\M\MILLCRAFT\97448 MILLCRAFT MSM")</f>
        <v>0</v>
      </c>
    </row>
    <row r="320" spans="1:2">
      <c r="A320" t="s">
        <v>320</v>
      </c>
      <c r="B320" s="1">
        <f>HYPERLINK("P:/CONREC/CUSTOMERS\P\PHELPS DODGE\97450 PHELPS DODGE - HUDSON INTL", "P:/CONREC/CUSTOMERS\P\PHELPS DODGE\97450 PHELPS DODGE - HUDSON INTL")</f>
        <v>0</v>
      </c>
    </row>
    <row r="321" spans="1:2">
      <c r="A321" t="s">
        <v>321</v>
      </c>
      <c r="B321" s="1">
        <f>HYPERLINK("P:/CONREC/CUSTOMERS\A\ALLIED SIGNAL\97451 ALLIED SIGNAL - MEXICALI", "P:/CONREC/CUSTOMERS\A\ALLIED SIGNAL\97451 ALLIED SIGNAL - MEXICALI")</f>
        <v>0</v>
      </c>
    </row>
    <row r="322" spans="1:2">
      <c r="A322" t="s">
        <v>322</v>
      </c>
      <c r="B322" s="1">
        <f>HYPERLINK("P:/CONREC/CUSTOMERS\M\METALOR REFINING\97452 METALOR REFINING", "P:/CONREC/CUSTOMERS\M\METALOR REFINING\97452 METALOR REFINING")</f>
        <v>0</v>
      </c>
    </row>
    <row r="323" spans="1:2">
      <c r="A323" t="s">
        <v>323</v>
      </c>
      <c r="B323" s="1">
        <f>HYPERLINK("P:/CONREC/CUSTOMERS\I\IMPERIAL PLATING\97453 IMPERIAL PLATING", "P:/CONREC/CUSTOMERS\I\IMPERIAL PLATING\97453 IMPERIAL PLATING")</f>
        <v>0</v>
      </c>
    </row>
    <row r="324" spans="1:2">
      <c r="A324" t="s">
        <v>324</v>
      </c>
      <c r="B324" s="1">
        <f>HYPERLINK("P:/CONREC/CUSTOMERS\V\VALEO WIPER\97454 VALEO WIPER SYSTEMS", "P:/CONREC/CUSTOMERS\V\VALEO WIPER\97454 VALEO WIPER SYSTEMS")</f>
        <v>0</v>
      </c>
    </row>
    <row r="325" spans="1:2">
      <c r="A325" t="s">
        <v>325</v>
      </c>
      <c r="B325" s="1">
        <f>HYPERLINK("P:/CONREC/CUSTOMERS\I\INDIAN HEAD PLATING\97455 INDIAN HEAD PLATING", "P:/CONREC/CUSTOMERS\I\INDIAN HEAD PLATING\97455 INDIAN HEAD PLATING")</f>
        <v>0</v>
      </c>
    </row>
    <row r="326" spans="1:2">
      <c r="A326" t="s">
        <v>326</v>
      </c>
      <c r="B326" s="1">
        <f>HYPERLINK("P:/CONREC/CUSTOMERS\G\GE\97456 GE MOTORS", "P:/CONREC/CUSTOMERS\G\GE\97456 GE MOTORS")</f>
        <v>0</v>
      </c>
    </row>
    <row r="327" spans="1:2">
      <c r="A327" t="s">
        <v>327</v>
      </c>
      <c r="B327" s="1">
        <f>HYPERLINK("P:/CONREC/CUSTOMERS\L\LANCO ENVIRONMENTAL\97457 LANCO ENVIRONMENTAL", "P:/CONREC/CUSTOMERS\L\LANCO ENVIRONMENTAL\97457 LANCO ENVIRONMENTAL")</f>
        <v>0</v>
      </c>
    </row>
    <row r="328" spans="1:2">
      <c r="A328" t="s">
        <v>328</v>
      </c>
      <c r="B328" s="1">
        <f>HYPERLINK("P:/CONREC/CUSTOMERS\H\HY-TECH FINISHING\97458 HY-TECH FINISHING - SURF-TECH", "P:/CONREC/CUSTOMERS\H\HY-TECH FINISHING\97458 HY-TECH FINISHING - SURF-TECH")</f>
        <v>0</v>
      </c>
    </row>
    <row r="329" spans="1:2">
      <c r="A329" t="s">
        <v>329</v>
      </c>
      <c r="B329" s="1">
        <f>HYPERLINK("P:/CONREC/CUSTOMERS\A\ALLIED SIGNAL\97459 ALLIED SIGNAL - MEXICALI", "P:/CONREC/CUSTOMERS\A\ALLIED SIGNAL\97459 ALLIED SIGNAL - MEXICALI")</f>
        <v>0</v>
      </c>
    </row>
    <row r="330" spans="1:2">
      <c r="A330" t="s">
        <v>330</v>
      </c>
      <c r="B330" s="1">
        <f>HYPERLINK("P:/CONREC/CUSTOMERS\B\BUREAU ELECTRONIC\98460 THE BUREAU ELECTRONIC GROUP", "P:/CONREC/CUSTOMERS\B\BUREAU ELECTRONIC\98460 THE BUREAU ELECTRONIC GROUP")</f>
        <v>0</v>
      </c>
    </row>
    <row r="331" spans="1:2">
      <c r="A331" t="s">
        <v>331</v>
      </c>
      <c r="B331" s="1">
        <f>HYPERLINK("P:/CONREC/CUSTOMERS\N\NEW DIMENSION PLATING\98461 NEW DIMENSION PLATING", "P:/CONREC/CUSTOMERS\N\NEW DIMENSION PLATING\98461 NEW DIMENSION PLATING")</f>
        <v>0</v>
      </c>
    </row>
    <row r="332" spans="1:2">
      <c r="A332" t="s">
        <v>332</v>
      </c>
      <c r="B332" s="1">
        <f>HYPERLINK("P:/CONREC/CUSTOMERS\T\TMPI\98462 TMPI", "P:/CONREC/CUSTOMERS\T\TMPI\98462 TMPI")</f>
        <v>0</v>
      </c>
    </row>
    <row r="333" spans="1:2">
      <c r="A333" t="s">
        <v>333</v>
      </c>
      <c r="B333" s="1">
        <f>HYPERLINK("P:/CONREC/CUSTOMERS\C\CONREC\98464 CONREC RENTAL", "P:/CONREC/CUSTOMERS\C\CONREC\98464 CONREC RENTAL")</f>
        <v>0</v>
      </c>
    </row>
    <row r="334" spans="1:2">
      <c r="A334" t="s">
        <v>334</v>
      </c>
      <c r="B334" s="1">
        <f>HYPERLINK("P:/CONREC/CUSTOMERS\M\METALOR REFINING\98465 METALOR REFINING", "P:/CONREC/CUSTOMERS\M\METALOR REFINING\98465 METALOR REFINING")</f>
        <v>0</v>
      </c>
    </row>
    <row r="335" spans="1:2">
      <c r="A335" t="s">
        <v>335</v>
      </c>
      <c r="B335" s="1">
        <f>HYPERLINK("P:/CONREC/CUSTOMERS\M\METALOR REFINING\98466 METALOR REFINING", "P:/CONREC/CUSTOMERS\M\METALOR REFINING\98466 METALOR REFINING")</f>
        <v>0</v>
      </c>
    </row>
    <row r="336" spans="1:2">
      <c r="A336" t="s">
        <v>336</v>
      </c>
      <c r="B336" s="1">
        <f>HYPERLINK("P:/CONREC/CUSTOMERS\V\VERMONT AMERICA\98467 VERMONT AMERICA", "P:/CONREC/CUSTOMERS\V\VERMONT AMERICA\98467 VERMONT AMERICA")</f>
        <v>0</v>
      </c>
    </row>
    <row r="337" spans="1:2">
      <c r="A337" t="s">
        <v>337</v>
      </c>
      <c r="B337" s="1">
        <f>HYPERLINK("P:/CONREC/CUSTOMERS\I\IRC\98470 IRC", "P:/CONREC/CUSTOMERS\I\IRC\98470 IRC")</f>
        <v>0</v>
      </c>
    </row>
    <row r="338" spans="1:2">
      <c r="A338" t="s">
        <v>338</v>
      </c>
      <c r="B338" s="1">
        <f>HYPERLINK("P:/CONREC/CUSTOMERS\U\US FILTER\98471 US FILTER", "P:/CONREC/CUSTOMERS\U\US FILTER\98471 US FILTER")</f>
        <v>0</v>
      </c>
    </row>
    <row r="339" spans="1:2">
      <c r="A339" t="s">
        <v>339</v>
      </c>
      <c r="B339" s="1">
        <f>HYPERLINK("P:/CONREC/CUSTOMERS\U\US FILTER\98472 US FILTER", "P:/CONREC/CUSTOMERS\U\US FILTER\98472 US FILTER")</f>
        <v>0</v>
      </c>
    </row>
    <row r="340" spans="1:2">
      <c r="A340" t="s">
        <v>340</v>
      </c>
      <c r="B340" s="1">
        <f>HYPERLINK("P:/CONREC/CUSTOMERS\I\INDUSTRIAL PLATING\98473 INDUSTRIAL PLATING", "P:/CONREC/CUSTOMERS\I\INDUSTRIAL PLATING\98473 INDUSTRIAL PLATING")</f>
        <v>0</v>
      </c>
    </row>
    <row r="341" spans="1:2">
      <c r="A341" t="s">
        <v>341</v>
      </c>
      <c r="B341" s="1">
        <f>HYPERLINK("P:/CONREC/CUSTOMERS\I\INDIAN HEAD PLATING\98474 INDIAN HEAD PLATING", "P:/CONREC/CUSTOMERS\I\INDIAN HEAD PLATING\98474 INDIAN HEAD PLATING")</f>
        <v>0</v>
      </c>
    </row>
    <row r="342" spans="1:2">
      <c r="A342" t="s">
        <v>342</v>
      </c>
      <c r="B342" s="1">
        <f>HYPERLINK("P:/CONREC/CUSTOMERS\M\MAGNESITA\98475 MAGNESITA", "P:/CONREC/CUSTOMERS\M\MAGNESITA\98475 MAGNESITA")</f>
        <v>0</v>
      </c>
    </row>
    <row r="343" spans="1:2">
      <c r="A343" t="s">
        <v>343</v>
      </c>
      <c r="B343" s="1">
        <f>HYPERLINK("P:/CONREC/CUSTOMERS\M\MAGNESITA\98476 MAGNESITA", "P:/CONREC/CUSTOMERS\M\MAGNESITA\98476 MAGNESITA")</f>
        <v>0</v>
      </c>
    </row>
    <row r="344" spans="1:2">
      <c r="A344" t="s">
        <v>344</v>
      </c>
      <c r="B344" s="1">
        <f>HYPERLINK("P:/CONREC/CUSTOMERS\H\H &amp; M PLATING\98477 H &amp; M PLATING", "P:/CONREC/CUSTOMERS\H\H &amp; M PLATING\98477 H &amp; M PLATING")</f>
        <v>0</v>
      </c>
    </row>
    <row r="345" spans="1:2">
      <c r="A345" t="s">
        <v>345</v>
      </c>
      <c r="B345" s="1">
        <f>HYPERLINK("P:/CONREC/CUSTOMERS\T\THOMAS MFG\98478 THOMAS MFG", "P:/CONREC/CUSTOMERS\T\THOMAS MFG\98478 THOMAS MFG")</f>
        <v>0</v>
      </c>
    </row>
    <row r="346" spans="1:2">
      <c r="A346" t="s">
        <v>346</v>
      </c>
      <c r="B346" s="1">
        <f>HYPERLINK("P:/CONREC/CUSTOMERS\V\VERMONT AMERICA\98479 VERMONT AMERICA", "P:/CONREC/CUSTOMERS\V\VERMONT AMERICA\98479 VERMONT AMERICA")</f>
        <v>0</v>
      </c>
    </row>
    <row r="347" spans="1:2">
      <c r="A347" t="s">
        <v>347</v>
      </c>
      <c r="B347" s="1">
        <f>HYPERLINK("P:/CONREC/CUSTOMERS\T\TYCO\98480 TYCO ELECTRONICS - AMP", "P:/CONREC/CUSTOMERS\T\TYCO\98480 TYCO ELECTRONICS - AMP")</f>
        <v>0</v>
      </c>
    </row>
    <row r="348" spans="1:2">
      <c r="A348" t="s">
        <v>348</v>
      </c>
      <c r="B348" s="1">
        <f>HYPERLINK("P:/CONREC/CUSTOMERS\C\CONREC\98481 CONREC RENTAL", "P:/CONREC/CUSTOMERS\C\CONREC\98481 CONREC RENTAL")</f>
        <v>0</v>
      </c>
    </row>
    <row r="349" spans="1:2">
      <c r="A349" t="s">
        <v>349</v>
      </c>
      <c r="B349" s="1">
        <f>HYPERLINK("P:/CONREC/CUSTOMERS\M\MESSIER-DOWTY\98482 MESSIER-DOWTY", "P:/CONREC/CUSTOMERS\M\MESSIER-DOWTY\98482 MESSIER-DOWTY")</f>
        <v>0</v>
      </c>
    </row>
    <row r="350" spans="1:2">
      <c r="A350" t="s">
        <v>350</v>
      </c>
      <c r="B350" s="1">
        <f>HYPERLINK("P:/CONREC/CUSTOMERS\I\INTERNATIONAL RECTIFIER\98483 INTERNATIONAL RECTIFIER", "P:/CONREC/CUSTOMERS\I\INTERNATIONAL RECTIFIER\98483 INTERNATIONAL RECTIFIER")</f>
        <v>0</v>
      </c>
    </row>
    <row r="351" spans="1:2">
      <c r="A351" t="s">
        <v>351</v>
      </c>
      <c r="B351" s="1">
        <f>HYPERLINK("P:/CONREC/CUSTOMERS\A\AMERICAN TINNING &amp; GALV\98484 AMERICAN TINNING &amp; GALV", "P:/CONREC/CUSTOMERS\A\AMERICAN TINNING &amp; GALV\98484 AMERICAN TINNING &amp; GALV")</f>
        <v>0</v>
      </c>
    </row>
    <row r="352" spans="1:2">
      <c r="A352" t="s">
        <v>352</v>
      </c>
      <c r="B352" s="1">
        <f>HYPERLINK("P:/CONREC/CUSTOMERS\A\AMERICAN TINNING &amp; GALV\98485 AMERICAN TINNING &amp; GALV", "P:/CONREC/CUSTOMERS\A\AMERICAN TINNING &amp; GALV\98485 AMERICAN TINNING &amp; GALV")</f>
        <v>0</v>
      </c>
    </row>
    <row r="353" spans="1:2">
      <c r="A353" t="s">
        <v>353</v>
      </c>
      <c r="B353" s="1">
        <f>HYPERLINK("P:/CONREC/CUSTOMERS\N\NESOR ALLOY\98486 NESOR ALLOY DIV OF PHELPS DODGE", "P:/CONREC/CUSTOMERS\N\NESOR ALLOY\98486 NESOR ALLOY DIV OF PHELPS DODGE")</f>
        <v>0</v>
      </c>
    </row>
    <row r="354" spans="1:2">
      <c r="A354" t="s">
        <v>354</v>
      </c>
      <c r="B354" s="1">
        <f>HYPERLINK("P:/CONREC/CUSTOMERS\N\NESOR ALLOY\98487 NESOR ALLOY DIV OF PHELPS DODGE", "P:/CONREC/CUSTOMERS\N\NESOR ALLOY\98487 NESOR ALLOY DIV OF PHELPS DODGE")</f>
        <v>0</v>
      </c>
    </row>
    <row r="355" spans="1:2">
      <c r="A355" t="s">
        <v>355</v>
      </c>
      <c r="B355" s="1">
        <f>HYPERLINK("P:/CONREC/CUSTOMERS\N\NESOR ALLOY\98488 NESOR ALLOY DIV OF PHELPS DODGS", "P:/CONREC/CUSTOMERS\N\NESOR ALLOY\98488 NESOR ALLOY DIV OF PHELPS DODGS")</f>
        <v>0</v>
      </c>
    </row>
    <row r="356" spans="1:2">
      <c r="A356" t="s">
        <v>356</v>
      </c>
      <c r="B356" s="1">
        <f>HYPERLINK("P:/CONREC/CUSTOMERS\N\NESOR ALLOY\98489 NESOR ALLOY DIV OF PHELPS DODGS", "P:/CONREC/CUSTOMERS\N\NESOR ALLOY\98489 NESOR ALLOY DIV OF PHELPS DODGS")</f>
        <v>0</v>
      </c>
    </row>
    <row r="357" spans="1:2">
      <c r="A357" t="s">
        <v>357</v>
      </c>
      <c r="B357" s="1">
        <f>HYPERLINK("P:/CONREC/CUSTOMERS\N\NESOR ALLOY\98490 NESOR ALLOY DIV OF PHELPS DODGE", "P:/CONREC/CUSTOMERS\N\NESOR ALLOY\98490 NESOR ALLOY DIV OF PHELPS DODGE")</f>
        <v>0</v>
      </c>
    </row>
    <row r="358" spans="1:2">
      <c r="A358" t="s">
        <v>358</v>
      </c>
      <c r="B358" s="1">
        <f>HYPERLINK("P:/CONREC/CUSTOMERS\S\SIEMENS\98491 SIEMENS ITE", "P:/CONREC/CUSTOMERS\S\SIEMENS\98491 SIEMENS ITE")</f>
        <v>0</v>
      </c>
    </row>
    <row r="359" spans="1:2">
      <c r="A359" t="s">
        <v>359</v>
      </c>
      <c r="B359" s="1">
        <f>HYPERLINK("P:/CONREC/CUSTOMERS\E\EPNER\98492 EPNER", "P:/CONREC/CUSTOMERS\E\EPNER\98492 EPNER")</f>
        <v>0</v>
      </c>
    </row>
    <row r="360" spans="1:2">
      <c r="A360" t="s">
        <v>360</v>
      </c>
      <c r="B360" s="1">
        <f>HYPERLINK("P:/CONREC/CUSTOMERS\M\MCCAULEY-MCGARD\98493 MCCAULEY-MCGARD", "P:/CONREC/CUSTOMERS\M\MCCAULEY-MCGARD\98493 MCCAULEY-MCGARD")</f>
        <v>0</v>
      </c>
    </row>
    <row r="361" spans="1:2">
      <c r="A361" t="s">
        <v>361</v>
      </c>
      <c r="B361" s="1">
        <f>HYPERLINK("P:/CONREC/CUSTOMERS\M\MCCAULEY-MCGARD\98494 MCCAULEY-MCGARD", "P:/CONREC/CUSTOMERS\M\MCCAULEY-MCGARD\98494 MCCAULEY-MCGARD")</f>
        <v>0</v>
      </c>
    </row>
    <row r="362" spans="1:2">
      <c r="A362" t="s">
        <v>362</v>
      </c>
      <c r="B362" s="1">
        <f>HYPERLINK("P:/CONREC/CUSTOMERS\M\MCCAULEY-MCGARD\98495 MCCAULEY-MCGARD", "P:/CONREC/CUSTOMERS\M\MCCAULEY-MCGARD\98495 MCCAULEY-MCGARD")</f>
        <v>0</v>
      </c>
    </row>
    <row r="363" spans="1:2">
      <c r="A363" t="s">
        <v>363</v>
      </c>
      <c r="B363" s="1">
        <f>HYPERLINK("P:/CONREC/CUSTOMERS\M\MCCAULEY-MCGARD\98496 MCCAULEY-MCGARD", "P:/CONREC/CUSTOMERS\M\MCCAULEY-MCGARD\98496 MCCAULEY-MCGARD")</f>
        <v>0</v>
      </c>
    </row>
    <row r="364" spans="1:2">
      <c r="A364" t="s">
        <v>364</v>
      </c>
      <c r="B364" s="1">
        <f>HYPERLINK("P:/CONREC/CUSTOMERS\I\INVENSYS\98498 INVENSYS SYSTEMS INC FOXBORO", "P:/CONREC/CUSTOMERS\I\INVENSYS\98498 INVENSYS SYSTEMS INC FOXBORO")</f>
        <v>0</v>
      </c>
    </row>
    <row r="365" spans="1:2">
      <c r="A365" t="s">
        <v>365</v>
      </c>
      <c r="B365" s="1">
        <f>HYPERLINK("P:/CONREC/CUSTOMERS\F\FOUNTAIN PLATING\98499 FOUNTAIN PLATING", "P:/CONREC/CUSTOMERS\F\FOUNTAIN PLATING\98499 FOUNTAIN PLATING")</f>
        <v>0</v>
      </c>
    </row>
    <row r="366" spans="1:2">
      <c r="A366" t="s">
        <v>366</v>
      </c>
      <c r="B366" s="1">
        <f>HYPERLINK("P:/CONREC/CUSTOMERS\A\AMP\98500 AMP INC", "P:/CONREC/CUSTOMERS\A\AMP\98500 AMP INC")</f>
        <v>0</v>
      </c>
    </row>
    <row r="367" spans="1:2">
      <c r="A367" t="s">
        <v>367</v>
      </c>
      <c r="B367" s="1">
        <f>HYPERLINK("P:/CONREC/CUSTOMERS\D\DYNATEC\98501 DYNATEC - NOT SOLD", "P:/CONREC/CUSTOMERS\D\DYNATEC\98501 DYNATEC - NOT SOLD")</f>
        <v>0</v>
      </c>
    </row>
    <row r="368" spans="1:2">
      <c r="A368" t="s">
        <v>368</v>
      </c>
      <c r="B368" s="1">
        <f>HYPERLINK("P:/CONREC/CUSTOMERS\R\R SHARPE\99502 R SHARPE INDUSTRIES", "P:/CONREC/CUSTOMERS\R\R SHARPE\99502 R SHARPE INDUSTRIES")</f>
        <v>0</v>
      </c>
    </row>
    <row r="369" spans="1:2">
      <c r="A369" t="s">
        <v>369</v>
      </c>
      <c r="B369" s="1">
        <f>HYPERLINK("P:/CONREC/CUSTOMERS\T\TEXTRON AEROSPACE\99503 TEXTRON AEROSPACE FASTENER", "P:/CONREC/CUSTOMERS\T\TEXTRON AEROSPACE\99503 TEXTRON AEROSPACE FASTENER")</f>
        <v>0</v>
      </c>
    </row>
    <row r="370" spans="1:2">
      <c r="A370" t="s">
        <v>370</v>
      </c>
      <c r="B370" s="1">
        <f>HYPERLINK("P:/CONREC/CUSTOMERS\S\SPEC PLATING\99504 SPEC PLATING", "P:/CONREC/CUSTOMERS\S\SPEC PLATING\99504 SPEC PLATING")</f>
        <v>0</v>
      </c>
    </row>
    <row r="371" spans="1:2">
      <c r="A371" t="s">
        <v>371</v>
      </c>
      <c r="B371" s="1">
        <f>HYPERLINK("P:/CONREC/CUSTOMERS\S\SQUARE D\99505 SQUARE D - GROUPE SCHNEIDER", "P:/CONREC/CUSTOMERS\S\SQUARE D\99505 SQUARE D - GROUPE SCHNEIDER")</f>
        <v>0</v>
      </c>
    </row>
    <row r="372" spans="1:2">
      <c r="A372" t="s">
        <v>372</v>
      </c>
      <c r="B372" s="1">
        <f>HYPERLINK("P:/CONREC/CUSTOMERS\M\MA-COMM\99506 MA-COMM, DIV TYCO", "P:/CONREC/CUSTOMERS\M\MA-COMM\99506 MA-COMM, DIV TYCO")</f>
        <v>0</v>
      </c>
    </row>
    <row r="373" spans="1:2">
      <c r="A373" t="s">
        <v>373</v>
      </c>
      <c r="B373" s="1">
        <f>HYPERLINK("P:/CONREC/CUSTOMERS\S\SEAGRAM DO LTD\99507 SEAGRAM DO LTD - UNIV POLYGRAM", "P:/CONREC/CUSTOMERS\S\SEAGRAM DO LTD\99507 SEAGRAM DO LTD - UNIV POLYGRAM")</f>
        <v>0</v>
      </c>
    </row>
    <row r="374" spans="1:2">
      <c r="A374" t="s">
        <v>374</v>
      </c>
      <c r="B374" s="1">
        <f>HYPERLINK("P:/CONREC/CUSTOMERS\E\EAST SIDE PLATING\99508 EAST SIDE PLATING", "P:/CONREC/CUSTOMERS\E\EAST SIDE PLATING\99508 EAST SIDE PLATING")</f>
        <v>0</v>
      </c>
    </row>
    <row r="375" spans="1:2">
      <c r="A375" t="s">
        <v>375</v>
      </c>
      <c r="B375" s="1">
        <f>HYPERLINK("P:/CONREC/CUSTOMERS\E\EAST SIDE PLATING\99509 EAST SIDE PLATING", "P:/CONREC/CUSTOMERS\E\EAST SIDE PLATING\99509 EAST SIDE PLATING")</f>
        <v>0</v>
      </c>
    </row>
    <row r="376" spans="1:2">
      <c r="A376" t="s">
        <v>376</v>
      </c>
      <c r="B376" s="1">
        <f>HYPERLINK("P:/CONREC/CUSTOMERS\T\THORCO\99510 THORCO INDUSTRIES", "P:/CONREC/CUSTOMERS\T\THORCO\99510 THORCO INDUSTRIES")</f>
        <v>0</v>
      </c>
    </row>
    <row r="377" spans="1:2">
      <c r="A377" t="s">
        <v>377</v>
      </c>
      <c r="B377" s="1">
        <f>HYPERLINK("P:/CONREC/CUSTOMERS\C\CONREC\99511 DISMANTLED", "P:/CONREC/CUSTOMERS\C\CONREC\99511 DISMANTLED")</f>
        <v>0</v>
      </c>
    </row>
    <row r="378" spans="1:2">
      <c r="A378" t="s">
        <v>378</v>
      </c>
      <c r="B378" s="1">
        <f>HYPERLINK("P:/CONREC/CUSTOMERS\V\VOEST-ALPINE\99512 VOEST-ALPINE SERVICE", "P:/CONREC/CUSTOMERS\V\VOEST-ALPINE\99512 VOEST-ALPINE SERVICE")</f>
        <v>0</v>
      </c>
    </row>
    <row r="379" spans="1:2">
      <c r="A379" t="s">
        <v>379</v>
      </c>
      <c r="B379" s="1">
        <f>HYPERLINK("P:/CONREC/CUSTOMERS\T\TYCO\99513 TYCO ELECTRONICS", "P:/CONREC/CUSTOMERS\T\TYCO\99513 TYCO ELECTRONICS")</f>
        <v>0</v>
      </c>
    </row>
    <row r="380" spans="1:2">
      <c r="A380" t="s">
        <v>380</v>
      </c>
      <c r="B380" s="1">
        <f>HYPERLINK("P:/CONREC/CUSTOMERS\O\OSRAM SYLVANIA\99514 OSRAM SILVANIA", "P:/CONREC/CUSTOMERS\O\OSRAM SYLVANIA\99514 OSRAM SILVANIA")</f>
        <v>0</v>
      </c>
    </row>
    <row r="381" spans="1:2">
      <c r="A381" t="s">
        <v>381</v>
      </c>
      <c r="B381" s="1">
        <f>HYPERLINK("P:/CONREC/CUSTOMERS\C\CONREC\99515 CONREC RENTAL", "P:/CONREC/CUSTOMERS\C\CONREC\99515 CONREC RENTAL")</f>
        <v>0</v>
      </c>
    </row>
    <row r="382" spans="1:2">
      <c r="A382" t="s">
        <v>382</v>
      </c>
      <c r="B382" s="1">
        <f>HYPERLINK("P:/CONREC/CUSTOMERS\W\WILLIAMS PLATING\99516 WILLIAMS PLATING", "P:/CONREC/CUSTOMERS\W\WILLIAMS PLATING\99516 WILLIAMS PLATING")</f>
        <v>0</v>
      </c>
    </row>
    <row r="383" spans="1:2">
      <c r="A383" t="s">
        <v>383</v>
      </c>
      <c r="B383" s="1">
        <f>HYPERLINK("P:/CONREC/CUSTOMERS\S\SEPCO\99517 SILICON VALLEY - SEPCO", "P:/CONREC/CUSTOMERS\S\SEPCO\99517 SILICON VALLEY - SEPCO")</f>
        <v>0</v>
      </c>
    </row>
    <row r="384" spans="1:2">
      <c r="A384" t="s">
        <v>384</v>
      </c>
      <c r="B384" s="1">
        <f>HYPERLINK("P:/CONREC/CUSTOMERS\S\SEPCO\99518 SILICON VALLEY - SEPCO", "P:/CONREC/CUSTOMERS\S\SEPCO\99518 SILICON VALLEY - SEPCO")</f>
        <v>0</v>
      </c>
    </row>
    <row r="385" spans="1:2">
      <c r="A385" t="s">
        <v>385</v>
      </c>
      <c r="B385" s="1">
        <f>HYPERLINK("P:/CONREC/CUSTOMERS\D\D S MFG\99519 D S MFG", "P:/CONREC/CUSTOMERS\D\D S MFG\99519 D S MFG")</f>
        <v>0</v>
      </c>
    </row>
    <row r="386" spans="1:2">
      <c r="A386" t="s">
        <v>386</v>
      </c>
      <c r="B386" s="1">
        <f>HYPERLINK("P:/CONREC/CUSTOMERS\D\DANFOSSE\99520 DANFOSSE MANEUROP SA", "P:/CONREC/CUSTOMERS\D\DANFOSSE\99520 DANFOSSE MANEUROP SA")</f>
        <v>0</v>
      </c>
    </row>
    <row r="387" spans="1:2">
      <c r="A387" t="s">
        <v>387</v>
      </c>
      <c r="B387" s="1">
        <f>HYPERLINK("P:/CONREC/CUSTOMERS\U\UNITED REFINING &amp; SMELTING\99521 UNITED REFINING &amp; SMELTING", "P:/CONREC/CUSTOMERS\U\UNITED REFINING &amp; SMELTING\99521 UNITED REFINING &amp; SMELTING")</f>
        <v>0</v>
      </c>
    </row>
    <row r="388" spans="1:2">
      <c r="A388" t="s">
        <v>388</v>
      </c>
      <c r="B388" s="1">
        <f>HYPERLINK("P:/CONREC/CUSTOMERS\C\CONREC\99522 NO SALE", "P:/CONREC/CUSTOMERS\C\CONREC\99522 NO SALE")</f>
        <v>0</v>
      </c>
    </row>
    <row r="389" spans="1:2">
      <c r="A389" t="s">
        <v>389</v>
      </c>
      <c r="B389" s="1">
        <f>HYPERLINK("P:/CONREC/CUSTOMERS\C\CONREC\99523 NO SALE", "P:/CONREC/CUSTOMERS\C\CONREC\99523 NO SALE")</f>
        <v>0</v>
      </c>
    </row>
    <row r="390" spans="1:2">
      <c r="A390" t="s">
        <v>390</v>
      </c>
      <c r="B390" s="1">
        <f>HYPERLINK("P:/CONREC/CUSTOMERS\I\INDUSTRIAL ELECTROPLATING\99524 INDUSTRIAL ELECTROPLATING", "P:/CONREC/CUSTOMERS\I\INDUSTRIAL ELECTROPLATING\99524 INDUSTRIAL ELECTROPLATING")</f>
        <v>0</v>
      </c>
    </row>
    <row r="391" spans="1:2">
      <c r="A391" t="s">
        <v>391</v>
      </c>
      <c r="B391" s="1">
        <f>HYPERLINK("P:/CONREC/CUSTOMERS\G\GE\99525 GE AIRCRAFT ENGINES", "P:/CONREC/CUSTOMERS\G\GE\99525 GE AIRCRAFT ENGINES")</f>
        <v>0</v>
      </c>
    </row>
    <row r="392" spans="1:2">
      <c r="A392" t="s">
        <v>392</v>
      </c>
      <c r="B392" s="1">
        <f>HYPERLINK("P:/CONREC/CUSTOMERS\A\AMERICAN TINNING &amp; GALV\2000497 AMERICAN TINNING &amp; GALV", "P:/CONREC/CUSTOMERS\A\AMERICAN TINNING &amp; GALV\2000497 AMERICAN TINNING &amp; GALV")</f>
        <v>0</v>
      </c>
    </row>
    <row r="393" spans="1:2">
      <c r="A393" t="s">
        <v>393</v>
      </c>
      <c r="B393" s="1">
        <f>HYPERLINK("P:/CONREC/CUSTOMERS\T\TCS\2000527 TCS - PERKIN ELMIR", "P:/CONREC/CUSTOMERS\T\TCS\2000527 TCS - PERKIN ELMIR")</f>
        <v>0</v>
      </c>
    </row>
    <row r="394" spans="1:2">
      <c r="A394" t="s">
        <v>394</v>
      </c>
      <c r="B394" s="1">
        <f>HYPERLINK("P:/CONREC/CUSTOMERS\C\CONREC\2000528 CONREC RENTAL", "P:/CONREC/CUSTOMERS\C\CONREC\2000528 CONREC RENTAL")</f>
        <v>0</v>
      </c>
    </row>
    <row r="395" spans="1:2">
      <c r="A395" t="s">
        <v>395</v>
      </c>
      <c r="B395" s="1">
        <f>HYPERLINK("P:/CONREC/CUSTOMERS\E\EVANS PLATING\2000529 EVANS PLATING", "P:/CONREC/CUSTOMERS\E\EVANS PLATING\2000529 EVANS PLATING")</f>
        <v>0</v>
      </c>
    </row>
    <row r="396" spans="1:2">
      <c r="A396" t="s">
        <v>396</v>
      </c>
      <c r="B396" s="1">
        <f>HYPERLINK("P:/CONREC/CUSTOMERS\C\CADON PIT\2000530 NO SOLD - CADON PIT - DISASSEMBLED", "P:/CONREC/CUSTOMERS\C\CADON PIT\2000530 NO SOLD - CADON PIT - DISASSEMBLED")</f>
        <v>0</v>
      </c>
    </row>
    <row r="397" spans="1:2">
      <c r="A397" t="s">
        <v>397</v>
      </c>
      <c r="B397" s="1">
        <f>HYPERLINK("P:/CONREC/CUSTOMERS\C\COGEMA RESOURCES\2000531 COGEMA RESOURCES", "P:/CONREC/CUSTOMERS\C\COGEMA RESOURCES\2000531 COGEMA RESOURCES")</f>
        <v>0</v>
      </c>
    </row>
    <row r="398" spans="1:2">
      <c r="A398" t="s">
        <v>398</v>
      </c>
      <c r="B398" s="1">
        <f>HYPERLINK("P:/CONREC/CUSTOMERS\I\ILSCO\2000532 ILSCO CORP", "P:/CONREC/CUSTOMERS\I\ILSCO\2000532 ILSCO CORP")</f>
        <v>0</v>
      </c>
    </row>
    <row r="399" spans="1:2">
      <c r="A399" t="s">
        <v>399</v>
      </c>
      <c r="B399" s="1">
        <f>HYPERLINK("P:/CONREC/CUSTOMERS\O\OBERG\2000533 OBERG INDUSTRIES INC", "P:/CONREC/CUSTOMERS\O\OBERG\2000533 OBERG INDUSTRIES INC")</f>
        <v>0</v>
      </c>
    </row>
    <row r="400" spans="1:2">
      <c r="A400" t="s">
        <v>400</v>
      </c>
      <c r="B400" s="1">
        <f>HYPERLINK("P:/CONREC/CUSTOMERS\O\OBERG\2000534 OBERG INDUSTRIES INC", "P:/CONREC/CUSTOMERS\O\OBERG\2000534 OBERG INDUSTRIES INC")</f>
        <v>0</v>
      </c>
    </row>
    <row r="401" spans="1:2">
      <c r="A401" t="s">
        <v>401</v>
      </c>
      <c r="B401" s="1">
        <f>HYPERLINK("P:/CONREC/CUSTOMERS\A\A &amp; E ANODIZING\2000535 A &amp; E ANODIZING", "P:/CONREC/CUSTOMERS\A\A &amp; E ANODIZING\2000535 A &amp; E ANODIZING")</f>
        <v>0</v>
      </c>
    </row>
    <row r="402" spans="1:2">
      <c r="A402" t="s">
        <v>402</v>
      </c>
      <c r="B402" s="1">
        <f>HYPERLINK("P:/CONREC/CUSTOMERS\U\UNITED METAL FINISHING\2000536 UNITED METAL FINISHING", "P:/CONREC/CUSTOMERS\U\UNITED METAL FINISHING\2000536 UNITED METAL FINISHING")</f>
        <v>0</v>
      </c>
    </row>
    <row r="403" spans="1:2">
      <c r="A403" t="s">
        <v>403</v>
      </c>
      <c r="B403" s="1">
        <f>HYPERLINK("P:/CONREC/CUSTOMERS\E\EVANS PLATING\2000537 EVANS PLATING", "P:/CONREC/CUSTOMERS\E\EVANS PLATING\2000537 EVANS PLATING")</f>
        <v>0</v>
      </c>
    </row>
    <row r="404" spans="1:2">
      <c r="A404" t="s">
        <v>404</v>
      </c>
      <c r="B404" s="1">
        <f>HYPERLINK("P:/CONREC/CUSTOMERS\C\CONREC\2000538 CONREC RENTAL OLD STYLE RF MIC", "P:/CONREC/CUSTOMERS\C\CONREC\2000538 CONREC RENTAL OLD STYLE RF MIC")</f>
        <v>0</v>
      </c>
    </row>
    <row r="405" spans="1:2">
      <c r="A405" t="s">
        <v>405</v>
      </c>
      <c r="B405" s="1">
        <f>HYPERLINK("P:/CONREC/CUSTOMERS\R\RF MICRO\2000539 RF MICRO DEVICES", "P:/CONREC/CUSTOMERS\R\RF MICRO\2000539 RF MICRO DEVICES")</f>
        <v>0</v>
      </c>
    </row>
    <row r="406" spans="1:2">
      <c r="A406" t="s">
        <v>406</v>
      </c>
      <c r="B406" s="1">
        <f>HYPERLINK("P:/CONREC/CUSTOMERS\E\ELECTRO CHEMICAL FINISHING\2000540 ELECTRO CHEMICAL FINISHING", "P:/CONREC/CUSTOMERS\E\ELECTRO CHEMICAL FINISHING\2000540 ELECTRO CHEMICAL FINISHING")</f>
        <v>0</v>
      </c>
    </row>
    <row r="407" spans="1:2">
      <c r="A407" t="s">
        <v>407</v>
      </c>
      <c r="B407" s="1">
        <f>HYPERLINK("P:/CONREC/CUSTOMERS\E\ENVIRO-CHEM\2000541 ENVIRO-CHEM", "P:/CONREC/CUSTOMERS\E\ENVIRO-CHEM\2000541 ENVIRO-CHEM")</f>
        <v>0</v>
      </c>
    </row>
    <row r="408" spans="1:2">
      <c r="A408" t="s">
        <v>408</v>
      </c>
      <c r="B408" s="1">
        <f>HYPERLINK("P:/CONREC/CUSTOMERS\C\CONREC\2000542 CONREC RENTAL", "P:/CONREC/CUSTOMERS\C\CONREC\2000542 CONREC RENTAL")</f>
        <v>0</v>
      </c>
    </row>
    <row r="409" spans="1:2">
      <c r="A409" t="s">
        <v>409</v>
      </c>
      <c r="B409" s="1">
        <f>HYPERLINK("P:/CONREC/CUSTOMERS\U\US ENGINE VALVES\2000543 US ENGINE VALVES", "P:/CONREC/CUSTOMERS\U\US ENGINE VALVES\2000543 US ENGINE VALVES")</f>
        <v>0</v>
      </c>
    </row>
    <row r="410" spans="1:2">
      <c r="A410" t="s">
        <v>410</v>
      </c>
      <c r="B410" s="1">
        <f>HYPERLINK("P:/CONREC/CUSTOMERS\V\VOEST-ALPINE\2000544 VOEST-ALPINE SERVICE", "P:/CONREC/CUSTOMERS\V\VOEST-ALPINE\2000544 VOEST-ALPINE SERVICE")</f>
        <v>0</v>
      </c>
    </row>
    <row r="411" spans="1:2">
      <c r="A411" t="s">
        <v>411</v>
      </c>
      <c r="B411" s="1">
        <f>HYPERLINK("P:/CONREC/CUSTOMERS\V\VOEST-ALPINE\2000545 VOEST-ALPINE SERVICE", "P:/CONREC/CUSTOMERS\V\VOEST-ALPINE\2000545 VOEST-ALPINE SERVICE")</f>
        <v>0</v>
      </c>
    </row>
    <row r="412" spans="1:2">
      <c r="A412" t="s">
        <v>412</v>
      </c>
      <c r="B412" s="1">
        <f>HYPERLINK("P:/CONREC/CUSTOMERS\A\AMERICAN TECHNICAL CERAMICS\2000546 AMERICAN TECHNICAL CERAMICS", "P:/CONREC/CUSTOMERS\A\AMERICAN TECHNICAL CERAMICS\2000546 AMERICAN TECHNICAL CERAMICS")</f>
        <v>0</v>
      </c>
    </row>
    <row r="413" spans="1:2">
      <c r="A413" t="s">
        <v>413</v>
      </c>
      <c r="B413" s="1">
        <f>HYPERLINK("P:/CONREC/CUSTOMERS\V\VOEST-ALPINE\2000547 VOEST-ALPINE SERVICE", "P:/CONREC/CUSTOMERS\V\VOEST-ALPINE\2000547 VOEST-ALPINE SERVICE")</f>
        <v>0</v>
      </c>
    </row>
    <row r="414" spans="1:2">
      <c r="A414" t="s">
        <v>414</v>
      </c>
      <c r="B414" s="1">
        <f>HYPERLINK("P:/CONREC/CUSTOMERS\C\CONREC\2000548 NOT SOLD", "P:/CONREC/CUSTOMERS\C\CONREC\2000548 NOT SOLD")</f>
        <v>0</v>
      </c>
    </row>
    <row r="415" spans="1:2">
      <c r="A415" t="s">
        <v>415</v>
      </c>
      <c r="B415" s="1">
        <f>HYPERLINK("P:/CONREC/CUSTOMERS\Q\QUALITY ROLLING\2000549 QUALITY ROLLING &amp; DEBURRING", "P:/CONREC/CUSTOMERS\Q\QUALITY ROLLING\2000549 QUALITY ROLLING &amp; DEBURRING")</f>
        <v>0</v>
      </c>
    </row>
    <row r="416" spans="1:2">
      <c r="A416" t="s">
        <v>416</v>
      </c>
      <c r="B416" s="1">
        <f>HYPERLINK("P:/CONREC/CUSTOMERS\E\EMPIRE HARD CHROME\2000550 EMPIRE HARD CHROME", "P:/CONREC/CUSTOMERS\E\EMPIRE HARD CHROME\2000550 EMPIRE HARD CHROME")</f>
        <v>0</v>
      </c>
    </row>
    <row r="417" spans="1:2">
      <c r="A417" t="s">
        <v>417</v>
      </c>
      <c r="B417" s="1">
        <f>HYPERLINK("P:/CONREC/CUSTOMERS\E\EMPIRE HARD CHROME\2000551 EMPIRE HARD CHROME", "P:/CONREC/CUSTOMERS\E\EMPIRE HARD CHROME\2000551 EMPIRE HARD CHROME")</f>
        <v>0</v>
      </c>
    </row>
    <row r="418" spans="1:2">
      <c r="A418" t="s">
        <v>418</v>
      </c>
      <c r="B418" s="1">
        <f>HYPERLINK("P:/CONREC/CUSTOMERS\R\RF MICRO\2000552 RF MICRO DEVICES", "P:/CONREC/CUSTOMERS\R\RF MICRO\2000552 RF MICRO DEVICES")</f>
        <v>0</v>
      </c>
    </row>
    <row r="419" spans="1:2">
      <c r="A419" t="s">
        <v>419</v>
      </c>
      <c r="B419" s="1">
        <f>HYPERLINK("P:/CONREC/CUSTOMERS\P\PRECISION ALLOY\2001553 PRECISION ALLOY", "P:/CONREC/CUSTOMERS\P\PRECISION ALLOY\2001553 PRECISION ALLOY")</f>
        <v>0</v>
      </c>
    </row>
    <row r="420" spans="1:2">
      <c r="A420" t="s">
        <v>420</v>
      </c>
      <c r="B420" s="1">
        <f>HYPERLINK("P:/CONREC/CUSTOMERS\C\CONREC\2001554 CONREC RENTAL", "P:/CONREC/CUSTOMERS\C\CONREC\2001554 CONREC RENTAL")</f>
        <v>0</v>
      </c>
    </row>
    <row r="421" spans="1:2">
      <c r="A421" t="s">
        <v>421</v>
      </c>
      <c r="B421" s="1">
        <f>HYPERLINK("P:/CONREC/CUSTOMERS\D\DIXLINE\2001555 DIXLINE CORP", "P:/CONREC/CUSTOMERS\D\DIXLINE\2001555 DIXLINE CORP")</f>
        <v>0</v>
      </c>
    </row>
    <row r="422" spans="1:2">
      <c r="A422" t="s">
        <v>422</v>
      </c>
      <c r="B422" s="1">
        <f>HYPERLINK("P:/CONREC/CUSTOMERS\P\PRECISION ALLOY\2001556 PRECISION ALLOY", "P:/CONREC/CUSTOMERS\P\PRECISION ALLOY\2001556 PRECISION ALLOY")</f>
        <v>0</v>
      </c>
    </row>
    <row r="423" spans="1:2">
      <c r="A423" t="s">
        <v>423</v>
      </c>
      <c r="B423" s="1">
        <f>HYPERLINK("P:/CONREC/CUSTOMERS\C\CONREC\2001558 CONREC TESTING UNIT", "P:/CONREC/CUSTOMERS\C\CONREC\2001558 CONREC TESTING UNIT")</f>
        <v>0</v>
      </c>
    </row>
    <row r="424" spans="1:2">
      <c r="A424" t="s">
        <v>424</v>
      </c>
      <c r="B424" s="1">
        <f>HYPERLINK("P:/CONREC/CUSTOMERS\K\KWIKSET LOCK\2001559 KWIKSET LOCK DIV OF B &amp; D", "P:/CONREC/CUSTOMERS\K\KWIKSET LOCK\2001559 KWIKSET LOCK DIV OF B &amp; D")</f>
        <v>0</v>
      </c>
    </row>
    <row r="425" spans="1:2">
      <c r="A425" t="s">
        <v>425</v>
      </c>
      <c r="B425" s="1">
        <f>HYPERLINK("P:/CONREC/CUSTOMERS\M\MOEN\2001560 MOEN INC", "P:/CONREC/CUSTOMERS\M\MOEN\2001560 MOEN INC")</f>
        <v>0</v>
      </c>
    </row>
    <row r="426" spans="1:2">
      <c r="A426" t="s">
        <v>426</v>
      </c>
      <c r="B426" s="1">
        <f>HYPERLINK("P:/CONREC/CUSTOMERS\M\MOEN\2001561 MOEN INC", "P:/CONREC/CUSTOMERS\M\MOEN\2001561 MOEN INC")</f>
        <v>0</v>
      </c>
    </row>
    <row r="427" spans="1:2">
      <c r="A427" t="s">
        <v>427</v>
      </c>
      <c r="B427" s="1">
        <f>HYPERLINK("P:/CONREC/CUSTOMERS\E\EPZ\2001562 EPZ METALS", "P:/CONREC/CUSTOMERS\E\EPZ\2001562 EPZ METALS")</f>
        <v>0</v>
      </c>
    </row>
    <row r="428" spans="1:2">
      <c r="A428" t="s">
        <v>428</v>
      </c>
      <c r="B428" s="1">
        <f>HYPERLINK("P:/CONREC/CUSTOMERS\B\BERETTA USA\2001563 BERETTA USA CORP", "P:/CONREC/CUSTOMERS\B\BERETTA USA\2001563 BERETTA USA CORP")</f>
        <v>0</v>
      </c>
    </row>
    <row r="429" spans="1:2">
      <c r="A429" t="s">
        <v>429</v>
      </c>
      <c r="B429" s="1">
        <f>HYPERLINK("P:/CONREC/CUSTOMERS\C\CONTINENTAL BRASS CO\2001564 CONTINENTAL BRASS CO", "P:/CONREC/CUSTOMERS\C\CONTINENTAL BRASS CO\2001564 CONTINENTAL BRASS CO")</f>
        <v>0</v>
      </c>
    </row>
    <row r="430" spans="1:2">
      <c r="A430" t="s">
        <v>430</v>
      </c>
      <c r="B430" s="1">
        <f>HYPERLINK("P:/CONREC/CUSTOMERS\O\OSRAM SYLVANIA\2001565 OSRAM SYLVANIA", "P:/CONREC/CUSTOMERS\O\OSRAM SYLVANIA\2001565 OSRAM SYLVANIA")</f>
        <v>0</v>
      </c>
    </row>
    <row r="431" spans="1:2">
      <c r="A431" t="s">
        <v>431</v>
      </c>
      <c r="B431" s="1">
        <f>HYPERLINK("P:/CONREC/CUSTOMERS\O\OSRAM SYLVANIA\2001566 OSRAM SYLVANIA", "P:/CONREC/CUSTOMERS\O\OSRAM SYLVANIA\2001566 OSRAM SYLVANIA")</f>
        <v>0</v>
      </c>
    </row>
    <row r="432" spans="1:2">
      <c r="A432" t="s">
        <v>432</v>
      </c>
      <c r="B432" s="1">
        <f>HYPERLINK("P:/CONREC/CUSTOMERS\O\OSRAM SYLVANIA\2001567 OSRAM SYLVANIA", "P:/CONREC/CUSTOMERS\O\OSRAM SYLVANIA\2001567 OSRAM SYLVANIA")</f>
        <v>0</v>
      </c>
    </row>
    <row r="433" spans="1:2">
      <c r="A433" t="s">
        <v>433</v>
      </c>
      <c r="B433" s="1">
        <f>HYPERLINK("P:/CONREC/CUSTOMERS\C\CONREC\2001568 CONREC RENTAL", "P:/CONREC/CUSTOMERS\C\CONREC\2001568 CONREC RENTAL")</f>
        <v>0</v>
      </c>
    </row>
    <row r="434" spans="1:2">
      <c r="A434" t="s">
        <v>434</v>
      </c>
      <c r="B434" s="1">
        <f>HYPERLINK("P:/CONREC/CUSTOMERS\R\RAYCO\2001569 RAYCO OF SCHENECTADY", "P:/CONREC/CUSTOMERS\R\RAYCO\2001569 RAYCO OF SCHENECTADY")</f>
        <v>0</v>
      </c>
    </row>
    <row r="435" spans="1:2">
      <c r="A435" t="s">
        <v>435</v>
      </c>
      <c r="B435" s="1">
        <f>HYPERLINK("P:/CONREC/CUSTOMERS\S\SOUTHERN MAINE INDUSTRIES\2001570 SOUTHERN MAINE INDUSTRIES CORP", "P:/CONREC/CUSTOMERS\S\SOUTHERN MAINE INDUSTRIES\2001570 SOUTHERN MAINE INDUSTRIES CORP")</f>
        <v>0</v>
      </c>
    </row>
    <row r="436" spans="1:2">
      <c r="A436" t="s">
        <v>436</v>
      </c>
      <c r="B436" s="1">
        <f>HYPERLINK("P:/CONREC/CUSTOMERS\A\AMERICAN FLANGE\2001571 AMERICAN FLANGE &amp; MFG", "P:/CONREC/CUSTOMERS\A\AMERICAN FLANGE\2001571 AMERICAN FLANGE &amp; MFG")</f>
        <v>0</v>
      </c>
    </row>
    <row r="437" spans="1:2">
      <c r="A437" t="s">
        <v>437</v>
      </c>
      <c r="B437" s="1">
        <f>HYPERLINK("P:/CONREC/CUSTOMERS\C\CUSTOM COATING\2001572 CUSTOM COATING", "P:/CONREC/CUSTOMERS\C\CUSTOM COATING\2001572 CUSTOM COATING")</f>
        <v>0</v>
      </c>
    </row>
    <row r="438" spans="1:2">
      <c r="A438" t="s">
        <v>438</v>
      </c>
      <c r="B438" s="1">
        <f>HYPERLINK("P:/CONREC/CUSTOMERS\E\ERICO\2001573 ERICO INC", "P:/CONREC/CUSTOMERS\E\ERICO\2001573 ERICO INC")</f>
        <v>0</v>
      </c>
    </row>
    <row r="439" spans="1:2">
      <c r="A439" t="s">
        <v>439</v>
      </c>
      <c r="B439" s="1">
        <f>HYPERLINK("P:/CONREC/CUSTOMERS\F\F &amp; H PLATING\2002395 F &amp; H PLATING", "P:/CONREC/CUSTOMERS\F\F &amp; H PLATING\2002395 F &amp; H PLATING")</f>
        <v>0</v>
      </c>
    </row>
    <row r="440" spans="1:2">
      <c r="A440" t="s">
        <v>440</v>
      </c>
      <c r="B440" s="1">
        <f>HYPERLINK("P:/CONREC/CUSTOMERS\C\CONREC\2002526 CONREC RENTAL - JW HARRIS", "P:/CONREC/CUSTOMERS\C\CONREC\2002526 CONREC RENTAL - JW HARRIS")</f>
        <v>0</v>
      </c>
    </row>
    <row r="441" spans="1:2">
      <c r="A441" t="s">
        <v>441</v>
      </c>
      <c r="B441" s="1">
        <f>HYPERLINK("P:/CONREC/CUSTOMERS\E\EDCO\2002557 EDCO PRODUCTS", "P:/CONREC/CUSTOMERS\E\EDCO\2002557 EDCO PRODUCTS")</f>
        <v>0</v>
      </c>
    </row>
    <row r="442" spans="1:2">
      <c r="A442" t="s">
        <v>442</v>
      </c>
      <c r="B442" s="1">
        <f>HYPERLINK("P:/CONREC/CUSTOMERS\G\GE\2002574 GE SWITCHGEAR", "P:/CONREC/CUSTOMERS\G\GE\2002574 GE SWITCHGEAR")</f>
        <v>0</v>
      </c>
    </row>
    <row r="443" spans="1:2">
      <c r="A443" t="s">
        <v>443</v>
      </c>
      <c r="B443" s="1">
        <f>HYPERLINK("P:/CONREC/CUSTOMERS\S\SECOR\2002575 SECOR - US NAVY", "P:/CONREC/CUSTOMERS\S\SECOR\2002575 SECOR - US NAVY")</f>
        <v>0</v>
      </c>
    </row>
    <row r="444" spans="1:2">
      <c r="A444" t="s">
        <v>444</v>
      </c>
      <c r="B444" s="1">
        <f>HYPERLINK("P:/CONREC/CUSTOMERS\M\MITSUBISHI\2002576 MITSUBISHI", "P:/CONREC/CUSTOMERS\M\MITSUBISHI\2002576 MITSUBISHI")</f>
        <v>0</v>
      </c>
    </row>
    <row r="445" spans="1:2">
      <c r="A445" t="s">
        <v>445</v>
      </c>
      <c r="B445" s="1">
        <f>HYPERLINK("P:/CONREC/CUSTOMERS\G\GE\2002577 GE", "P:/CONREC/CUSTOMERS\G\GE\2002577 GE")</f>
        <v>0</v>
      </c>
    </row>
    <row r="446" spans="1:2">
      <c r="A446" t="s">
        <v>446</v>
      </c>
      <c r="B446" s="1">
        <f>HYPERLINK("P:/CONREC/CUSTOMERS\W\WATTS REGTROL\2002578 WATTS REGTROL", "P:/CONREC/CUSTOMERS\W\WATTS REGTROL\2002578 WATTS REGTROL")</f>
        <v>0</v>
      </c>
    </row>
    <row r="447" spans="1:2">
      <c r="A447" t="s">
        <v>447</v>
      </c>
      <c r="B447" s="1">
        <f>HYPERLINK("P:/CONREC/CUSTOMERS\V\V H BLACKINTON\2002579 V H BLACKINTON", "P:/CONREC/CUSTOMERS\V\V H BLACKINTON\2002579 V H BLACKINTON")</f>
        <v>0</v>
      </c>
    </row>
    <row r="448" spans="1:2">
      <c r="A448" t="s">
        <v>448</v>
      </c>
      <c r="B448" s="1">
        <f>HYPERLINK("P:/CONREC/CUSTOMERS\I\INTERMETRO\2002580 INTERMETRO", "P:/CONREC/CUSTOMERS\I\INTERMETRO\2002580 INTERMETRO")</f>
        <v>0</v>
      </c>
    </row>
    <row r="449" spans="1:2">
      <c r="A449" t="s">
        <v>449</v>
      </c>
      <c r="B449" s="1">
        <f>HYPERLINK("P:/CONREC/CUSTOMERS\E\EDCO\2002581 EDCO PRODUCTS", "P:/CONREC/CUSTOMERS\E\EDCO\2002581 EDCO PRODUCTS")</f>
        <v>0</v>
      </c>
    </row>
    <row r="450" spans="1:2">
      <c r="A450" t="s">
        <v>450</v>
      </c>
      <c r="B450" s="1">
        <f>HYPERLINK("P:/CONREC/CUSTOMERS\A\ABRAMS AIRBOURNE\2002582 ABRAMS AIRBORNE MFG", "P:/CONREC/CUSTOMERS\A\ABRAMS AIRBOURNE\2002582 ABRAMS AIRBORNE MFG")</f>
        <v>0</v>
      </c>
    </row>
    <row r="451" spans="1:2">
      <c r="A451" t="s">
        <v>451</v>
      </c>
      <c r="B451" s="1">
        <f>HYPERLINK("P:/CONREC/CUSTOMERS\H\HALLMARK SWEET\2002583 HALLMARK SWEET", "P:/CONREC/CUSTOMERS\H\HALLMARK SWEET\2002583 HALLMARK SWEET")</f>
        <v>0</v>
      </c>
    </row>
    <row r="452" spans="1:2">
      <c r="A452" t="s">
        <v>452</v>
      </c>
      <c r="B452" s="1">
        <f>HYPERLINK("P:/CONREC/CUSTOMERS\C\CONREC\2002584 CONREC RENTAL", "P:/CONREC/CUSTOMERS\C\CONREC\2002584 CONREC RENTAL")</f>
        <v>0</v>
      </c>
    </row>
    <row r="453" spans="1:2">
      <c r="A453" t="s">
        <v>453</v>
      </c>
      <c r="B453" s="1">
        <f>HYPERLINK("P:/CONREC/CUSTOMERS\C\CONREC\2002585 CONREC RENTAL", "P:/CONREC/CUSTOMERS\C\CONREC\2002585 CONREC RENTAL")</f>
        <v>0</v>
      </c>
    </row>
    <row r="454" spans="1:2">
      <c r="A454" t="s">
        <v>454</v>
      </c>
      <c r="B454" s="1">
        <f>HYPERLINK("P:/CONREC/CUSTOMERS\Q\QUEEN CITY PLATING\2002586 QUEEN CITY PLATING", "P:/CONREC/CUSTOMERS\Q\QUEEN CITY PLATING\2002586 QUEEN CITY PLATING")</f>
        <v>0</v>
      </c>
    </row>
    <row r="455" spans="1:2">
      <c r="A455" t="s">
        <v>455</v>
      </c>
      <c r="B455" s="1">
        <f>HYPERLINK("P:/CONREC/CUSTOMERS\P\PLASTIC PLATERS INC\2003587 PLASTIC PLATERS INC", "P:/CONREC/CUSTOMERS\P\PLASTIC PLATERS INC\2003587 PLASTIC PLATERS INC")</f>
        <v>0</v>
      </c>
    </row>
    <row r="456" spans="1:2">
      <c r="A456" t="s">
        <v>456</v>
      </c>
      <c r="B456" s="1">
        <f>HYPERLINK("P:/CONREC/CUSTOMERS\B\BAR-S FOODS\2003588 BAR-S FOODS COMPANY", "P:/CONREC/CUSTOMERS\B\BAR-S FOODS\2003588 BAR-S FOODS COMPANY")</f>
        <v>0</v>
      </c>
    </row>
    <row r="457" spans="1:2">
      <c r="A457" t="s">
        <v>457</v>
      </c>
      <c r="B457" s="1">
        <f>HYPERLINK("P:/CONREC/CUSTOMERS\K\K &amp; L MICROWAVE\2003589 K &amp; L MICROWAVE", "P:/CONREC/CUSTOMERS\K\K &amp; L MICROWAVE\2003589 K &amp; L MICROWAVE")</f>
        <v>0</v>
      </c>
    </row>
    <row r="458" spans="1:2">
      <c r="A458" t="s">
        <v>458</v>
      </c>
      <c r="B458" s="1">
        <f>HYPERLINK("P:/CONREC/CUSTOMERS\V\VARIAN MEDICAL\2003590 VARIAN MEDICAL SYSTEMS", "P:/CONREC/CUSTOMERS\V\VARIAN MEDICAL\2003590 VARIAN MEDICAL SYSTEMS")</f>
        <v>0</v>
      </c>
    </row>
    <row r="459" spans="1:2">
      <c r="A459" t="s">
        <v>459</v>
      </c>
      <c r="B459" s="1">
        <f>HYPERLINK("P:/CONREC/CUSTOMERS\E\EATON\2003591 EATON CORPORATION", "P:/CONREC/CUSTOMERS\E\EATON\2003591 EATON CORPORATION")</f>
        <v>0</v>
      </c>
    </row>
    <row r="460" spans="1:2">
      <c r="A460" t="s">
        <v>460</v>
      </c>
      <c r="B460" s="1">
        <f>HYPERLINK("P:/CONREC/CUSTOMERS\W\WASTE MANAGEMENT\2003592 WASTE MANAGEMENT-METRO RDF", "P:/CONREC/CUSTOMERS\W\WASTE MANAGEMENT\2003592 WASTE MANAGEMENT-METRO RDF")</f>
        <v>0</v>
      </c>
    </row>
    <row r="461" spans="1:2">
      <c r="A461" t="s">
        <v>461</v>
      </c>
      <c r="B461" s="1">
        <f>HYPERLINK("P:/CONREC/CUSTOMERS\K\K &amp; L MICROWAVE\2003593 K &amp; L MICROWAVE", "P:/CONREC/CUSTOMERS\K\K &amp; L MICROWAVE\2003593 K &amp; L MICROWAVE")</f>
        <v>0</v>
      </c>
    </row>
    <row r="462" spans="1:2">
      <c r="A462" t="s">
        <v>462</v>
      </c>
      <c r="B462" s="1">
        <f>HYPERLINK("P:/CONREC/CUSTOMERS\P\PARKEN-HANNIFIN\2003594 PARKER-HANNIFIN", "P:/CONREC/CUSTOMERS\P\PARKEN-HANNIFIN\2003594 PARKER-HANNIFIN")</f>
        <v>0</v>
      </c>
    </row>
    <row r="463" spans="1:2">
      <c r="A463" t="s">
        <v>463</v>
      </c>
      <c r="B463" s="1">
        <f>HYPERLINK("P:/CONREC/CUSTOMERS\H\HILL-ROM\2003595 HILL-ROM INC", "P:/CONREC/CUSTOMERS\H\HILL-ROM\2003595 HILL-ROM INC")</f>
        <v>0</v>
      </c>
    </row>
    <row r="464" spans="1:2">
      <c r="A464" t="s">
        <v>464</v>
      </c>
      <c r="B464" s="1">
        <f>HYPERLINK("P:/CONREC/CUSTOMERS\A\ABINGTON\2004596 ABINGTON METALS", "P:/CONREC/CUSTOMERS\A\ABINGTON\2004596 ABINGTON METALS")</f>
        <v>0</v>
      </c>
    </row>
    <row r="465" spans="1:2">
      <c r="A465" t="s">
        <v>465</v>
      </c>
      <c r="B465" s="1">
        <f>HYPERLINK("P:/CONREC/CUSTOMERS\M\MEXINOX\2004597 MEXINOX", "P:/CONREC/CUSTOMERS\M\MEXINOX\2004597 MEXINOX")</f>
        <v>0</v>
      </c>
    </row>
    <row r="466" spans="1:2">
      <c r="A466" t="s">
        <v>466</v>
      </c>
      <c r="B466" s="1">
        <f>HYPERLINK("P:/CONREC/CUSTOMERS\M\MEXINOX\2004598 MEXINOX", "P:/CONREC/CUSTOMERS\M\MEXINOX\2004598 MEXINOX")</f>
        <v>0</v>
      </c>
    </row>
    <row r="467" spans="1:2">
      <c r="A467" t="s">
        <v>467</v>
      </c>
      <c r="B467" s="1">
        <f>HYPERLINK("P:/CONREC/CUSTOMERS\M\MEXINOX\2004599 MEXINOX", "P:/CONREC/CUSTOMERS\M\MEXINOX\2004599 MEXINOX")</f>
        <v>0</v>
      </c>
    </row>
    <row r="468" spans="1:2">
      <c r="A468" t="s">
        <v>468</v>
      </c>
      <c r="B468" s="1">
        <f>HYPERLINK("P:/CONREC/CUSTOMERS\L\LENOX - AMERICAN SAW\2004600 LENOX-AMERICAN SAW", "P:/CONREC/CUSTOMERS\L\LENOX - AMERICAN SAW\2004600 LENOX-AMERICAN SAW")</f>
        <v>0</v>
      </c>
    </row>
    <row r="469" spans="1:2">
      <c r="A469" t="s">
        <v>469</v>
      </c>
      <c r="B469" s="1">
        <f>HYPERLINK("P:/CONREC/CUSTOMERS\L\LOCKHEED MARTIN\2004601 LOCKHEED MARTIN", "P:/CONREC/CUSTOMERS\L\LOCKHEED MARTIN\2004601 LOCKHEED MARTIN")</f>
        <v>0</v>
      </c>
    </row>
    <row r="470" spans="1:2">
      <c r="A470" t="s">
        <v>470</v>
      </c>
      <c r="B470" s="1">
        <f>HYPERLINK("P:/CONREC/CUSTOMERS\H\HAR-CONN CHROME\2004602 HAR-CONN CHROME", "P:/CONREC/CUSTOMERS\H\HAR-CONN CHROME\2004602 HAR-CONN CHROME")</f>
        <v>0</v>
      </c>
    </row>
    <row r="471" spans="1:2">
      <c r="A471" t="s">
        <v>471</v>
      </c>
      <c r="B471" s="1">
        <f>HYPERLINK("P:/CONREC/CUSTOMERS\C\CJI PROCESS SYSTEMS\2005603 CJI PROCESS SYSTEMS", "P:/CONREC/CUSTOMERS\C\CJI PROCESS SYSTEMS\2005603 CJI PROCESS SYSTEMS")</f>
        <v>0</v>
      </c>
    </row>
    <row r="472" spans="1:2">
      <c r="A472" t="s">
        <v>472</v>
      </c>
      <c r="B472" s="1">
        <f>HYPERLINK("P:/CONREC/CUSTOMERS\C\CJI PROCESS SYSTEMS\2005604 CJI PROCESS SYSTEMS", "P:/CONREC/CUSTOMERS\C\CJI PROCESS SYSTEMS\2005604 CJI PROCESS SYSTEMS")</f>
        <v>0</v>
      </c>
    </row>
    <row r="473" spans="1:2">
      <c r="A473" t="s">
        <v>473</v>
      </c>
      <c r="B473" s="1">
        <f>HYPERLINK("P:/CONREC/CUSTOMERS\E\ENCYCLE\2005605 ENCYCLE SDN BHDM MTPD", "P:/CONREC/CUSTOMERS\E\ENCYCLE\2005605 ENCYCLE SDN BHDM MTPD")</f>
        <v>0</v>
      </c>
    </row>
    <row r="474" spans="1:2">
      <c r="A474" t="s">
        <v>474</v>
      </c>
      <c r="B474" s="1">
        <f>HYPERLINK("P:/CONREC/CUSTOMERS\L\L.D. MCCAULEY\2005606 L D MCCAULEY", "P:/CONREC/CUSTOMERS\L\L.D. MCCAULEY\2005606 L D MCCAULEY")</f>
        <v>0</v>
      </c>
    </row>
    <row r="475" spans="1:2">
      <c r="A475" t="s">
        <v>475</v>
      </c>
      <c r="B475" s="1">
        <f>HYPERLINK("P:/CONREC/CUSTOMERS\P\PROFILE EXTRUSIONS\2006607 PROFILE EXTRUSIONS", "P:/CONREC/CUSTOMERS\P\PROFILE EXTRUSIONS\2006607 PROFILE EXTRUSIONS")</f>
        <v>0</v>
      </c>
    </row>
    <row r="476" spans="1:2">
      <c r="A476" t="s">
        <v>476</v>
      </c>
      <c r="B476" s="1">
        <f>HYPERLINK("P:/CONREC/CUSTOMERS\S\SPEC PLATING\2006608 SPEC PLATING CORP", "P:/CONREC/CUSTOMERS\S\SPEC PLATING\2006608 SPEC PLATING CORP")</f>
        <v>0</v>
      </c>
    </row>
    <row r="477" spans="1:2">
      <c r="A477" t="s">
        <v>477</v>
      </c>
      <c r="B477" s="1">
        <f>HYPERLINK("P:/CONREC/CUSTOMERS\S\SPEC PLATING\2006609 SPEC PLATING CORP", "P:/CONREC/CUSTOMERS\S\SPEC PLATING\2006609 SPEC PLATING CORP")</f>
        <v>0</v>
      </c>
    </row>
    <row r="478" spans="1:2">
      <c r="A478" t="s">
        <v>478</v>
      </c>
      <c r="B478" s="1">
        <f>HYPERLINK("P:/CONREC/CUSTOMERS\A\AVANT GARDE\2007610 AVANT GARDE TECHNOLOGIES LTD", "P:/CONREC/CUSTOMERS\A\AVANT GARDE\2007610 AVANT GARDE TECHNOLOGIES LTD")</f>
        <v>0</v>
      </c>
    </row>
    <row r="479" spans="1:2">
      <c r="A479" t="s">
        <v>479</v>
      </c>
      <c r="B479" s="1">
        <f>HYPERLINK("P:/CONREC/CUSTOMERS\N\NICO PRODUCTS\2007611 NICO PRODUCTS INC", "P:/CONREC/CUSTOMERS\N\NICO PRODUCTS\2007611 NICO PRODUCTS INC")</f>
        <v>0</v>
      </c>
    </row>
    <row r="480" spans="1:2">
      <c r="A480" t="s">
        <v>480</v>
      </c>
      <c r="B480" s="1">
        <f>HYPERLINK("P:/CONREC/CUSTOMERS\S\SENIOR OPERATIONS\2007612 SENIOR OPERATIONS", "P:/CONREC/CUSTOMERS\S\SENIOR OPERATIONS\2007612 SENIOR OPERATIONS")</f>
        <v>0</v>
      </c>
    </row>
    <row r="481" spans="1:2">
      <c r="A481" t="s">
        <v>481</v>
      </c>
      <c r="B481" s="1">
        <f>HYPERLINK("P:/CONREC/CUSTOMERS\K\KONTEK ECOLOGY\2008613 KONTEK ECOLOGY", "P:/CONREC/CUSTOMERS\K\KONTEK ECOLOGY\2008613 KONTEK ECOLOGY")</f>
        <v>0</v>
      </c>
    </row>
    <row r="482" spans="1:2">
      <c r="A482" t="s">
        <v>482</v>
      </c>
      <c r="B482" s="1">
        <f>HYPERLINK("P:/CONREC/CUSTOMERS\S\SQUARE D\2008614 SQUARE D - GROUPE SCHNEIDER", "P:/CONREC/CUSTOMERS\S\SQUARE D\2008614 SQUARE D - GROUPE SCHNEIDER")</f>
        <v>0</v>
      </c>
    </row>
    <row r="483" spans="1:2">
      <c r="A483" t="s">
        <v>483</v>
      </c>
      <c r="B483" s="1">
        <f>HYPERLINK("P:/CONREC/CUSTOMERS\K\KONTEK ECOLOGY\2008615 KONTEK ECOLOGY", "P:/CONREC/CUSTOMERS\K\KONTEK ECOLOGY\2008615 KONTEK ECOLOGY")</f>
        <v>0</v>
      </c>
    </row>
    <row r="484" spans="1:2">
      <c r="A484" t="s">
        <v>484</v>
      </c>
      <c r="B484" s="1">
        <f>HYPERLINK("P:/CONREC/CUSTOMERS\W\WOOD GROUP\2008616 WOOD GROUP", "P:/CONREC/CUSTOMERS\W\WOOD GROUP\2008616 WOOD GROUP")</f>
        <v>0</v>
      </c>
    </row>
    <row r="485" spans="1:2">
      <c r="A485" t="s">
        <v>485</v>
      </c>
      <c r="B485" s="1">
        <f>HYPERLINK("P:/CONREC/CUSTOMERS\M\MILLCRAFT\2008617 MILLCRAFT SMS SERVICES", "P:/CONREC/CUSTOMERS\M\MILLCRAFT\2008617 MILLCRAFT SMS SERVICES")</f>
        <v>0</v>
      </c>
    </row>
    <row r="486" spans="1:2">
      <c r="A486" t="s">
        <v>486</v>
      </c>
      <c r="B486" s="1">
        <f>HYPERLINK("P:/CONREC/CUSTOMERS\M\MILLCRAFT\2008618 MILLCRAFT SMS SERVICES", "P:/CONREC/CUSTOMERS\M\MILLCRAFT\2008618 MILLCRAFT SMS SERVICES")</f>
        <v>0</v>
      </c>
    </row>
    <row r="487" spans="1:2">
      <c r="A487" t="s">
        <v>487</v>
      </c>
      <c r="B487" s="1">
        <f>HYPERLINK("P:/CONREC/CUSTOMERS\M\MILLCRAFT\2008619 MILLCRAFT SMS SERVICES", "P:/CONREC/CUSTOMERS\M\MILLCRAFT\2008619 MILLCRAFT SMS SERVICES")</f>
        <v>0</v>
      </c>
    </row>
    <row r="488" spans="1:2">
      <c r="A488" t="s">
        <v>488</v>
      </c>
      <c r="B488" s="1">
        <f>HYPERLINK("P:/CONREC/CUSTOMERS\M\MILLCRAFT\2008620 MILLCRAFT SMS SERVICES", "P:/CONREC/CUSTOMERS\M\MILLCRAFT\2008620 MILLCRAFT SMS SERVICES")</f>
        <v>0</v>
      </c>
    </row>
    <row r="489" spans="1:2">
      <c r="A489" t="s">
        <v>489</v>
      </c>
      <c r="B489" s="1">
        <f>HYPERLINK("P:/CONREC/CUSTOMERS\S\SMITH EQUIPMENT\2008621 SMITH EQUIPMENT", "P:/CONREC/CUSTOMERS\S\SMITH EQUIPMENT\2008621 SMITH EQUIPMENT")</f>
        <v>0</v>
      </c>
    </row>
    <row r="490" spans="1:2">
      <c r="A490" t="s">
        <v>490</v>
      </c>
      <c r="B490" s="1">
        <f>HYPERLINK("P:/CONREC/CUSTOMERS\Q\QUEEN CITY PLATING\2008622 QUEEN CITY PLATING", "P:/CONREC/CUSTOMERS\Q\QUEEN CITY PLATING\2008622 QUEEN CITY PLATING")</f>
        <v>0</v>
      </c>
    </row>
    <row r="491" spans="1:2">
      <c r="A491" t="s">
        <v>491</v>
      </c>
      <c r="B491" s="1">
        <f>HYPERLINK("P:/CONREC/CUSTOMERS\S\SCHLAGE\2008623 SCHLAGE LOCK", "P:/CONREC/CUSTOMERS\S\SCHLAGE\2008623 SCHLAGE LOCK")</f>
        <v>0</v>
      </c>
    </row>
    <row r="492" spans="1:2">
      <c r="A492" t="s">
        <v>492</v>
      </c>
      <c r="B492" s="1">
        <f>HYPERLINK("P:/CONREC/CUSTOMERS\M\MICRONICS\2008624 MICRONICS", "P:/CONREC/CUSTOMERS\M\MICRONICS\2008624 MICRONICS")</f>
        <v>0</v>
      </c>
    </row>
    <row r="493" spans="1:2">
      <c r="A493" t="s">
        <v>493</v>
      </c>
      <c r="B493" s="1">
        <f>HYPERLINK("P:/CONREC/CUSTOMERS\R\R R DONNELLEY\2008625 R R DONNELLEY", "P:/CONREC/CUSTOMERS\R\R R DONNELLEY\2008625 R R DONNELLEY")</f>
        <v>0</v>
      </c>
    </row>
    <row r="494" spans="1:2">
      <c r="A494" t="s">
        <v>494</v>
      </c>
      <c r="B494" s="1">
        <f>HYPERLINK("P:/CONREC/CUSTOMERS\M\MILLCRAFT\2008626 MILLCRAFT SMS SERVICES", "P:/CONREC/CUSTOMERS\M\MILLCRAFT\2008626 MILLCRAFT SMS SERVICES")</f>
        <v>0</v>
      </c>
    </row>
    <row r="495" spans="1:2">
      <c r="A495" t="s">
        <v>495</v>
      </c>
      <c r="B495" s="1">
        <f>HYPERLINK("P:/CONREC/CUSTOMERS\K\KONTEK ECOLOGY\2008627 KONTEK ECOLOGY", "P:/CONREC/CUSTOMERS\K\KONTEK ECOLOGY\2008627 KONTEK ECOLOGY")</f>
        <v>0</v>
      </c>
    </row>
    <row r="496" spans="1:2">
      <c r="A496" t="s">
        <v>496</v>
      </c>
      <c r="B496" s="1">
        <f>HYPERLINK("P:/CONREC/CUSTOMERS\M\M W WATERMARK\2008628 M W WATERMARK - FOX GROUP", "P:/CONREC/CUSTOMERS\M\M W WATERMARK\2008628 M W WATERMARK - FOX GROUP")</f>
        <v>0</v>
      </c>
    </row>
    <row r="497" spans="1:2">
      <c r="A497" t="s">
        <v>497</v>
      </c>
      <c r="B497" s="1">
        <f>HYPERLINK("P:/CONREC/CUSTOMERS\A\ABINGTON\2009629 ABINGTON", "P:/CONREC/CUSTOMERS\A\ABINGTON\2009629 ABINGTON")</f>
        <v>0</v>
      </c>
    </row>
    <row r="498" spans="1:2">
      <c r="A498" t="s">
        <v>498</v>
      </c>
      <c r="B498" s="1">
        <f>HYPERLINK("P:/CONREC/CUSTOMERS\A\ABINGTON\2010634 ABINGTON RELDAN METALS", "P:/CONREC/CUSTOMERS\A\ABINGTON\2010634 ABINGTON RELDAN METALS")</f>
        <v>0</v>
      </c>
    </row>
    <row r="499" spans="1:2">
      <c r="A499" t="s">
        <v>499</v>
      </c>
      <c r="B499" s="1">
        <f>HYPERLINK("P:/CONREC/CUSTOMERS\N\NOVA FINISHING\2010635 NOVA FINISHING", "P:/CONREC/CUSTOMERS\N\NOVA FINISHING\2010635 NOVA FINISHING")</f>
        <v>0</v>
      </c>
    </row>
    <row r="500" spans="1:2">
      <c r="A500" t="s">
        <v>500</v>
      </c>
      <c r="B500" s="1">
        <f>HYPERLINK("P:/CONREC/CUSTOMERS\H\HAWKINS\2010636 Hawkins", "P:/CONREC/CUSTOMERS\H\HAWKINS\2010636 Hawkins")</f>
        <v>0</v>
      </c>
    </row>
    <row r="501" spans="1:2">
      <c r="A501" t="s">
        <v>501</v>
      </c>
      <c r="B501" s="1">
        <f>HYPERLINK("P:/CONREC/CUSTOMERS\K\KESTREL\2012649 KESTREL HORIZONS", "P:/CONREC/CUSTOMERS\K\KESTREL\2012649 KESTREL HORIZONS")</f>
        <v>0</v>
      </c>
    </row>
    <row r="502" spans="1:2">
      <c r="A502" t="s">
        <v>502</v>
      </c>
      <c r="B502" s="1">
        <f>HYPERLINK("P:/CONREC/CUSTOMERS\K\KESTREL\2012650 KESTREL OPT. STUDY", "P:/CONREC/CUSTOMERS\K\KESTREL\2012650 KESTREL OPT. STUDY")</f>
        <v>0</v>
      </c>
    </row>
    <row r="503" spans="1:2">
      <c r="A503" t="s">
        <v>503</v>
      </c>
      <c r="B503" s="1">
        <f>HYPERLINK("P:/CONREC/CUSTOMERS\L\L.D. MCCAULEY\2013661 LD McCauley", "P:/CONREC/CUSTOMERS\L\L.D. MCCAULEY\2013661 LD McCauley")</f>
        <v>0</v>
      </c>
    </row>
    <row r="504" spans="1:2">
      <c r="A504" t="s">
        <v>504</v>
      </c>
      <c r="B504" s="1">
        <f>HYPERLINK("P:/CONREC/CUSTOMERS\G\GALDERMA\2013668 Warco_Galderma", "P:/CONREC/CUSTOMERS\G\GALDERMA\2013668 Warco_Galderma")</f>
        <v>0</v>
      </c>
    </row>
    <row r="505" spans="1:2">
      <c r="A505" t="s">
        <v>505</v>
      </c>
      <c r="B505" s="1">
        <f>HYPERLINK("P:/CONREC/CUSTOMERS\F\FLEX-N-GATE\2013669 Flex-N-Gate", "P:/CONREC/CUSTOMERS\F\FLEX-N-GATE\2013669 Flex-N-Gate")</f>
        <v>0</v>
      </c>
    </row>
    <row r="506" spans="1:2">
      <c r="A506" t="s">
        <v>506</v>
      </c>
      <c r="B506" s="1">
        <f>HYPERLINK("P:/CONREC/CUSTOMERS\A\ABINGTON\2014672 - Abington 56206S Sludge Dryer - 50 CF Steam", "P:/CONREC/CUSTOMERS\A\ABINGTON\2014672 - Abington 56206S Sludge Dryer - 50 CF Steam")</f>
        <v>0</v>
      </c>
    </row>
    <row r="507" spans="1:2">
      <c r="A507" t="s">
        <v>507</v>
      </c>
      <c r="B507" s="1">
        <f>HYPERLINK("P:/CONREC/CUSTOMERS\M\MARITIME HOUSE\2015678 - Maritime House Slurry Mizer 150S", "P:/CONREC/CUSTOMERS\M\MARITIME HOUSE\2015678 - Maritime House Slurry Mizer 150S")</f>
        <v>0</v>
      </c>
    </row>
    <row r="508" spans="1:2">
      <c r="A508" t="s">
        <v>508</v>
      </c>
      <c r="B508" s="1">
        <f>HYPERLINK("P:/CONREC/CUSTOMERS\C\CIRCUIT CONTROLS CORP (CCC)\2015679 - Circuit Control Corp Slurry Mizer 75E", "P:/CONREC/CUSTOMERS\C\CIRCUIT CONTROLS CORP (CCC)\2015679 - Circuit Control Corp Slurry Mizer 75E")</f>
        <v>0</v>
      </c>
    </row>
    <row r="509" spans="1:2">
      <c r="A509" t="s">
        <v>509</v>
      </c>
      <c r="B509" s="1">
        <f>HYPERLINK("P:/CONREC/CUSTOMERS\M\MOEN\2016682 - Moen", "P:/CONREC/CUSTOMERS\M\MOEN\2016682 - Moen")</f>
        <v>0</v>
      </c>
    </row>
    <row r="510" spans="1:2">
      <c r="A510" t="s">
        <v>510</v>
      </c>
      <c r="B510" s="1">
        <f>HYPERLINK("P:/CONREC/CUSTOMERS\C\COORSTEK\2017683 CoorsTek 44093E Dryer", "P:/CONREC/CUSTOMERS\C\COORSTEK\2017683 CoorsTek 44093E Dryer")</f>
        <v>0</v>
      </c>
    </row>
    <row r="511" spans="1:2">
      <c r="A511" t="s">
        <v>511</v>
      </c>
      <c r="B511" s="1">
        <f>HYPERLINK("P:/CONREC/CUSTOMERS\M\MOEN\2017684 - Moen 44093E Dryer", "P:/CONREC/CUSTOMERS\M\MOEN\2017684 - Moen 44093E Dryer")</f>
        <v>0</v>
      </c>
    </row>
    <row r="512" spans="1:2">
      <c r="A512" t="s">
        <v>512</v>
      </c>
      <c r="B512" s="1">
        <f>HYPERLINK("P:/CONREC/CUSTOMERS\P\PRINTED CIRCUITS\2018685 - Printed Circuits - 29076E", "P:/CONREC/CUSTOMERS\P\PRINTED CIRCUITS\2018685 - Printed Circuits - 29076E")</f>
        <v>0</v>
      </c>
    </row>
    <row r="513" spans="1:2">
      <c r="A513" t="s">
        <v>513</v>
      </c>
      <c r="B513" s="1">
        <f>HYPERLINK("P:/CONREC/CUSTOMERS\M\MICRONICS\2018686 - Micronics Inc - 26056E", "P:/CONREC/CUSTOMERS\M\MICRONICS\2018686 - Micronics Inc - 26056E")</f>
        <v>0</v>
      </c>
    </row>
    <row r="514" spans="1:2">
      <c r="A514" t="s">
        <v>514</v>
      </c>
      <c r="B514" s="1">
        <f>HYPERLINK("P:/CONREC/CUSTOMERS\C\CONTROL ELECTROPOLISHING\2019687 Control Electropolishing - Shortcut.lnk", "P:/CONREC/CUSTOMERS\C\CONTROL ELECTROPOLISHING\2019687 Control Electropolishing - Shortcut.lnk")</f>
        <v>0</v>
      </c>
    </row>
    <row r="515" spans="1:2">
      <c r="A515" t="s">
        <v>515</v>
      </c>
      <c r="B515" s="1">
        <f>HYPERLINK("P:/CONREC/CUSTOMERS\U\UNIFIRST\2020689 UNIFIRST BARNWELL, SC NUCLEAR LAUNDRY", "P:/CONREC/CUSTOMERS\U\UNIFIRST\2020689 UNIFIRST BARNWELL, SC NUCLEAR LAUNDRY")</f>
        <v>0</v>
      </c>
    </row>
    <row r="516" spans="1:2">
      <c r="A516" t="s">
        <v>516</v>
      </c>
      <c r="B516" s="1">
        <f>HYPERLINK("P:/CONREC/CUSTOMERS\H\HILL-ROM\2020690 HILLROM BATESVILLE, IN", "P:/CONREC/CUSTOMERS\H\HILL-ROM\2020690 HILLROM BATESVILLE, IN")</f>
        <v>0</v>
      </c>
    </row>
    <row r="517" spans="1:2">
      <c r="A517" t="s">
        <v>517</v>
      </c>
      <c r="B517" s="1">
        <f>HYPERLINK("P:/CONREC/CUSTOMERS\L\LINCOLN ELECTRIC\2020691 LINCOLN ELECTRIC", "P:/CONREC/CUSTOMERS\L\LINCOLN ELECTRIC\2020691 LINCOLN ELECTRIC")</f>
        <v>0</v>
      </c>
    </row>
    <row r="518" spans="1:2">
      <c r="A518" t="s">
        <v>518</v>
      </c>
      <c r="B518" s="1">
        <f>HYPERLINK("P:/CONREC/CUSTOMERS\C\CONTROL ELECTROPOLISHING\2020692 Control Electropolishing 6 cuft sludge dryer 29076E", "P:/CONREC/CUSTOMERS\C\CONTROL ELECTROPOLISHING\2020692 Control Electropolishing 6 cuft sludge dryer 29076E")</f>
        <v>0</v>
      </c>
    </row>
    <row r="519" spans="1:2">
      <c r="A519" t="s">
        <v>519</v>
      </c>
      <c r="B519" s="1">
        <f>HYPERLINK("P:/CONREC/CUSTOMERS\W\WILLIAMS PLATING\2020693 Conrec Sludge Dryer 26056E", "P:/CONREC/CUSTOMERS\W\WILLIAMS PLATING\2020693 Conrec Sludge Dryer 26056E")</f>
        <v>0</v>
      </c>
    </row>
    <row r="520" spans="1:2">
      <c r="A520" t="s">
        <v>520</v>
      </c>
      <c r="B520" s="1">
        <f>HYPERLINK("P:/CONREC/CUSTOMERS\E\ELECTRO KLEEN\2020694 3 cuft Filter Press with Head Plate Only", "P:/CONREC/CUSTOMERS\E\ELECTRO KLEEN\2020694 3 cuft Filter Press with Head Plate Only")</f>
        <v>0</v>
      </c>
    </row>
    <row r="521" spans="1:2">
      <c r="A521" t="s">
        <v>521</v>
      </c>
      <c r="B521" s="1">
        <f>HYPERLINK("P:/CONREC/CUSTOMERS\R\ROYAL CANADIAN MINT\2020695 RCM SLUDGE DRYER WITH STANCHIONS", "P:/CONREC/CUSTOMERS\R\ROYAL CANADIAN MINT\2020695 RCM SLUDGE DRYER WITH STANCHIONS")</f>
        <v>0</v>
      </c>
    </row>
    <row r="522" spans="1:2">
      <c r="A522" t="s">
        <v>522</v>
      </c>
      <c r="B522" s="1">
        <f>HYPERLINK("P:/CONREC/CUSTOMERS\M\MICRONICS\2022696 MICRONICS UK", "P:/CONREC/CUSTOMERS\M\MICRONICS\2022696 MICRONICS UK")</f>
        <v>0</v>
      </c>
    </row>
    <row r="523" spans="1:2">
      <c r="A523" t="s">
        <v>523</v>
      </c>
      <c r="B523" s="1">
        <f>HYPERLINK("P:/CONREC/CUSTOMERS\C\CARBON IP - INNOTECH\2023698 CarbonIP-Innotech 24036E 2cu Used", "P:/CONREC/CUSTOMERS\C\CARBON IP - INNOTECH\2023698 CarbonIP-Innotech 24036E 2cu Used")</f>
        <v>0</v>
      </c>
    </row>
    <row r="524" spans="1:2">
      <c r="A524" t="s">
        <v>524</v>
      </c>
      <c r="B524" s="1">
        <f>HYPERLINK("P:/CONREC/CUSTOMERS\S\SIEMENS\2023699 SIEMENS ROEBUCK", "P:/CONREC/CUSTOMERS\S\SIEMENS\2023699 SIEMENS ROEBUCK")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Links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2024-06-13T17:31:52Z</dcterms:created>
  <dcterms:modified xsi:type="dcterms:W3CDTF">2024-06-13T17:31:52Z</dcterms:modified>
</cp:coreProperties>
</file>