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821" i="1" l="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<sst xmlns="http://schemas.openxmlformats.org/spreadsheetml/2006/main" count="12685" uniqueCount="1588">
  <si>
    <t>Date</t>
  </si>
  <si>
    <t>Source</t>
  </si>
  <si>
    <t>Screenname</t>
  </si>
  <si>
    <t>Display Name</t>
  </si>
  <si>
    <t>Sentiment</t>
  </si>
  <si>
    <t>Content</t>
  </si>
  <si>
    <t>Created Date/Time</t>
  </si>
  <si>
    <t>Case Closed Date/Time</t>
  </si>
  <si>
    <t>Link</t>
  </si>
  <si>
    <t>Gender</t>
  </si>
  <si>
    <t>City</t>
  </si>
  <si>
    <t>State</t>
  </si>
  <si>
    <t>Country</t>
  </si>
  <si>
    <t>Retweet Count</t>
  </si>
  <si>
    <t>Favorite Count</t>
  </si>
  <si>
    <t>Followers Count</t>
  </si>
  <si>
    <t>Location</t>
  </si>
  <si>
    <t>Comments</t>
  </si>
  <si>
    <t>Likes</t>
  </si>
  <si>
    <t>Views</t>
  </si>
  <si>
    <t>Shares</t>
  </si>
  <si>
    <t>Dislikes</t>
  </si>
  <si>
    <t>Verified Account</t>
  </si>
  <si>
    <t>Post Type</t>
  </si>
  <si>
    <t>Sub-Source</t>
  </si>
  <si>
    <t>Ratings</t>
  </si>
  <si>
    <t>Case Status</t>
  </si>
  <si>
    <t>Case Assigned To</t>
  </si>
  <si>
    <t>Case ID</t>
  </si>
  <si>
    <t>Forums Response Comment</t>
  </si>
  <si>
    <t>Forums Response By</t>
  </si>
  <si>
    <t>Forums Response Time</t>
  </si>
  <si>
    <t>Business Location</t>
  </si>
  <si>
    <t>App Version</t>
  </si>
  <si>
    <t>Device Name</t>
  </si>
  <si>
    <t>Os Version</t>
  </si>
  <si>
    <t>Language</t>
  </si>
  <si>
    <t>Others</t>
  </si>
  <si>
    <t>Category</t>
  </si>
  <si>
    <t>SubCategory</t>
  </si>
  <si>
    <t>PostType</t>
  </si>
  <si>
    <t>Rating</t>
  </si>
  <si>
    <t>General</t>
  </si>
  <si>
    <t>Note1</t>
  </si>
  <si>
    <t>Note2</t>
  </si>
  <si>
    <t>Note3</t>
  </si>
  <si>
    <t>2024-03-31</t>
  </si>
  <si>
    <t>Twitter.com</t>
  </si>
  <si>
    <t>Twitter user</t>
  </si>
  <si>
    <t>Neutral</t>
  </si>
  <si>
    <t>@DBSBankIndia Hello  I want to open current Account in your bank so can you suggest me about current Account plans</t>
  </si>
  <si>
    <t>2024-03-31 22:44:10</t>
  </si>
  <si>
    <t>Male</t>
  </si>
  <si>
    <t>Tweet</t>
  </si>
  <si>
    <t>[]</t>
  </si>
  <si>
    <t xml:space="preserve"> </t>
  </si>
  <si>
    <t>Facebook.com</t>
  </si>
  <si>
    <t>FB User</t>
  </si>
  <si>
    <t>Congratulations Desh ki Betiya hi Pariwar Samaj Va Desh ka Naam Roshan karegi Beti Padhawo Beti Bachawo Va Rastra Nirman Me Sahayoga Kare Ram Ram Sa Thanks</t>
  </si>
  <si>
    <t>2024-03-31 21:45:32</t>
  </si>
  <si>
    <t>Comment</t>
  </si>
  <si>
    <t>199904420133416_432975312562876</t>
  </si>
  <si>
    <t>https://refer9.com/m/k66lhr</t>
  </si>
  <si>
    <t>2024-03-31 21:34:17</t>
  </si>
  <si>
    <t>199904420133416_435342095659531</t>
  </si>
  <si>
    <t>Positive</t>
  </si>
  <si>
    <t>Nice display</t>
  </si>
  <si>
    <t>2024-03-31 21:31:07</t>
  </si>
  <si>
    <t>199904420133416_434164655777275</t>
  </si>
  <si>
    <t>👍</t>
  </si>
  <si>
    <t>2024-03-31 21:07:31</t>
  </si>
  <si>
    <t>https://refer9.com/gold/nr9kc4</t>
  </si>
  <si>
    <t>2024-03-31 20:55:09</t>
  </si>
  <si>
    <t>2024-03-31 20:55:07</t>
  </si>
  <si>
    <t>https://refer9.com/m/w7mv9d</t>
  </si>
  <si>
    <t>2024-03-31 20:34:17</t>
  </si>
  <si>
    <t>199904420133416_432431665950574</t>
  </si>
  <si>
    <t>@DBSBankIndia I'm not your customer yet received this kind of sms pls remove my number from your records https://t.co/zYckcY4BFT</t>
  </si>
  <si>
    <t>2024-03-31 20:31:18</t>
  </si>
  <si>
    <t>#mAstapp</t>
  </si>
  <si>
    <t>2024-03-31 20:26:56</t>
  </si>
  <si>
    <t>2024-03-31 20:23:58</t>
  </si>
  <si>
    <t>New link 2024 mein new dhamaka download karke dekho
👇👇👇👇👇👇
https://scene.agent61.com/promotion/m/slm_1900044/u/101120743/s/s1/psfvh3?channel=slm_1900014&amp;lang=en&amp;scene=s1&amp;uid=101120743
भाई वैसे तो आपको बहुत सारे app मिल जाएंगे तीन 
 पत्ती,&amp;#8203; अंदर बाहर,&amp;#8203; ड्रैगन टाइगर खेलने के लिए,&amp;#8203; लेकिन मैं एक ही बात कहूँगा वे app froud होते हैं। मैं इस app पर अंदर बाहर,&amp;#8203; ड्रैगन टाइगर  एक्सप्लोर speen खेलता हूँ और अब तक लाखों  रुपया जीत चुका हूं इसे आप भी डाउनलोड करें और खेले कोई दिक्कत नहीं है। अगर यकीन नहीं है तो देखें प्रूफ आपके सामने है
इस गेम में वित्तीय जोखिम शामिल है और इसकी आदत लग सकती है | कृपया अपनी जिम्मेदारी और अपने जोखिम पर खेलें 🔥🔥New Best Earning APP Today🔥
👇👇👇👇👇👇
https://scene.agent61.com/promotion/m/slm_1900044/u/101120743/s/s1/psfvh3?channel=slm_1900014&amp;lang=en&amp;scene=s1&amp;uid=101120743</t>
  </si>
  <si>
    <t>2024-03-31 20:23:40</t>
  </si>
  <si>
    <t>Gjjjb</t>
  </si>
  <si>
    <t>2024-03-31 19:54:52</t>
  </si>
  <si>
    <t>2024-03-31 19:29:34</t>
  </si>
  <si>
    <t>సంత్ గరీబ్ దాస్ జీ మహారాజ్ బోధ దినోత్సవం  సందర్భంగా భక్తులు రక్తదానం చేశారు.
సంత్ రాంపాల్ జీ మహారాజ్ ప్రత్యేకమైన సంక్షేమ అలోచనలు కలిగిన నిజమైన సమాజ సంస్కర్త సంత్ ఉన్నారు.</t>
  </si>
  <si>
    <t>2024-03-31 19:13:23</t>
  </si>
  <si>
    <t>बहुत बढ़िया गेम 
प्रतिदिन 7 लाख तक जीत सकते है 
100% निष्पक्ष और सुरक्षित कैश गेम!
Install करे और ₹ 10 का बोनस पाएँ
https://nmxep.com/gold/lyf107
👆👆👆
डाउनलोड करने के लिए ऊपर दिए गए लिंक को क्लिक करें</t>
  </si>
  <si>
    <t>2024-03-31 18:40:09</t>
  </si>
  <si>
    <t>Count me in</t>
  </si>
  <si>
    <t>2024-03-31 18:30:05</t>
  </si>
  <si>
    <t>Ram thisunmarithana</t>
  </si>
  <si>
    <t>2024-03-31 18:22:48</t>
  </si>
  <si>
    <t>Minarets joy ajaymona</t>
  </si>
  <si>
    <t>2024-03-31 18:22:33</t>
  </si>
  <si>
    <t>https://h26.in/gold/7adum3</t>
  </si>
  <si>
    <t>2024-03-31 18:15:47</t>
  </si>
  <si>
    <t>2024-03-31 18:11:42</t>
  </si>
  <si>
    <t>बहुत खूब</t>
  </si>
  <si>
    <t>2024-03-31 17:23:58</t>
  </si>
  <si>
    <t>2024-03-31 16:50:50</t>
  </si>
  <si>
    <t>2024-03-31 16:50:47</t>
  </si>
  <si>
    <t>Negative</t>
  </si>
  <si>
    <t>Sir/Madam Greeting from Brahmin Parshuram Organized Society Conservation World Foundation Subject= Donation Take advantage of income tax exemption in connection with donating ******* ******* All over India,&amp;#8203; people from different sections of the society living below the poverty line,&amp;#8203; their health,&amp;#8203; education and malnutrition,&amp;#8203; marriage of poor girls,&amp;#8203; Batuk Janeu,&amp;#8203; religious pilgrimage,&amp;#8203; tree plantation,&amp;#8203; environment,&amp;#8203; free food,&amp;#8203; courtyard,&amp;#8203; clothes,&amp;#8203; old age home,&amp;#8203; orphanage,&amp;#8203; Painting,&amp;#8203; repairing of temples in Khandel condition. Brahmin Parshuram is continuously striving for all the social works like Gauseva Ashram,&amp;#8203; awareness of environment etc. Organized Society,&amp;#8203; Protection of World Foundation. The organization is moving towards development. The organization expects from all of you,&amp;#8203; exemption in income tax by giving donations,&amp;#8203; financial support etc. The organizatio</t>
  </si>
  <si>
    <t>2024-03-31 16:50:40</t>
  </si>
  <si>
    <t>👇👇👇👇
https://scene.taurus.cash/promotion/gold/slg_1700004/u/20747528/s/s3/5gmexv?channel=slg_1700004&amp;lang=en&amp;scene=s3&amp;uid=20747528 
100% एक बहुत मस्त गेम है जिसका नाम है तीन पट्टी gold जिससे आप बहुत आसानी से बिना किसी दिक्कत के 2000,&amp;#8203;,&amp;#8203;,&amp;#8203;3000,&amp;#8203;,&amp;#8203;,&amp;#8203;6000 ,&amp;#8203;,&amp;#8203;100000 रोजाना कमा सकते हो और इस गेम की सबसे बड़ी बात आप बिना खेले भी कमा सकते हो और इस गेम में कोई भी फ्राउद् नहीं है इसकी 100% गेरेंटि है गेम को डाउनलोड कीजिए और रोजाना पैसा कमाइए यह गेम का लिंक है</t>
  </si>
  <si>
    <t>2024-03-31 16:47:20</t>
  </si>
  <si>
    <t>https://refer9.com/gold/knqa5q</t>
  </si>
  <si>
    <t>2024-03-31 16:03:19</t>
  </si>
  <si>
    <t>https://api.gm3f.com/h4A1
I am playing on 567 Slots India's #1 skilled gaming app. 
Join me on 567 Slots &amp; start winning Real Cash Prizes today! 
1️⃣ Get a Joining bonus of  free 
2️⃣  ₹75 free 
3️⃣ 100% cashback on first deposit 
Enjoying Rummy,&amp;#8203;LUDO,&amp;#8203;Poker and 30+games with me. Click the link to download:</t>
  </si>
  <si>
    <t>2024-03-31 15:14:59</t>
  </si>
  <si>
    <t>Dhoka he</t>
  </si>
  <si>
    <t>2024-03-31 15:12:46</t>
  </si>
  <si>
    <t>Nakli he</t>
  </si>
  <si>
    <t>2024-03-31 15:12:26</t>
  </si>
  <si>
    <t>Frod he</t>
  </si>
  <si>
    <t>2024-03-31 15:12:05</t>
  </si>
  <si>
    <t>Farzi he</t>
  </si>
  <si>
    <t>2024-03-31 15:11:56</t>
  </si>
  <si>
    <t>Bura nah mano Holi hai 🌈master ne bharni paise ki jholi hai💰
Jaldi khelo agar banani nyi kholi🏠
Verified ✅ APP Link:https://refer9.com/m/vh4j3?f=w&amp;p=default&amp;l=en&amp;tp=m60</t>
  </si>
  <si>
    <t>2024-03-31 14:59:00</t>
  </si>
  <si>
    <t>https://refer9.com/m/kfs3yf</t>
  </si>
  <si>
    <t>2024-03-31 14:57:52</t>
  </si>
  <si>
    <t>क्या आपने Teenpatti Master और Teenpatti Gold का Latest Version Download किया क्या? यदि नही किया हैं तो आप नीचे दिए गए लिंक से डाऊनलोड कर सकते हैं।
👇🔥𝗧𝗲𝗲𝗻 𝗣𝗮𝘁𝘁𝗶 𝗠𝗮𝘀𝘁𝗲𝗿 𝗢𝗿𝗶𝗴𝗶𝗻𝗮l
👇🔥https://refer9.com/m/tjdcj
https://refer9.com/m/tjdcj
🔥𝗧𝗲𝗲𝗻 𝗣𝗮𝘁𝘁𝗶 𝗚𝗼𝗹𝗱 𝗢𝗿𝗶𝗴𝗶𝗻𝗮𝗹
👇🔥https://refer9.com/m/tjdcj
https://refer9.com/m/tjdcj
🔥https://refer9.com/m/tjdcj</t>
  </si>
  <si>
    <t>2024-03-31 14:52:33</t>
  </si>
  <si>
    <t>👍👏💐</t>
  </si>
  <si>
    <t>2024-03-31 14:42:35</t>
  </si>
  <si>
    <t>https://h25.in/gold/3vu7rh</t>
  </si>
  <si>
    <t>2024-03-31 14:37:44</t>
  </si>
  <si>
    <t>भाई मैने बहुत सारे गेम खेले हैं लेकिन सबसे बेस्ट और रीयल गेम मुझे यहीं लगा तीन पत्ती गोल्ड और तीन पत्ती मास्टर एक बार आप भी ट्राई करो और हां लॉगिन बोनस सबसे पहले 500 रूपये मिलेगा💯उसके बाद 200₹,&amp;#8203;या 300₹,&amp;#8203; एड करो और अपने मन पसंद गेम खेलों और बहुत सारा पैसा जीतो ❤️Daliy Login Bonus 20₹,&amp;#8203; नीचे क्लिक करो और डाउनलोड कर
 👇👇👇👇👇👇👇👇👇
https://h25.in/gold/3vu7rh
https://h25.in/gold/3vu7rh</t>
  </si>
  <si>
    <t>2024-03-31 14:37:41</t>
  </si>
  <si>
    <t>2024-03-31 14:28:00</t>
  </si>
  <si>
    <t>2024-03-31 14:27:56</t>
  </si>
  <si>
    <t>https://refer9.com/gold/e4w7lp</t>
  </si>
  <si>
    <t>2024-03-31 14:16:19</t>
  </si>
  <si>
    <t>2024-03-31 14:12:26</t>
  </si>
  <si>
    <t>🔥New Best Earning APP Today🔥
😍Bonus ₹20 +₹200😍
💰 1 Refer Upto ₹2000💰
🔥Install +₹20 🔥Login Get ₹20🔥
👇👇👇👇👇👇
https://ydqp.uuy.com/Share?uid=117804944&amp;cid=18&amp;st=1&amp;rid=0&amp;subcid=lm_1000004</t>
  </si>
  <si>
    <t>2024-03-31 14:09:08</t>
  </si>
  <si>
    <t>2024-03-31 13:53:27</t>
  </si>
  <si>
    <t>@DBSBankIndia Your branch team is not much active to solving in customer query Sir</t>
  </si>
  <si>
    <t>2024-03-31 13:35:03</t>
  </si>
  <si>
    <t>@DBSBankIndia hi team i have given my request to regular my account on 27th March but no action taken on my request yet.. Plz do the needful in this</t>
  </si>
  <si>
    <t>2024-03-31 13:33:04</t>
  </si>
  <si>
    <t>Congratulations</t>
  </si>
  <si>
    <t>2024-03-31 13:32:20</t>
  </si>
  <si>
    <t>बहुत बढ़िया गेम 
प्रतिदिन 7 लाख तक जीत सकते है 
100% निष्पक्ष और सुरक्षित कैश गेम!
Install करे और ₹ 10 का बोनस पाएँ
https://nmxep.com/c/red/gold/lyf107?f=w&amp;p=default&amp;tp=gold1</t>
  </si>
  <si>
    <t>2024-03-31 13:24:18</t>
  </si>
  <si>
    <t>EID Mubarak to all my fb friends ❤️❣️❣️❤️</t>
  </si>
  <si>
    <t>2024-03-31 13:21:32</t>
  </si>
  <si>
    <t>2024-03-31 13:17:18</t>
  </si>
  <si>
    <t>Nice</t>
  </si>
  <si>
    <t>2024-03-31 13:17:15</t>
  </si>
  <si>
    <t>https://refer9.com/gold/fo9q4s</t>
  </si>
  <si>
    <t>2024-03-31 12:58:55</t>
  </si>
  <si>
    <t>Happy Easter to all DBSians.</t>
  </si>
  <si>
    <t>2024-03-31 12:50:44</t>
  </si>
  <si>
    <t>Congratulations🎉🎉</t>
  </si>
  <si>
    <t>2024-03-31 12:46:03</t>
  </si>
  <si>
    <t>भाई मैने बहुत सारे गेम खेले हैं लेकिन सबसे बेस्ट और रीयल गेम मुझे यहीं लगा तीन पत्ती गोल्ड और तीन पत्ती मास्टर एक बार आप भी ट्राई करो और हां लॉगिन बोनस सबसे पहले 500 रूपये मिलेगा💯उसके बाद 200₹,&amp;#8203;या 300₹,&amp;#8203; एड करो और अपने मन पसंद गेम खेलों और बहुत सारा पैसा जीतो ❤️Daliy Login Bonus 20₹,&amp;#8203; नीचे क्लिक करो और डाउनलोड कर
 👇👇👇👇👇👇👇👇👇
https://scene.agent61.com/promotion/m/slm_1900034/u/95304661/s/s1/83r93d?channel=slm_1900024&amp;lang=en&amp;scene=s1&amp;uid=95304661</t>
  </si>
  <si>
    <t>2024-03-31 12:44:47</t>
  </si>
  <si>
    <t>इस गेम को आप दोस्तों मैं रेफर करके महीने का अच्छा इनकम कर सकते हो आप इसे बिना खेल के भी कमा सकते हैं रोज़ाना जितना आप इसे शेयर करेंगे उतना ही रोजाना पैसा कमाओगे और इस गेम में कोई भी फ्राउ नहीं है गेम को डाउनलोड करें आप और रोजाना पैसा कमाइए यह गेम का लिंक है👇👇👇👇👇https://h26.in/m/ztfgsn</t>
  </si>
  <si>
    <t>2024-03-31 12:44:41</t>
  </si>
  <si>
    <t>Happy Easter</t>
  </si>
  <si>
    <t>2024-03-31 12:04:12</t>
  </si>
  <si>
    <t>https://refer9.com/gold/327ddv</t>
  </si>
  <si>
    <t>2024-03-31 12:04:10</t>
  </si>
  <si>
    <t>2024-03-31 12:04:08</t>
  </si>
  <si>
    <t>2024-03-31 11:52:49</t>
  </si>
  <si>
    <t>Good</t>
  </si>
  <si>
    <t>2024-03-31 11:33:55</t>
  </si>
  <si>
    <t>2024-03-31 11:15:12</t>
  </si>
  <si>
    <t>I love DBS</t>
  </si>
  <si>
    <t>2024-03-31 11:14:56</t>
  </si>
  <si>
    <t>हेलो सर ,&amp;#8203;
क्या आप शेयर बाजार में इन्वेस्ट करने का कर रहे है प्लान। 📈
तो आज ही शुरुआत करे हमारे साथ  ,&amp;#8203;नि: शुल्क  शेयर की जानकारी प्राप्त करे। ,&amp;#8203;साथ ही शेयर बाजार की ट्रेनिंग ले।✨
अपने भविष्य को सुरक्षित करे। निवेश करें। 
हमारी सेवा बिल्कुल फ्री है ।</t>
  </si>
  <si>
    <t>2024-03-31 11:11:00</t>
  </si>
  <si>
    <t>At first I never beleive it until I experienced it. For a start I deposited $300 for a test and I got my return am so happy I invested under this platform and I’m now earning over $3000 Click on the link to join👇 and start earning massively 
👇👇👇👇👇👇👇
https://t.me/oliviaexperttrade</t>
  </si>
  <si>
    <t>2024-03-31 11:10:56</t>
  </si>
  <si>
    <t>2024-03-31 10:13:24</t>
  </si>
  <si>
    <t>@teen Patti.
https://h25.in/gold/fvq5ii 
 भाई मैंने बहुत सारे गेम खेलें लेकिन सबसे बेस्ट और रियल गेम मुझे यह लगा एक बार आप भी ट्राई करके देखो</t>
  </si>
  <si>
    <t>2024-03-31 09:56:13</t>
  </si>
  <si>
    <t>https://refer9.com/gold/myujtw</t>
  </si>
  <si>
    <t>2024-03-31 09:42:55</t>
  </si>
  <si>
    <t>https://h27.in/c/red/m/xq690t?f=w&amp;p=default&amp;l=en&amp;tp=m36https://h27.in/c/red/m/xq690t?f=w&amp;p=default&amp;l=en&amp;tp=m36https://h27.in/c/red/m/xq690t?f=w&amp;p=default&amp;l=en&amp;tp=m36https://h27.in/c/red/m/xq690t?f=w&amp;p=default&amp;l=en&amp;tp=m36https://h27.in/c/red/m/xq690t?f=w&amp;p=default&amp;l=en&amp;tp=m36</t>
  </si>
  <si>
    <t>2024-03-31 09:16:14</t>
  </si>
  <si>
    <t>Op</t>
  </si>
  <si>
    <t>2024-03-31 09:08:56</t>
  </si>
  <si>
    <t>2024-03-31 09:00:16</t>
  </si>
  <si>
    <t>As you hunt for Easter eggs,&amp;#8203; don't forget to keep an eye out for hidden dangers online. Do not share your personal and financial information with untrusted sources. 
#HappyEaster #LiveMoreBankLess #DBSMoment #TopicalSpot #DBSBankIndia #DBSIn #MomentMarketing https://t.co/JEUMtajJKp</t>
  </si>
  <si>
    <t>2024-03-31 09:00:00</t>
  </si>
  <si>
    <t>India</t>
  </si>
  <si>
    <t>True</t>
  </si>
  <si>
    <t>DBS</t>
  </si>
  <si>
    <t>As you hunt for Easter eggs,&amp;#8203; don't forget to keep an eye out for hidden dangers online. Do not share your personal and financial information with untrusted sources. 
#HappyEaster #LiveMoreBankLess #DBSMoment #TopicalSpot #DBSBankIndia #DBSIn #MomentMarketing
As you hunt for Easter eggs,&amp;#8203; don't forget to keep an eye out for hidden dangers online. Do not share your personal and financial information with untrusted sources. 
#HappyEaster #LiveMoreBankLess #DBSMoment #TopicalSpot #DBSBankIndia #DBSIn #MomentMarketing</t>
  </si>
  <si>
    <t>Post</t>
  </si>
  <si>
    <t>Indian premier league 2️⃣0️⃣2️⃣4️⃣
Match No 👉 12th 13th
 Gujrat. 🆚  Hyderabad 
 Delhi.   🆚 Chennai 
Match ᴡɪɴɴᴇʀ 👉 ???
100% ᴡɪɴɴɪɴɢ ᴛᴇᴀᴍ ᴍɪʟᴇɢɪ 🥇🥇
ᴀɢᴀʀ ʟᴏꜱꜱ ᴍᴇ ʜᴏ ᴛᴏ ᴊᴏɪɴ ᴋʀᴏʟᴏ ꜰᴀꜱᴛ 
ʜʀ ᴍᴀᴛᴄʜ ʟɪꜰᴇ ᴄʜᴀɴɢɪɴɢ ᴍᴀᴛᴄʜ ᴍɪʟᴇɢᴀ 
🙏🏻🙏🏻🙏🏻
ᴡʜᴀᴛꜱᴀᴩᴩ ɴᴏ 👉8543863734
ᴊᴏɪɴ ꜰᴀꜱᴛ ✅✅✅</t>
  </si>
  <si>
    <t>2024-03-31 07:58:20</t>
  </si>
  <si>
    <t>(TATA  IPL. 2024) 🏆 .(FIXED RIPORT AVAILABLE )🏆✅✅
(31MARCH + 12 TH 13 TH MATCH)✅✅
              GT.  (VS).  SRH 🏏✅
              DC.  (VS).  CSK🏏✅
(MATCH WINNER)👍
(-TOSS WINNER) 🏆
(RIPORT💯💯 SURE FIXED)🏆✔️✅
(WHATSAPP.No.)
8️⃣5️⃣4️⃣3️⃣8️⃣6️⃣3️⃣7️⃣3️⃣4️⃣</t>
  </si>
  <si>
    <t>2024-03-31 07:58:19</t>
  </si>
  <si>
    <t>2024-03-31 07:51:12</t>
  </si>
  <si>
    <t>https://refer9.com/gold/o3sqag</t>
  </si>
  <si>
    <t>2024-03-31 07:12:04</t>
  </si>
  <si>
    <t>+𝟗𝟏-𝟕𝟖𝟕𝟖𝟕𝟗𝟔𝟏𝟑𝟎𝐩𝐚𝐧𝐝𝐢𝐭 ji 𝐯𝐚𝐬𝐡𝐢𝐤𝐞𝐫𝐧 𝐬𝐩𝐞𝐜𝐥𝐢𝐬𝐭
 👉 (प्रेम-विवाह ) (बिछड़ा हुआ प्यार )  ( पति - पत्नी सांस बहु में अनबन) (सोतन दुश्मन छुटकारा) (संतान ना होना) (किया कराया) (गृह कलेश) आदि"जैसी सभी समस्या के लिए सम्पर्क करें!+𝟗𝟏-𝟕𝟖𝟕𝟖𝟕𝟗𝟔𝟏𝟑𝟎
Note_((Love guru baba ji )) 
 सभी जगह से निराश प्रेमी-प्रेमिकाएं एक बार जरूर कॉल करें,&amp;#8203; आपका प्यार टूटने नहीं दिया जाएगा।आगे पढे ↴
 #Love_Problem_Solution #Diveroce_problem_solution
#Husband_wife_Problems,&amp;#8203;
#Child_problems📲 + 𝟗𝟏-𝟕𝟖𝟕𝟖𝟕𝟗𝟔𝟏𝟑𝟎
#Inter_caste_marriage_solution,&amp;#8203;
 #Family_problem,&amp;#8203;
नोट :-- उपरोक्त समस्याओं के अलावा भी कोई और समस्या हो जिसका निवारण तंत्र-मंत्र व एस्ट्रोलॉजी के रिलेटेड हो तो आप हमें कॉल या whatsapp 👇 भी कर सकते है।+𝟗𝟏-𝟕𝟖𝟕𝟖𝟕𝟗𝟔𝟏𝟑𝟎</t>
  </si>
  <si>
    <t>2024-03-31 06:54:54</t>
  </si>
  <si>
    <t>2024-03-31 06:05:57</t>
  </si>
  <si>
    <t>.. teen Pttee gold 🥇 Bhai ye real gem me isme rojana Ghar bethe 💯4 se 5000 💰hajar Tak kamata aap bhi Ghar bethe kamane chah te ho niche link he 👇👇dawanlod karo aur aap bhi👇 kamao https://refer9.com/gold/9gb71</t>
  </si>
  <si>
    <t>2024-03-31 05:38:25</t>
  </si>
  <si>
    <t>.. teen Pttee master Bhai ye real gem me isme rojana Ghar bethe 💯4 se 5000 💰hajar Tak kamata aap bhi Ghar bethe kamane chah te ho niche link he 👇👇dawanlod karo aur aap bhi👇 kamao https://refer9.com/m/8t2j4m</t>
  </si>
  <si>
    <t>2024-03-31 05:38:13</t>
  </si>
  <si>
    <t>2024-03-31 05:28:23</t>
  </si>
  <si>
    <t>2024-03-31 05:28:19</t>
  </si>
  <si>
    <t>2024-03-31 05:08:35</t>
  </si>
  <si>
    <t>2024-03-31 05:08:32</t>
  </si>
  <si>
    <t>2024-03-31 04:58:55</t>
  </si>
  <si>
    <t>2024-03-31 04:58:53</t>
  </si>
  <si>
    <t>Tìm Gấp 100 Anh Bị Xuất Tinh Sớm Nặng- Muốn QH Lâu Ra 60 Phút - Vào Nhóm https://short.com.vn/WbUN  Em Chỉ Miễn Phí Cách Trị Dứt Điểm XTS</t>
  </si>
  <si>
    <t>2024-03-31 04:49:02</t>
  </si>
  <si>
    <t>https://scene.agent61.com/promotion/gold/slg_1700414/u/53134158/s/s3/e6xjgm?channel=slg_1700414&amp;lang=en&amp;scene=s3&amp;uid=53134158</t>
  </si>
  <si>
    <t>2024-03-31 04:35:53</t>
  </si>
  <si>
    <t>KHELNA HAI TO REAL GAME KHELO FAKE GAME MAT KHELO.                              👇👇♥️ Super fast withdraw ♥️
https://mplms.com/gold/z0ppf
https://mplms.com/gold/z0ppf
👉 Signup  bonus  ✓500😍
👉 Daily   bonus    ✓1000  😍
♥️Super fast withdraw♥️</t>
  </si>
  <si>
    <t>2024-03-31 04:30:22</t>
  </si>
  <si>
    <t>2024-03-31 04:21:14</t>
  </si>
  <si>
    <t>https://refer9.com/gold/bdm3o</t>
  </si>
  <si>
    <t>2024-03-31 00:24:22</t>
  </si>
  <si>
    <t>https://refer9.com/m/hlgxj
जितने भी हारे यूजर्स एक बार जरूर ट्राई करेंl 2024 का बिलकुल ही नया "Verzen" आ गया हैl नया" verzen" मे जित 100% होगीl 
      डाउनलोड करे और Dragon Vs Tiger गेम को खेलें या अपना मनपसंद गेम खेलेंl
                  पैसा 3 मिनट मे बैंक मे withdrowl एक बार जरूर खेलेl</t>
  </si>
  <si>
    <t>2024-03-31 00:02:16</t>
  </si>
  <si>
    <t>youtube.com</t>
  </si>
  <si>
    <t>@naveenkumaraerukonda892</t>
  </si>
  <si>
    <t>I request every one please don't truck this bank 
They don't follow any guidelines and ethics with customer account</t>
  </si>
  <si>
    <t>2024-03-31 00:01:12</t>
  </si>
  <si>
    <t>2024-03-30</t>
  </si>
  <si>
    <t>U people will not provide any proper response</t>
  </si>
  <si>
    <t>2024-03-30 23:59:36</t>
  </si>
  <si>
    <t>Why you joined this ducking DBS bank Bro</t>
  </si>
  <si>
    <t>2024-03-30 23:58:41</t>
  </si>
  <si>
    <t>Fake people they paid for the video</t>
  </si>
  <si>
    <t>2024-03-30 23:57:47</t>
  </si>
  <si>
    <t>Wrost bank services comparing all the banking sectors....</t>
  </si>
  <si>
    <t>2024-03-30 23:57:03</t>
  </si>
  <si>
    <t>I request every indian citizen not to open any account in the DBS Bank.
They don't follow any guidelines</t>
  </si>
  <si>
    <t>2024-03-30 23:56:08</t>
  </si>
  <si>
    <t>https://refer9.com/gold/0bm4mw</t>
  </si>
  <si>
    <t>2024-03-30 23:14:47</t>
  </si>
  <si>
    <t>2024-03-30 23:14:44</t>
  </si>
  <si>
    <t>Weat =300 ×20=6000×500=?</t>
  </si>
  <si>
    <t>2024-03-30 23:10:36</t>
  </si>
  <si>
    <t>2024-03-30 22:23:19</t>
  </si>
  <si>
    <t>2024-03-30 22:00:45</t>
  </si>
  <si>
    <t>2024-03-30 21:59:41</t>
  </si>
  <si>
    <t>199904420133416_434316999095374</t>
  </si>
  <si>
    <t>https://refer9.com/gold/c3tdw5</t>
  </si>
  <si>
    <t>2024-03-30 21:50:34</t>
  </si>
  <si>
    <t>@teen Patti.king
https://h25.in/gold/9z0df6
 भाई मैंने बहुत सारे गेम खेलें लेकिन सबसे बेस्ट और रियल गेम मुझे यह लगा एक बार आप भी ट्राई करके देखो</t>
  </si>
  <si>
    <t>2024-03-30 21:27:45</t>
  </si>
  <si>
    <t>@Puneetkcsd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</si>
  <si>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21:25:21</t>
  </si>
  <si>
    <t>@shrxvravi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</si>
  <si>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21:24:52</t>
  </si>
  <si>
    <t>@nlv_r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</si>
  <si>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21:24:10</t>
  </si>
  <si>
    <t>भाई मैने बहुत सारे गेम खेले हैं लेकिन सबसे बेस्ट और रीयल गेम मुझे यहीं लगा तीन पत्ती गोल्ड और तीन पत्ती मास्टर एक बार आप भी ट्राई करो और हां लॉगिन बोनस सबसे पहले 500 रूपये मिलेगा💯उसके बाद 200₹,&amp;#8203;या 300₹,&amp;#8203; एड करो और अपने मन पसंद गेम खेलों और बहुत सारा पैसा जीतो ❤️Daliy Login Bonus 20₹,&amp;#8203; नीचे क्लिक करो और डाउनलोड कर
 👇👇👇👇👇👇👇👇👇
https://refer9.com/gold/wf2mo?f=w&amp;p=default&amp;tp=gold2
https://refer9.com/gold/wf2mo?f=w&amp;p=default&amp;tp=gold2</t>
  </si>
  <si>
    <t>2024-03-30 21:23:57</t>
  </si>
  <si>
    <t>@HarshVj312 @digibank @dbs_care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</si>
  <si>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21:22:41</t>
  </si>
  <si>
    <t>@amber_dixit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</si>
  <si>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21:21:46</t>
  </si>
  <si>
    <t>@DBSBankIndia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</si>
  <si>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21:21:37</t>
  </si>
  <si>
    <t>@RakeshMishra_in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</si>
  <si>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21:21:19</t>
  </si>
  <si>
    <t>@manikandan_vrr @DBSBankIndia @dbsbank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</si>
  <si>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21:19:40</t>
  </si>
  <si>
    <t>@pauljruban @DBSBankIndia @RevolutApp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</si>
  <si>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21:19:30</t>
  </si>
  <si>
    <t>@MSayef1997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</si>
  <si>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21:19:15</t>
  </si>
  <si>
    <t>@UrusaiGakai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</si>
  <si>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21:19:09</t>
  </si>
  <si>
    <t>@i_am_badshah18 @DBSBankIndia @RBI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</si>
  <si>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21:18:56</t>
  </si>
  <si>
    <t>@NeerajSGurjar @dbsbank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</si>
  <si>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21:17:51</t>
  </si>
  <si>
    <t>@rohitkhu23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</si>
  <si>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21:17:01</t>
  </si>
  <si>
    <t>@NikhilNikh46815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</si>
  <si>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21:16:51</t>
  </si>
  <si>
    <t>@shavn2020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</si>
  <si>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2024-03-30 21:16:39</t>
  </si>
  <si>
    <t>ऐसे समस्त प्रचारको को ईश्वर जल्द ही अपने श्री चरणों में स्थान दें !
👇👇👇👇👇👇
https://scene.agent61.com/promotion/m/slm_1900204/u/110980779/s/s1/51x7l?channel=slm_1900204&amp;lang=en&amp;scene=s1&amp;uid=110980779
 इनकी  अंतिम यात्रा धूम धड़ाके से गाजे बाजे के साथ निकले     ॐ शांति ॐ शांति 
 🙏🙏🙏अग्रिम श्रद्धांजलि 🙏🙏🙏</t>
  </si>
  <si>
    <t>2024-03-30 20:52:41</t>
  </si>
  <si>
    <t>कॉमेंट पूरा पढ़ो फिर डाउनलोड करो- 😉एक रियल कैश गेम है और आप इ समें जितना पैस एड करोगे उतना जीतोगे अगर आप के पास इतना है 😱2-3 हजार तो इस गेम में एड करो जितना भी पैसा है सब  एड करो और ये मेरी गेरेंटी है कि आप उससे😳10-15 हजार और जैकपॉट आने पर ₹50000 तक जीतोगे %💯 अभी नया वर्जन अपडेट हुआ तो लूट लो और विड्रवॉल की कोई दिक्कत नहीं ✅24/7 कस्टमर सपोर्ट 
👇👇👇👇👇👇
https://h26.in/m/vtb49
https://h26.in/m/vtb49</t>
  </si>
  <si>
    <t>2024-03-30 20:21:21</t>
  </si>
  <si>
    <t>2024-03-30 20:10:49</t>
  </si>
  <si>
    <t>2024-03-30 20:10:43</t>
  </si>
  <si>
    <t>2024-03-30 20:05:03</t>
  </si>
  <si>
    <t>2024-03-30 20:04:59</t>
  </si>
  <si>
    <t>2024-03-30 19:46:13</t>
  </si>
  <si>
    <t>https://h26.in/gold/n97px
 सबसे बेहतरीनTeen Patti 
Earning Game इस Game को आप दोस्तों मै Reffer करके👉Signup Bonus-₹500 🤑
👉Daily    Bonus-₹1000 😍
https://h26.in/gold/n97px
https://h26.in/gold/n97px
🔥Super fast cash withdraw🔥</t>
  </si>
  <si>
    <t>2024-03-30 19:39:57</t>
  </si>
  <si>
    <t>@DBSBankIndia Hi
Can a non account holder with DBS bank apply for a credit card?</t>
  </si>
  <si>
    <t>2024-03-30 19:34:55</t>
  </si>
  <si>
    <t>https://refer9.com/gold/gwl4uc</t>
  </si>
  <si>
    <t>2024-03-30 19:34:30</t>
  </si>
  <si>
    <t>ऐसे समस्त प्रचारको को ईश्वर जल्द ही अपने श्री चरणों में स्थान दें !
https://refer9.com/gold/gwl4uc
 इनकी  अंतिम यात्रा धूम धड़ाके से गाजे बाजे के साथ निकले     ॐ शांति ॐ शांति 
 🙏🙏🙏अग्रिम श्रद्धांजलि 🙏🙏🙏</t>
  </si>
  <si>
    <t>2024-03-30 19:34:28</t>
  </si>
  <si>
    <t>2024-03-30 19:34:27</t>
  </si>
  <si>
    <t>https://refer9.com/gold/ley8tn</t>
  </si>
  <si>
    <t>2024-03-30 19:27:45</t>
  </si>
  <si>
    <t>2024-03-30 18:34:34</t>
  </si>
  <si>
    <t>2024-03-30 17:37:48</t>
  </si>
  <si>
    <t>2024-03-30 17:31:58</t>
  </si>
  <si>
    <t>2024-03-30 17:19:28</t>
  </si>
  <si>
    <t>बहुत ही सराहनीय कार्य कर रहे हो आप । देश के युवाओं को जुआ और सटा खेलने के लिए प्रेरित करने का आपका बहुत बहुत धन्यवाद।https://scene.agent61.com/promotion/m/slm_1900204/u/117805652/s/s1/fbmfgv?channel=slm_1900204&amp;lang=en&amp;scene=s1&amp;uid=117805652
इनकी  अंतिम यात्रा धूम धड़ाके से गाजे बाजे के साथ निकले      ॐ शांति ॐ शांति   🙏🙏🙏अग्रिम श्रद्धांजलि 🙏🙏🙏</t>
  </si>
  <si>
    <t>2024-03-30 16:34:22</t>
  </si>
  <si>
    <t>आरे भाई अपना फालतू समय बर्बाद मत करो teenpatti mastar 🎯 खेलो और  हर दिन जीतो
500/1000/ और अपना लाइफ बनावो लिंक दिया गहा है 
👇👇👇👇
https://scene.agent61.com/promotion/m/slm_1900204/u/103200643/s/s1/g6fhw?channel=slm_1900104&amp;lang=en&amp;scene=s1&amp;uid=103200643</t>
  </si>
  <si>
    <t>2024-03-30 16:27:20</t>
  </si>
  <si>
    <t>https://refer9.com/gold/t0p9d0</t>
  </si>
  <si>
    <t>2024-03-30 14:58:44</t>
  </si>
  <si>
    <t>ऐसे समस्त प्रचारको को ईश्वर जल्द ही अपने श्री चरणों में स्थान दें !
https://refer9.com/gold/t0p9d0 https://refer9.com/gold/t0p9d0
 इनकी  अंतिम यात्रा धूम धड़ाके से गाजे बाजे के साथ निकले     ॐ शांति ॐ शांति 
 🙏🙏🙏अग्रिम श्रद्धांजलि 🙏🙏🙏</t>
  </si>
  <si>
    <t>2024-03-30 14:58:43</t>
  </si>
  <si>
    <t>2024-03-30 14:57:54</t>
  </si>
  <si>
    <t>2024-03-30 14:57:53</t>
  </si>
  <si>
    <t>Happy New year jsk</t>
  </si>
  <si>
    <t>2024-03-30 14:56:22</t>
  </si>
  <si>
    <t>@DBSBankIndia I have given the letter at the branch for the closure of account at CHENNAI.Despite approaching the branch many times and also writing email for the N number of times,&amp;#8203;my account has not been closed upto now so what could be the further action taken for this process?</t>
  </si>
  <si>
    <t>2024-03-30 14:30:54</t>
  </si>
  <si>
    <t>Female</t>
  </si>
  <si>
    <t>Hlo @DBSBankIndia,&amp;#8203; can I you provide me contact details of you marketing department??</t>
  </si>
  <si>
    <t>2024-03-30 14:30:10</t>
  </si>
  <si>
    <t>2024-03-30 14:05:04</t>
  </si>
  <si>
    <t>2024-03-30 14:05:00</t>
  </si>
  <si>
    <t>@sheikhyusuf5049</t>
  </si>
  <si>
    <t>Send me toll free number</t>
  </si>
  <si>
    <t>2024-03-30 13:53:44</t>
  </si>
  <si>
    <t>I want close my credit card</t>
  </si>
  <si>
    <t>2024-03-30 13:52:52</t>
  </si>
  <si>
    <t>रुको भाई पूरा कॉमेंट पढ़ो तीन पत्ती मास्टर दोस्तो 2024 का नया तीन पत्ती गेम है और हा इसमें आप खेलके  पैसे कमा सकते हो और गेम का लिंक शेयर करके 500+1000💵😯🤑💸 डेली कमा सकते हो इसमें 100%गारेंटी है आप इसे एक बार 300 ऐड करो ge तो आपको 500  रुपए💵💸 मिलेगा ओर अपने अकाउंट में भेज सकते हो जलदीसे डाउनलोड करो  लिंक👇👇👇👇
https://scene.agent61.com/promotion/m/slm_1900204/u/116226258/s/s1/wt2cn?channel=slm_1900034&amp;lang=en&amp;scene=s1&amp;uid=116226258</t>
  </si>
  <si>
    <t>2024-03-30 13:51:40</t>
  </si>
  <si>
    <t>दोस्तो आपने बोहोत सारे गेम खेले होंगे पर यह गेम उससे बोहोत अच्छा कमाई कराता है क्यूंकि मैने अभी तक 1.5 लाख कमाया बस 1 महीने - क्यूंकि मैने डेली खेलता हूं और डेली कम से कम ₹5000 से ₹8000 कमा लेता हूं और मेरा घर इसी से चल रहा है सच बताऊं तो लाइफ बदल दी तीन पत्ती मास्टर ने लव इट दिस गेम आपको भी यह गेम चाहिए  - तो यह गेम का लिंक है - 
👇👇👇👇👇👇https://scene.agent61.com/promotion/m/slm_1900204/u/116226258/s/s1/wt2cn?channel=slm_1900034&amp;lang=en&amp;scene=s1&amp;uid=116226258</t>
  </si>
  <si>
    <t>2024-03-30 13:48:48</t>
  </si>
  <si>
    <t>https://refer9.com/gold/2mb73x</t>
  </si>
  <si>
    <t>2024-03-30 13:46:37</t>
  </si>
  <si>
    <t>2024-03-30 13:37:58</t>
  </si>
  <si>
    <t>2024-03-30 13:14:43</t>
  </si>
  <si>
    <t>@DBSBankIndia hello sir my account has been blocked my I know what is reason for blocking my account</t>
  </si>
  <si>
    <t>2024-03-30 12:57:23</t>
  </si>
  <si>
    <t>@DBSBankIndia Live more ...bank less.... Awasome!!!</t>
  </si>
  <si>
    <t>2024-03-30 12:37:44</t>
  </si>
  <si>
    <t>Huge thanks to our partner
@DBSBankIndia for helping make our event possible! Grateful for your support. Let's succeed together!
Interested in partnering? Contact Nutan at 7738083535    
Find tickets for We Made in India: https://t.co/1Hr2aUpAG8
#WeMadeinIndia #JoinTheMovement https://t.co/RwZULO5JdA</t>
  </si>
  <si>
    <t>2024-03-30 11:09:59</t>
  </si>
  <si>
    <t>Sms not coming current account</t>
  </si>
  <si>
    <t>2024-03-30 08:20:57</t>
  </si>
  <si>
    <t>Happy birthday</t>
  </si>
  <si>
    <t>2024-03-30 08:19:22</t>
  </si>
  <si>
    <t>Still Empty . How Long Need To Waiting .</t>
  </si>
  <si>
    <t>2024-03-30 06:17:22</t>
  </si>
  <si>
    <t>🙏 8639774241
🙏 BANK LOANS
🙏 PRIVATE FINANCE
🙏NO CIBIL
🙏NO IT
🙏 HOME LOANS 
🙏 PLOT LOAN
🙏 PERSONAL LOAN
🙏 BUSINESS LOAN
🙏CAR LOAN
🙏NOTEARY
🙏 PATTA 
🙏GRAMAKANTAM
🙏 PLOT FOR SALE</t>
  </si>
  <si>
    <t>2024-03-30 06:10:53</t>
  </si>
  <si>
    <t>Congratulations ji</t>
  </si>
  <si>
    <t>2024-03-30 03:41:43</t>
  </si>
  <si>
    <t>2024-03-30 02:04:41</t>
  </si>
  <si>
    <t>2024-03-30 00:08:25</t>
  </si>
  <si>
    <t>2024-03-29</t>
  </si>
  <si>
    <t>@DBSBankIndia great marketing but poor Customer Care. Tried contacting through multiple channels but NO RESPONSE</t>
  </si>
  <si>
    <t>2024-03-29 23:12:50</t>
  </si>
  <si>
    <t>2024-03-29 22:57:13</t>
  </si>
  <si>
    <t>🥰🥰</t>
  </si>
  <si>
    <t>2024-03-29 22:39:09</t>
  </si>
  <si>
    <t>🙏 8309913208
🙏 BANK LOANS
🙏 PRIVATE FINANCE
🙏NO CIBIL
🙏NO IT
🙏 HOME LOANS 
🙏 PLOT LOAN
🙏 PERSONAL LOAN
🙏 BUSINESS LOAN
🙏CAR LOAN
🙏NOTEARY
🙏 PATTA 
🙏GRAMAKANTAM
🙏 PLOT FOR SALE</t>
  </si>
  <si>
    <t>2024-03-29 22:21:25</t>
  </si>
  <si>
    <t>https://refer9.com/gold/w7mv9d</t>
  </si>
  <si>
    <t>2024-03-29 22:11:32</t>
  </si>
  <si>
    <t>2024-03-29 21:31:35</t>
  </si>
  <si>
    <t>Kya App Eek Daily Earning Platform Dhundh Rhe Hain? To TeenPatti Pe Aaiye Aur Kamaiye Har Din,&amp;#8203; Minimum 300 Rs se Shuru Karein
App Link :  
https://refer9.com/m/xxcgch?f=w&amp;p=default&amp;l=en&amp;tp=m43</t>
  </si>
  <si>
    <t>2024-03-29 21:13:20</t>
  </si>
  <si>
    <t>Contact @Fred_BenBTC on twitter he helped me when I was having same issue I’m sure he’ll help you out He’s good. 
  Quoted Tweet : @pauljruban : I transferred money from @DBSBankIndia to @RevolutApp,&amp;#8203; but neither bank can trace the funds. They're asking me to wait for 73 days and directing me to check with the other bank,&amp;#8203; leaving me stuck without assistance from either side.</t>
  </si>
  <si>
    <t>2024-03-29 20:32:53</t>
  </si>
  <si>
    <t>Reaching out to their support is pointless cos you'll get an automated response,&amp;#8203;l had similar issue and after submitting complaints i got no helpful response,&amp;#8203; Contact @Fred_BenBtc l eventually got aid from him here on X 
  Quoted Tweet : @pauljruban : I transferred money from @DBSBankIndia to @RevolutApp,&amp;#8203; but neither bank can trace the funds. They're asking me to wait for 73 days and directing me to check with the other bank,&amp;#8203; leaving me stuck without assistance from either side.</t>
  </si>
  <si>
    <t>2024-03-29 20:32:48</t>
  </si>
  <si>
    <t>https://refer9.com/m/0jiqks</t>
  </si>
  <si>
    <t>2024-03-29 20:06:36</t>
  </si>
  <si>
    <t>https://refer9.com/gold/5mwv0</t>
  </si>
  <si>
    <t>2024-03-29 19:54:31</t>
  </si>
  <si>
    <t>2024-03-29 19:52:16</t>
  </si>
  <si>
    <t>100% एक बहुत मस्त गेम है जिसका नाम है तीन पट्टी मास्टर जिससे आप बहुत आसानी से बिना किसी दिक्कत के 2000,&amp;#8203;,&amp;#8203;,&amp;#8203;3000,&amp;#8203;,&amp;#8203;,&amp;#8203;6000 ,&amp;#8203;,&amp;#8203;100000 रोजाना कमा सकते हो और इस गेम की सबसे बड़ी बात आप बिना खेले भी कमा सकते हो और इस गेम में कोई भी फ्राउद् नहीं है इसकी 100% गेरेंटि है गेम को डाउनलोड कीजिए और रोजाना पैसा कमाइए यह गेम का लिंक है
👇👇👇👇👇👇  👇👇👇
https://refer9.com/gold/nr9kc4</t>
  </si>
  <si>
    <t>2024-03-29 19:52:15</t>
  </si>
  <si>
    <t>100% एक बहुत मस्त गेम है जिसका नाम है तीन पट्टी मास्टर जिससे आप बहुत आसानी से बिना किसी दिक्कत के  रोजाना कमा सकते हो और इस गेम की सबसे बड़ी बात आप बिना खेले भी कमा सकते हो और इस गेम में कोई भी फ्राउद्नहीं है इसकी 100% गेरेंटि है गेम को डाउनलोड कीजिएऔर रोजाना पैसा कमाइए यह गेम का लिंक है👇👇👇👇
♥️NEW♥️TEEN♥️PATTI♥️GOLD
https://refer9.com/gold/l3gh46
https://refer9.com/gold/l3gh46</t>
  </si>
  <si>
    <t>2024-03-29 19:38:06</t>
  </si>
  <si>
    <t>https://refer9.com/gold/l3gh46</t>
  </si>
  <si>
    <t>2024-03-29 19:38:05</t>
  </si>
  <si>
    <t>2024-03-29 19:37:01</t>
  </si>
  <si>
    <t>🤑ये मात्रा ☝️एक ऐसा गेम है जो रेफर🤝 या खेल🃏 के दिन मैं rs-5000💲से   10000💲रुपिया कमा🔑 सकते हैं 🤑ट्राई  कर के देखो💸💵लिंक👇👇👇👇👇👇👇👇👇@teenpatti
https://scene.agent61.com/promotion/m/slm_1900034/u/87351551/s/s1/gjirt?channel=https://h29.in/m/</t>
  </si>
  <si>
    <t>2024-03-29 19:35:15</t>
  </si>
  <si>
    <t>2024-03-29 19:30:59</t>
  </si>
  <si>
    <t>https://h22.in/gold/wv1ud</t>
  </si>
  <si>
    <t>2024-03-29 17:25:52</t>
  </si>
  <si>
    <t>ऐसे समस्त प्रचारको को ईश्वर जल्द ही अपने श्री चरणों में स्थान दें !
https://h22.in/gold/wv1ud
https://h22.in/gold/wv1ud
 इनकी  अंतिम यात्रा धूम धड़ाके से गाजे बाजे के साथ निकले     ॐ शांति ॐ शांति 
 🙏🙏🙏अग्रिम श्रद्धांजलि 🙏🙏🙏</t>
  </si>
  <si>
    <t>2024-03-29 17:25:51</t>
  </si>
  <si>
    <t>2024-03-29 17:25:21</t>
  </si>
  <si>
    <t>Debates aside,&amp;#8203; the DBS Elevate Salary Account ensures universal advantages for your finances!
Know more: https://go.dbs.com/3vzUAEP
*T&amp;C apply
#DBSBankIndia #SalaryAccounts #VisitDBS</t>
  </si>
  <si>
    <t>2024-03-29 17:00:17</t>
  </si>
  <si>
    <t>Debates aside,&amp;#8203; the DBS Elevate Salary Account ensures universal advantages for your finances!
Know more: https://t.co/eAlkLuZWvL
*T&amp;amp;C apply
#DBSBankIndia #SalaryAccounts #VisitDBS https://t.co/ZFIxxAoNj0</t>
  </si>
  <si>
    <t>2024-03-29 17:00:00</t>
  </si>
  <si>
    <t>https://refer9.com/m/f7m1n</t>
  </si>
  <si>
    <t>2024-03-29 16:44:13</t>
  </si>
  <si>
    <t>Jai shree radhe krishna</t>
  </si>
  <si>
    <t>2024-03-29 16:41:28</t>
  </si>
  <si>
    <t>@DBSBankIndia Please credit card apply help</t>
  </si>
  <si>
    <t>2024-03-29 16:23:53</t>
  </si>
  <si>
    <t>2024-03-29 15:52:15</t>
  </si>
  <si>
    <t>https://scene.agent61.com/promotion/gold/slg_1500032/u/20442470/s/s4/duntow?channel=slg_1500032&amp;lang=en&amp;scene=s4&amp;uid=20442470</t>
  </si>
  <si>
    <t>2024-03-29 15:49:54</t>
  </si>
  <si>
    <t>एक बहुत मस्त गेम है जिसका नाम है तीन पट्टी मास्टर जिससे आप बहुत आसानी से बिना किसी दिक्कत के 2000,&amp;#8203; 3000,&amp;#8203;,&amp;#8203;,&amp;#8203; 6000,&amp;#8203; 10000 रोजाना कमा सकते हो और इस गेम की सबसे बड़ी बात आप बिना खेले भी कमा सकते हों और इस गेम में कोई भी फ्राउ नहीं है गेम को डाउनलोड कीजिए और रोजाना पैसा कमाइए यह गेम का लिंक है Teen Patti Master/Teen Patti Gold 
=1👉https://refer9.com/gold/vl4fm
=2👉https://refer9.com/m/vl4fm</t>
  </si>
  <si>
    <t>2024-03-29 15:49:50</t>
  </si>
  <si>
    <t>ऐसे समस्त प्रचारको को ईश्वर जल्द ही अपने श्री चरणों में स्थान दें !
#teenpatti
https://h27.in/gold/49zs4
 इनकी  अंतिम यात्रा धूम धड़ाके से गाजे बाजे के साथ निकले     ॐ शांति ॐ शांति 
 🙏🙏🙏अग्रिम श्रद्धांजलि 🙏🙏🙏</t>
  </si>
  <si>
    <t>2024-03-29 15:30:24</t>
  </si>
  <si>
    <t>@teenpatti
https://h27.in/gold/ldf18k
 भाई मैंने बहुत सारे गेम खेलें लेकिन सबसे बेस्ट और रियल गेम मुझे यह लगा एक बार आप भी ट्राई करके देखो</t>
  </si>
  <si>
    <t>2024-03-29 15:30:23</t>
  </si>
  <si>
    <t>Very nice 👍</t>
  </si>
  <si>
    <t>2024-03-29 15:24:59</t>
  </si>
  <si>
    <t>2024-03-29 14:52:01</t>
  </si>
  <si>
    <t>2024-03-29 14:51:55</t>
  </si>
  <si>
    <t>2024-03-29 14:35:32</t>
  </si>
  <si>
    <t>2024-03-29 13:56:33</t>
  </si>
  <si>
    <t>Thanks.</t>
  </si>
  <si>
    <t>2024-03-29 12:36:41</t>
  </si>
  <si>
    <t>H</t>
  </si>
  <si>
    <t>2024-03-29 12:16:21</t>
  </si>
  <si>
    <t>@AnilSinghvi_ 
@nsitharaman
@narendramodi
@PMOIndia
@Madhabipuribuch
@SEBI_India
@DBSBankIndia
@LVBankLtd</t>
  </si>
  <si>
    <t>2024-03-29 11:02:41</t>
  </si>
  <si>
    <t>@AnilSinghvi_ 
@nsitharaman
@narendramodi
@Madhabipuribuch
@DBSBankIndia
@LVBankLtd
Sir Good Morning,&amp;#8203;
I'm a small investor &amp;amp; have blocked my capital since 2017.
Sir I'm requesting u,&amp;#8203; plz take in front of on ur channel ZeeBusiness,&amp;#8203; story of "Lakshmi VilasBank" share history again.</t>
  </si>
  <si>
    <t>2024-03-29 10:53:51</t>
  </si>
  <si>
    <t>@DBSBankIndia @digibank is dbs spark credit card is life time free ?.no hidden annual charges?</t>
  </si>
  <si>
    <t>2024-03-29 10:49:03</t>
  </si>
  <si>
    <t>Avoid the risk of unauthorised apps—stay vigilant against phishing attempts. 
#DBSBankIndia #FraudAwareness #RBI #DBSEducates #BankOnDBS
Avoid the risk of unauthorised apps—stay vigilant against phishing attempts. 
#DBSBankIndia #FraudAwareness #RBI #DBSEducates #BankOnDBS</t>
  </si>
  <si>
    <t>2024-03-29 10:37:33</t>
  </si>
  <si>
    <t>Avoid the risk of unauthorised apps—stay vigilant against phishing attempts. 
#DBSBankIndia #FraudAwareness #RBI #DBSEducates #BankOnDBS https://t.co/uAgi39S9tL</t>
  </si>
  <si>
    <t>2024-03-29 10:37:02</t>
  </si>
  <si>
    <t>Nice pic</t>
  </si>
  <si>
    <t>2024-03-29 09:53:18</t>
  </si>
  <si>
    <t>2024-03-29 07:52:41</t>
  </si>
  <si>
    <t>I have an account in the @DBSBankIndia,&amp;#8203; it has been closed,&amp;#8203; no information has been given to me Why has my account been closed? I want to open it again. @DBSBankIndia @RBI</t>
  </si>
  <si>
    <t>2024-03-29 06:12:35</t>
  </si>
  <si>
    <t>Retweet</t>
  </si>
  <si>
    <t>2024-03-29 06:03:45</t>
  </si>
  <si>
    <t>2024-03-29 05:56:41</t>
  </si>
  <si>
    <t>2024-03-28</t>
  </si>
  <si>
    <t>2024-03-28 23:34:03</t>
  </si>
  <si>
    <t>anviitsolutionindia.com</t>
  </si>
  <si>
    <t>2024-03-28 23:14:27</t>
  </si>
  <si>
    <t>199904420133416_433700879156986</t>
  </si>
  <si>
    <t>2024-03-28 23:02:07</t>
  </si>
  <si>
    <t>Usiprl</t>
  </si>
  <si>
    <t>2024-03-28 22:58:22</t>
  </si>
  <si>
    <t>2024-03-28 22:53:37</t>
  </si>
  <si>
    <t>जय श्री राम 🖤❤️💛♥️♥️💙💜🖤🖤🧡💙♥️💚💚♥️💙🖤🧡🙏🙏🙏🙏🙏🙏🙏</t>
  </si>
  <si>
    <t>2024-03-28 22:53:02</t>
  </si>
  <si>
    <t>Jay Shri Ram</t>
  </si>
  <si>
    <t>2024-03-28 21:48:44</t>
  </si>
  <si>
    <t>@DBSBankIndia IN-SR-20240328-ICRM-3138966
I've shared all the documents requested,&amp;#8203; to you via email,&amp;#8203; as the branch instructed. Kindly look into it asap and do the needful.</t>
  </si>
  <si>
    <t>2024-03-28 21:25:08</t>
  </si>
  <si>
    <t>@DBSBankIndia you guys provide the worst services. Still i did not hear from you guys.</t>
  </si>
  <si>
    <t>2024-03-28 20:37:49</t>
  </si>
  <si>
    <t>Bdbmsyfwwnipkb</t>
  </si>
  <si>
    <t>2024-03-28 20:01:57</t>
  </si>
  <si>
    <t>@DBSBankIndia you guys are literally thieves. After u take the deposit of the money,&amp;#8203; then you forget to give the service and freeze the account.</t>
  </si>
  <si>
    <t>2024-03-28 19:28:39</t>
  </si>
  <si>
    <t>Nice 👍</t>
  </si>
  <si>
    <t>2024-03-28 19:08:55</t>
  </si>
  <si>
    <t>We love DBS</t>
  </si>
  <si>
    <t>2024-03-28 16:52:05</t>
  </si>
  <si>
    <t>Being a sustainability-driven bank,&amp;#8203; DBS has joined hands with @greensole_in to improve the school-going experience for the children in rural areas. 
#DBSBankIndia #Sustainability #DBSForGood #SustainabilityAtDBS https://t.co/G3QyH0eZQ6</t>
  </si>
  <si>
    <t>2024-03-28 16:30:00</t>
  </si>
  <si>
    <t>Being a sustainability-driven bank,&amp;#8203; DBS has joined hands with Greensole Foundation to improve the school-going experience for the children in rural areas. 
To know more,&amp;#8203; visit https://go.dbs.com/4adnjya 
#DBSBankIndia #Sustainability #DBSForGood #SustainabilityAtDBS
Being a sustainability-driven bank,&amp;#8203; DBS has joined hands with Greensole Foundation to improve the school-going experience for the children in rural areas. 
To know more,&amp;#8203; visit https://go.dbs.com/4adnjya 
#DBSBankIndia #Sustainability #DBSForGood #SustainabilityAtDBS</t>
  </si>
  <si>
    <t>@pauljruban @DBSBankIndia Hi there! We're sorry to hear about the issues with the transfer. Could you please send us a DM? Our team would like to hear more about this.</t>
  </si>
  <si>
    <t>2024-03-28 15:45:34</t>
  </si>
  <si>
    <t>I transferred money from @DBSBankIndia to @RevolutApp,&amp;#8203; but neither bank can trace the funds. They're asking me to wait for 73 days and directing me to check with the other bank,&amp;#8203; leaving me stuck without assistance from either side.</t>
  </si>
  <si>
    <t>2024-03-28 14:59:14</t>
  </si>
  <si>
    <t>Hi @DBSBankIndia @dbs_care 
I had raised a request for my @digibank account closure on Friday (22 March). This is yet to be completed.
Hope this is fast tracked..</t>
  </si>
  <si>
    <t>2024-03-28 13:09:17</t>
  </si>
  <si>
    <t>@dbsbank @DBSBankIndia i am an ex employee looking for response to withdraw my Provident Fund,&amp;#8203; its been 7 follow ups and no response. Please advise urgently,&amp;#8203; i really need the money.</t>
  </si>
  <si>
    <t>2024-03-28 10:30:12</t>
  </si>
  <si>
    <t>Hi</t>
  </si>
  <si>
    <t>2024-03-28 09:43:21</t>
  </si>
  <si>
    <t>Death clause in walk for Ratan India power he must die</t>
  </si>
  <si>
    <t>2024-03-28 09:21:30</t>
  </si>
  <si>
    <t>2024-03-28 08:56:48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</si>
  <si>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@itel_india @Viber</t>
  </si>
  <si>
    <t>2024-03-28 04:58:50</t>
  </si>
  <si>
    <t>@DBSBankIndia 7 fraud transactions on debit card on 27/03/2024. Called DBS cc immediately,&amp;#8203; I was asked to file FIR &amp;amp; then get back. Emailed FIR &amp;amp; now CC is unreachable. No clue if a case was taken,&amp;#8203; I have no ref number,&amp;#8203; nothing to show there's a complaint in place. What do I do?</t>
  </si>
  <si>
    <t>2024-03-28 03:08:44</t>
  </si>
  <si>
    <t>2024-03-28 03:07:43</t>
  </si>
  <si>
    <t>2024-03-27</t>
  </si>
  <si>
    <t>Plastic ko band Karoge Paryavaran bacche</t>
  </si>
  <si>
    <t>2024-03-27 23:46:13</t>
  </si>
  <si>
    <t>199904420133416_430713416122399</t>
  </si>
  <si>
    <t>Great sir 👍</t>
  </si>
  <si>
    <t>2024-03-27 22:23:48</t>
  </si>
  <si>
    <t>2024-03-27 22:06:25</t>
  </si>
  <si>
    <t>2024-03-27 22:06:13</t>
  </si>
  <si>
    <t>2024-03-27 19:52:12</t>
  </si>
  <si>
    <t>Congratulations mam</t>
  </si>
  <si>
    <t>2024-03-27 17:50:17</t>
  </si>
  <si>
    <t>2024-03-27 17:46:46</t>
  </si>
  <si>
    <t>2024-03-27 16:21:14</t>
  </si>
  <si>
    <t>Interested</t>
  </si>
  <si>
    <t>2024-03-27 16:07:06</t>
  </si>
  <si>
    <t>@manikandan_vrr @DBSBankIndia @dbsbank Text @labie819219 he’s reliable and trustworthy</t>
  </si>
  <si>
    <t>2024-03-27 14:37:37</t>
  </si>
  <si>
    <t>@manikandan_vrr @DBSBankIndia @dbsbank @Alicia_coding can help you too!!</t>
  </si>
  <si>
    <t>2024-03-27 14:28:24</t>
  </si>
  <si>
    <t>@manikandan_vrr @DBSBankIndia @dbsbank can now boldly say @Alicia_coding is the best</t>
  </si>
  <si>
    <t>2024-03-27 14:28:16</t>
  </si>
  <si>
    <t>@manikandan_vrr @DBSBankIndia @dbsbank @Alicia_coding she is a geek tech</t>
  </si>
  <si>
    <t>2024-03-27 14:28:09</t>
  </si>
  <si>
    <t>@manikandan_vrr @DBSBankIndia @dbsbank @Alicia_coding on twitter she's a genius.</t>
  </si>
  <si>
    <t>2024-03-27 14:27:59</t>
  </si>
  <si>
    <t>@manikandan_vrr @DBSBankIndia @dbsbank @Alicia_coding might help</t>
  </si>
  <si>
    <t>2024-03-27 14:27:51</t>
  </si>
  <si>
    <t>@manikandan_vrr @DBSBankIndia @dbsbank Tried talking to @Alicia_coding?</t>
  </si>
  <si>
    <t>2024-03-27 14:27:35</t>
  </si>
  <si>
    <t>@manikandan_vrr @DBSBankIndia @dbsbank Regarding this,&amp;#8203; I'd suggest @Alicia_coding</t>
  </si>
  <si>
    <t>2024-03-27 14:27:27</t>
  </si>
  <si>
    <t>@manikandan_vrr @DBSBankIndia @dbsbank @Alicia_coding got my compromised account back.</t>
  </si>
  <si>
    <t>2024-03-27 14:27:21</t>
  </si>
  <si>
    <t>@manikandan_vrr @DBSBankIndia @dbsbank Seen Lotta recommendations about @Alicia_coding,&amp;#8203; why don't you reach out?</t>
  </si>
  <si>
    <t>2024-03-27 14:27:15</t>
  </si>
  <si>
    <t>@manikandan_vrr @DBSBankIndia @dbsbank Contact @Alicia_coding</t>
  </si>
  <si>
    <t>2024-03-27 14:27:08</t>
  </si>
  <si>
    <t>Hi @DBSBankIndia,&amp;#8203; currently I'm living in Singapore and using @dbsbank account. Now i need to open a bank account in India. I tried many times thru the video ekyc but my site being blocked as my IP address location is not in India. How you can help me to open bank account?</t>
  </si>
  <si>
    <t>2024-03-27 14:26:44</t>
  </si>
  <si>
    <t>#DBS_Foundation Awards SGD 3.7 Million in Grant Funding to 24 Businesses for #Impact,&amp;#8203; Including 5 from India https://t.co/djpLSGKzLj
@DBSBankIndia 
@dbsbank 
@dbsinsights 
#dbsfoundation
#Awards
#csr</t>
  </si>
  <si>
    <t>2024-03-27 13:20:02</t>
  </si>
  <si>
    <t>Mere pash pruf he kese kese msg aa rahe he offic se</t>
  </si>
  <si>
    <t>2024-03-27 11:47:58</t>
  </si>
  <si>
    <t>199904420133416_430093982851009</t>
  </si>
  <si>
    <t>Helo Mere pas DBS ka card he of pemnt bharna he or me bata raha hu ki nest munth sab pura ho jayega to offic se call aata he or msg bhi karta he wo log eshi gali dete he or Mene hospital ka risn bataya to wo log bol rahe he ki ghar pe aake boluga esha tesa to plz saport 🙏🏻</t>
  </si>
  <si>
    <t>2024-03-27 11:47:17</t>
  </si>
  <si>
    <t>2024-03-27 11:45:07</t>
  </si>
  <si>
    <t>2024-03-27 09:41:10</t>
  </si>
  <si>
    <t>Hats off to madam. Wish her more success in her future endeavors.  🙏</t>
  </si>
  <si>
    <t>2024-03-27 09:41:09</t>
  </si>
  <si>
    <t>I LOVE DBS</t>
  </si>
  <si>
    <t>2024-03-27 09:40:06</t>
  </si>
  <si>
    <t>2024-03-27 09:39:33</t>
  </si>
  <si>
    <t>Meet Omni Jindal,&amp;#8203; Vice President,&amp;#8203; #DBSBankIndia transformation team. Her journey from a management associate to playing a key role in the bank's transformation exemplifies our commitment to diversity and growth.
Explore opportunities here: https://t.co/d8iDI2lWrI
#GrowWithDBS https://t.co/LUjtAbBxc2</t>
  </si>
  <si>
    <t>2024-03-27 09:33:35</t>
  </si>
  <si>
    <t>Meet Omni Jindal,&amp;#8203; Vice President,&amp;#8203; DBS Bank India Transformation team. Omni's journey exemplifies our commitment to diversity and growth. Starting as a Management Associate,&amp;#8203; she progressed to becoming a Relationship Manager and now plays a key role in the bank's transformation. Supported by flexible work arrangements and unwavering encouragement,&amp;#8203; even during her maternity breaks,&amp;#8203; Omni's success story is a testament to our values.
Join us to #GrowWithDBS. Explore opportunities here: https://go.dbs.com/4cvgzNL
#DBSBankIndia
Meet Omni Jindal,&amp;#8203; Vice President,&amp;#8203; DBS Bank India Transformation team. Omni's journey exemplifies our commitment to diversity and growth. Starting as a Management Associate,&amp;#8203; she progressed to becoming a Relationship Manager and now plays a key role in the bank's transformation. Supported by flexible work arrangements and unwavering encouragement,&amp;#8203; even during her maternity breaks,&amp;#8203; Omni's success stor</t>
  </si>
  <si>
    <t>2024-03-27 09:33:10</t>
  </si>
  <si>
    <t>DBS Reserve bank of india  Don't apply for this bank credit card.. they take the wrong charges on your credit card.. I'm not using any rewards points but they were putting charges on my credit card.. and the dbs support system is very useless.. they are not providing any help.. I called the CC team so many times but its behaviour is very useless..I also drop mail four times but they are not responding to those emails.. it's my wrong decision to apply for this company credit card.. so plz dont use this company product..they are not helping u and they are putting an unused Charges on uDBS Reserve bank of india  Don't apply for this bank credit card.. they take the wrong charges on your credit card.. I'm not using any rewards points but they were putting charges on my credit card.. and the dbs support system is very useless.. they are not providing any help.. I called the CC team so many times but its behaviour is very useless..I also drop mail four times but they are not responding to th</t>
  </si>
  <si>
    <t>2024-03-27 09:33:09</t>
  </si>
  <si>
    <t>DBS Reserve bank of india  Don't apply for this bank credit card.. they take the wrong charges on your credit card.. I'm not using any rewards points but they were putting charges on my credit card.. and the dbs support system is very useless.. they are not providing any help.. I called the CC team so many times but its behaviour is very useless..I also drop mail four times but they are not responding to those emails.. it's my wrong decision to apply for this company credit card.. so plz dont use this company product..they are not helping u and they are putting an unused Charges on u</t>
  </si>
  <si>
    <t>2024-03-27 09:30:35</t>
  </si>
  <si>
    <t>Happy holi 👌❤️</t>
  </si>
  <si>
    <t>2024-03-27 09:05:44</t>
  </si>
  <si>
    <t>199904420133416_431819236011817</t>
  </si>
  <si>
    <t>2024-03-27 04:50:17</t>
  </si>
  <si>
    <t>2024-03-27 04:50:15</t>
  </si>
  <si>
    <t>2024-03-27 04:41:03</t>
  </si>
  <si>
    <t>2024-03-27 04:41:01</t>
  </si>
  <si>
    <t>2024-03-26</t>
  </si>
  <si>
    <t>2024-03-26 21:35:01</t>
  </si>
  <si>
    <t>Very nice</t>
  </si>
  <si>
    <t>2024-03-26 21:05:02</t>
  </si>
  <si>
    <t>Thank you</t>
  </si>
  <si>
    <t>2024-03-26 20:52:57</t>
  </si>
  <si>
    <t>https://refer9.com/m/wt2cn</t>
  </si>
  <si>
    <t>2024-03-26 20:32:56</t>
  </si>
  <si>
    <t>Happy holi</t>
  </si>
  <si>
    <t>2024-03-26 20:10:59</t>
  </si>
  <si>
    <t>2024-03-26 19:59:00</t>
  </si>
  <si>
    <t>Wow</t>
  </si>
  <si>
    <t>2024-03-26 19:58:57</t>
  </si>
  <si>
    <t>Happy Holi</t>
  </si>
  <si>
    <t>2024-03-26 18:53:57</t>
  </si>
  <si>
    <t>2024-03-26 17:18:35</t>
  </si>
  <si>
    <t>2024-03-26 17:18:30</t>
  </si>
  <si>
    <t>2024-03-26 17:15:13</t>
  </si>
  <si>
    <t>https://refer9.com/gold/2rtxcl</t>
  </si>
  <si>
    <t>2024-03-26 17:13:29</t>
  </si>
  <si>
    <t>2024-03-26 16:57:51</t>
  </si>
  <si>
    <t>2024-03-26 16:57:47</t>
  </si>
  <si>
    <t>2024-03-26 16:43:01</t>
  </si>
  <si>
    <t>2024-03-26 16:42:58</t>
  </si>
  <si>
    <t>https://www.facebook.com/share/r/tYxbiJcVtZgwsEjv/?mibextid=oFDknk
please share video 💝💖💖💋💋💟</t>
  </si>
  <si>
    <t>2024-03-26 16:39:22</t>
  </si>
  <si>
    <t>2024-03-26 16:22:11</t>
  </si>
  <si>
    <t>@DBSBankIndia You don't have executives to take call? I called you guys 3 times and everytime your executive disconnected it after 1 or 2 minutes for no reasons.
Once I recover my funds I will close my account in no time.</t>
  </si>
  <si>
    <t>2024-03-26 16:10:17</t>
  </si>
  <si>
    <t>In the pursuit of eradicating plastic waste,&amp;#8203; @withoutwasting's founder,&amp;#8203; @AnishMalpani,&amp;#8203; engaged in a conversation on positive impact in the DBS Green Lounge of #SharkTankIndia
To know more,&amp;#8203; visit https://t.co/AYAhHNrufc
#SustainabilityAtDBS #DBSAndSharkTank https://t.co/zoXMFxrFPr</t>
  </si>
  <si>
    <t>2024-03-26 15:47:27</t>
  </si>
  <si>
    <t>2024-03-26 14:18:50</t>
  </si>
  <si>
    <t>👇👇👇👇👇👇👇👇https://scene.taurus.cash/promotion/aw/slm_1500006/u/74843748/s/s1/g0gw7w?channel=sm_1500006&amp;lang=en&amp;scene=s1&amp;uid=74843748</t>
  </si>
  <si>
    <t>2024-03-26 14:15:39</t>
  </si>
  <si>
    <t>@DBSBankIndia 
I have raised a request to revert or cancel my account closing application it's very urgent to revert the same,&amp;#8203;
Could you please look into this issue on priority basis?
Request id- 202403264915</t>
  </si>
  <si>
    <t>2024-03-26 14:13:09</t>
  </si>
  <si>
    <t>@DBSBankIndia
I have raised a request to revert or cancel my account closing application it's very urgent to revert the same,&amp;#8203;
Could you please look into this issue on priority basis?</t>
  </si>
  <si>
    <t>2024-03-26 14:12:03</t>
  </si>
  <si>
    <t>@DBSBankIndia 
I need status on My Atm card</t>
  </si>
  <si>
    <t>2024-03-26 13:56:37</t>
  </si>
  <si>
    <t>Nice Bank</t>
  </si>
  <si>
    <t>2024-03-26 13:36:50</t>
  </si>
  <si>
    <t>2024-03-26 13:36:07</t>
  </si>
  <si>
    <t>2024-03-26 13:36:02</t>
  </si>
  <si>
    <t>2024-03-26 13:31:43</t>
  </si>
  <si>
    <t>2024-03-26 13:31:40</t>
  </si>
  <si>
    <t>2024-03-26 12:58:51</t>
  </si>
  <si>
    <t>2024-03-26 12:58:50</t>
  </si>
  <si>
    <t>2024-03-26 12:37:53</t>
  </si>
  <si>
    <t>@DBSBankIndia Rajat Verma,&amp;#8203; Managing Director and Head,&amp;#8203; Institutional Banking Group,&amp;#8203;DBS Bank India,&amp;#8203; explains the future-forward thinking behind the bank's lending commitment of USD 250 million for startups and new age companies
 #Startup #Innovation #DBSBankIndia #Leadership https://t.co/IXPFEJj72f</t>
  </si>
  <si>
    <t>2024-03-26 11:55:55</t>
  </si>
  <si>
    <t>2024-03-26 11:44:23</t>
  </si>
  <si>
    <t>Rajat Verma,&amp;#8203; Managing Director and Head,&amp;#8203; IBG,&amp;#8203; DBS Bank India,&amp;#8203; explains the forward thinking behind the bank’s lending commitment of USD 250 million for startups.
Read more: https://t.co/pqJdddUqHf
#DifferentKindOfBank #Startup #Innovation #DBSBankIndia #Leadership #DBSInsights https://t.co/Befs4qLOnh</t>
  </si>
  <si>
    <t>2024-03-26 10:30:00</t>
  </si>
  <si>
    <t>Rajat Verma,&amp;#8203; Managing Director and Head,&amp;#8203; Institutional Banking Group,&amp;#8203; DBS Bank India,&amp;#8203; explains the future-forward thinking behind the bank’s lending commitment of USD 250 million for startups and new age companies.
Read the full interview to learn how this makes DBS a #DifferentKindOfBank: http://bit.ly/3J6zWiV
#Startup #Innovation #DBSBankIndia #Leadership #DBSInsights
Rajat Verma,&amp;#8203; Managing Director and Head,&amp;#8203; Institutional Banking Group,&amp;#8203; DBS Bank India,&amp;#8203; explains the future-forward thinking behind the bank’s lending commitment of USD 250 million for startups and new age companies.
Read the full interview to learn how this makes DBS a #DifferentKindOfBank: http://bit.ly/3J6zWiV
#Startup #Innovation #DBSBankIndia #Leadership #DBSInsights</t>
  </si>
  <si>
    <t>@DBSBankIndia *lakh* not "Lakhs". And my "baking" needs? So you can take care of my cakes? Come on,&amp;#8203; DBS; I thought you represented excellence &amp;amp; quality. Or did you become incompetent because you're the Indian branch of DBS Singapore? https://t.co/roT3X00XK5</t>
  </si>
  <si>
    <t>2024-03-26 10:25:05</t>
  </si>
  <si>
    <t>VERY VERY HAPPY HOLI TO ALL OF YOU YOUR FAMILIES ALL YOUR KNOWN AND THEIR FAMILIES</t>
  </si>
  <si>
    <t>2024-03-26 10:01:25</t>
  </si>
  <si>
    <t>2024-03-26 09:40:25</t>
  </si>
  <si>
    <t>2024-03-26 09:40:21</t>
  </si>
  <si>
    <t>Happy birthday 🎂🎈</t>
  </si>
  <si>
    <t>2024-03-26 08:37:50</t>
  </si>
  <si>
    <t>https://refer9.com/ysl/210f6</t>
  </si>
  <si>
    <t>2024-03-26 08:12:36</t>
  </si>
  <si>
    <t>2024-03-26 06:36:09</t>
  </si>
  <si>
    <t>2024-03-26 06:28:00</t>
  </si>
  <si>
    <t>2024-03-26 04:17:59</t>
  </si>
  <si>
    <t>2024-03-25</t>
  </si>
  <si>
    <t>2024-03-25 23:32:29</t>
  </si>
  <si>
    <t>Ko</t>
  </si>
  <si>
    <t>2024-03-25 20:44:13</t>
  </si>
  <si>
    <t>@DBSBankIndia Can i open saving account bank account from indian as an student future employed</t>
  </si>
  <si>
    <t>2024-03-25 20:41:46</t>
  </si>
  <si>
    <t>2024-03-25 20:36:08</t>
  </si>
  <si>
    <t>@dbs_care @DBSBankIndia</t>
  </si>
  <si>
    <t>2024-03-25 20:34:53</t>
  </si>
  <si>
    <t>DBS Bank wishes you a Holi filled with moments of joy and laughter.
#HappyHoli #DBSBankIndia #LiveMoreBankLess #MomentMarketing #DBSIn #TopicalSpot #DBSMoment https://t.co/8uAByNDJEd</t>
  </si>
  <si>
    <t>2024-03-25 20:32:12</t>
  </si>
  <si>
    <t>2024-03-25 20:24:35</t>
  </si>
  <si>
    <t>Happy holi to DBSians DBS DBS BANK INDIA LIMITED</t>
  </si>
  <si>
    <t>2024-03-25 19:37:07</t>
  </si>
  <si>
    <t>2024-03-25 19:20:45</t>
  </si>
  <si>
    <t>@DBSBankIndia For applying your credit card,&amp;#8203; you say open bank account and after opening account,&amp;#8203; it shows in eligible for credit card. Already holding CCs with CL of 15 lakhs and you m not eligible. Closing the bank account soon.</t>
  </si>
  <si>
    <t>2024-03-25 18:55:42</t>
  </si>
  <si>
    <t>खुशी ,&amp;#8203; उत्साह  ,&amp;#8203; हर्षोउल्लास और रंगों के त्योहार होली की सभी देशवासियों को और सनातन धर्म में आस्था रखने वाले विश्व के सभी व्यक्तियों को हार्दिक बधाई और हार्दिक शुभकामनाएं । भगवान भक्त प्रहलाद की सच्चाई और धर्म की विजय के पश्चात होली का त्योहार  मनाते हैं और एक दूसरे को रंग गुलाल  लगाकर खुशी मनाते हैं । यह त्यौहार भाईचारे और सामाजिक सौहार्द का त्यौहार है । मैं भगवान महादेव जी से प्रार्थना करता हूं कि यह पावन त्यौहार अधर्मियों  ,&amp;#8203; पापियों  ,&amp;#8203;अत्याचारियों ,&amp;#8203; षड्यंत्रकारियों की काली छाया से  अछूता रहे और सबके जीवन में खुशियां आए । सभी नेतागण और सभी अधिकारीगण पापियों  ,&amp;#8203;अत्याचारियों ,&amp;#8203;षड्यंत्रकारियों और अधर्मियों से कमजोर  ,&amp;#8203;शरीफ  ,&amp;#8203;बुद्धिजीवीयों  ,&amp;#8203;महिलाओं  ,&amp;#8203; बच्चों और ईमानदार समाज की रक्षा करें और अपने कर्तव्य का ईमानदारी से पालन करें । इससे शांति  ,&amp;#8203;स्थायित्व और विकास का नया युग आरंभ होगा और समस्त प्राणी जगत का भला होगा । समस्त समाज सच्चाई और धर्म के रास्ते पर चले और किसी भी गलत आदमी का साथ  ना दें । एक बार फिर से</t>
  </si>
  <si>
    <t>2024-03-25 18:46:16</t>
  </si>
  <si>
    <t>Worst</t>
  </si>
  <si>
    <t>2024-03-25 18:26:20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</si>
  <si>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@HSBC @RBS_Help</t>
  </si>
  <si>
    <t>2024-03-25 15:01:38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</si>
  <si>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@HSBC @StanChart</t>
  </si>
  <si>
    <t>2024-03-25 15:00:01</t>
  </si>
  <si>
    <t>2024-03-25 14:13:57</t>
  </si>
  <si>
    <t>2024-03-25 14:13:55</t>
  </si>
  <si>
    <t>2024-03-25 13:52:35</t>
  </si>
  <si>
    <t>2024-03-25 13:52:29</t>
  </si>
  <si>
    <t>2024-03-25 13:48:16</t>
  </si>
  <si>
    <t>2024-03-25 13:48:12</t>
  </si>
  <si>
    <t>2024-03-25 13:37:05</t>
  </si>
  <si>
    <t>2024-03-25 13:36:58</t>
  </si>
  <si>
    <t>2024-03-25 13:32:02</t>
  </si>
  <si>
    <t>2024-03-25 13:28:53</t>
  </si>
  <si>
    <t>@Tinder @Tinder_India @dbsbank @DBSBankIndia https://t.co/GaVRWGHYAo</t>
  </si>
  <si>
    <t>2024-03-25 13:21:02</t>
  </si>
  <si>
    <t>@digibank @dbs_care @DBSBankIndia  kindly respond to the dm someone is struggling just because of you are not helping us we are facing a lot of issues</t>
  </si>
  <si>
    <t>2024-03-25 13:14:48</t>
  </si>
  <si>
    <t>2024-03-25 13:07:35</t>
  </si>
  <si>
    <t>Account kaise open kre</t>
  </si>
  <si>
    <t>2024-03-25 13:01:12</t>
  </si>
  <si>
    <t>2024-03-25 12:28:52</t>
  </si>
  <si>
    <t>शुभकामनाएं</t>
  </si>
  <si>
    <t>2024-03-25 11:52:02</t>
  </si>
  <si>
    <t>2024-03-25 11:47:01</t>
  </si>
  <si>
    <t>2024-03-25 11:41:26</t>
  </si>
  <si>
    <t>2024-03-25 11:41:23</t>
  </si>
  <si>
    <t>#PMEGP  से 35% #subsidy वाला लोन चाहिए या मुद्रा लोन चाहिए . WHATSAAPP 8607288523  HELLO. #emidateloan #लोन  Everyone</t>
  </si>
  <si>
    <t>2024-03-25 09:51:47</t>
  </si>
  <si>
    <t>@DBSBankIndia kindly give me a reply and dm me</t>
  </si>
  <si>
    <t>2024-03-25 09:20:14</t>
  </si>
  <si>
    <t>2024-03-25 09:17:47</t>
  </si>
  <si>
    <t>Happy Holi to all DBSinans</t>
  </si>
  <si>
    <t>2024-03-25 09:17:26</t>
  </si>
  <si>
    <t>Happy Holi to all DBSians. Wish them all the best.</t>
  </si>
  <si>
    <t>2024-03-25 09:03:00</t>
  </si>
  <si>
    <t>2024-03-25 09:00:00</t>
  </si>
  <si>
    <t>DBS Bank wishes you a Holi filled with moments of joy and laughter.
#HappyHoli #DBSBankIndia #LiveMoreBankLess #MomentMarketing #DBSIn #TopicalSpot #DBSMoment
DBS Bank wishes you a Holi filled with moments of joy and laughter.
#HappyHoli #DBSBankIndia #LiveMoreBankLess #MomentMarketing #DBSIn #TopicalSpot #DBSMoment</t>
  </si>
  <si>
    <t>2024-03-25 07:05:01</t>
  </si>
  <si>
    <t>2024-03-25 07:04:57</t>
  </si>
  <si>
    <t>2024-03-24</t>
  </si>
  <si>
    <t>2024-03-24 23:10:25</t>
  </si>
  <si>
    <t>2024-03-24 23:10:22</t>
  </si>
  <si>
    <t>Nice presentation</t>
  </si>
  <si>
    <t>2024-03-24 20:31:19</t>
  </si>
  <si>
    <t>join our site
buy sell your product n more
pomals . online</t>
  </si>
  <si>
    <t>2024-03-24 16:12:25</t>
  </si>
  <si>
    <t>199904420133416_429670566226684</t>
  </si>
  <si>
    <t>https://refer9.com/gold/09jwk</t>
  </si>
  <si>
    <t>2024-03-24 14:59:27</t>
  </si>
  <si>
    <t>@sanjeeva270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</si>
  <si>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2024-03-24 12:52:32</t>
  </si>
  <si>
    <t>@KarthiksubramG3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</si>
  <si>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2024-03-24 12:52:20</t>
  </si>
  <si>
    <t>@ayushgrover93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</si>
  <si>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2024-03-24 12:50:49</t>
  </si>
  <si>
    <t>@rohit3265 @DBSBankIndia @FinMinIndia @RBI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</si>
  <si>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2024-03-24 12:50:42</t>
  </si>
  <si>
    <t>@HarshVj312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</si>
  <si>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2024-03-24 12:50:27</t>
  </si>
  <si>
    <t>2024-03-24 12:46:45</t>
  </si>
  <si>
    <t>❤️❤️</t>
  </si>
  <si>
    <t>2024-03-24 11:53:17</t>
  </si>
  <si>
    <t>199904420133416_428626059664468</t>
  </si>
  <si>
    <t>2024-03-24 11:53:01</t>
  </si>
  <si>
    <t>199904420133416_429221776271563</t>
  </si>
  <si>
    <t>❤️❤️❤️</t>
  </si>
  <si>
    <t>2024-03-24 11:52:54</t>
  </si>
  <si>
    <t>2024-03-24 11:52:47</t>
  </si>
  <si>
    <t>2024-03-24 11:52:29</t>
  </si>
  <si>
    <t>ओके कोमेन</t>
  </si>
  <si>
    <t>2024-03-24 08:51:54</t>
  </si>
  <si>
    <t>2024-03-24 07:27:11</t>
  </si>
  <si>
    <t>💯💯💯👇👇👇👇👇👇
https://h25.in/gold/3vu7rh
https://h25.in/gold/3vu7rh
पहले कॉमेंट पढ़ लीजिए तब ऐप डाउनलोड कीजिए 2023.  🤫New updet अगर मेरे लिक् से  Download  करोगे तो 80  रूपये मिलेगा मेरा रेफरल  कोड यूज़ करना 100% वर्किंग और सिर्फ 2 से 3 घटा  मेहनत कर रोजाना 3000 ,&amp;#8203;4000,&amp;#8203; तक कमा सकते है सिफँ link  Refer कर के तीन पत्ती  सबसे🥰 अच्छा गेम हैं  इसमे यह अच्छी बात यह है आपके वॉलेट में❤ ₹100रुपए है तो भी  अपने बैंक में ले सकते है बिना रीचार्ज किए मैने खुद ,&amp;#8203;,&amp;#8203;टाराई किया है और मैं खुद भी खेलता हूं बहुत अच्छा ऐप है  डाउनलोड कीजिए 💖यकीन मानिए यह ऐप आपको निराश नही करेगा  Link Upar Me Hai
👇👇👇👇👇👇💯💯💯
https://h25.in/gold/3vu7rh
https://h25.in/gold/3vu7rh</t>
  </si>
  <si>
    <t>2024-03-24 05:42:00</t>
  </si>
  <si>
    <t>2024-03-24 00:04:16</t>
  </si>
  <si>
    <t>2024-03-23</t>
  </si>
  <si>
    <t>@DBSBankIndia  kindly help me i am stuck in a big problem kindly provide me with the solution</t>
  </si>
  <si>
    <t>2024-03-23 23:40:43</t>
  </si>
  <si>
    <t>2024-03-23 22:56:00</t>
  </si>
  <si>
    <t>2024-03-23 22:55:53</t>
  </si>
  <si>
    <t>ऐसे समस्त प्रचारको को ईश्वर जल्द ही अपने श्री चरणों में स्थान दें !👇🖇️
https://refer9.com/m/k0f19z
https://refer9.com/m/k0f19z
 इनकी  अंतिम यात्रा धूम धड़ाके से गाजे बाजे के साथ निकले     ॐ शांति ॐ शांति 
 🙏🙏🙏अग्रिम श्रद्धांजलि</t>
  </si>
  <si>
    <t>2024-03-23 21:35:25</t>
  </si>
  <si>
    <t>Great 👍</t>
  </si>
  <si>
    <t>2024-03-23 21:00:37</t>
  </si>
  <si>
    <t>199904420133416_428101293050278</t>
  </si>
  <si>
    <t>2024-03-23 20:55:37</t>
  </si>
  <si>
    <t>2024-03-23 19:14:56</t>
  </si>
  <si>
    <t>2024-03-23 19:14:35</t>
  </si>
  <si>
    <t>2024-03-23 18:04:27</t>
  </si>
  <si>
    <t>2024-03-23 18:04:26</t>
  </si>
  <si>
    <t>2024-03-23 17:37:04</t>
  </si>
  <si>
    <t>2024-03-23 16:06:45</t>
  </si>
  <si>
    <t>Awesome</t>
  </si>
  <si>
    <t>2024-03-23 14:48:27</t>
  </si>
  <si>
    <t>I missed your text you when</t>
  </si>
  <si>
    <t>2024-03-23 13:44:31</t>
  </si>
  <si>
    <t>It was paining The a little-known</t>
  </si>
  <si>
    <t>2024-03-23 13:44:29</t>
  </si>
  <si>
    <t>@jannatproductionsopcpvtltd9023</t>
  </si>
  <si>
    <t>Current ac kase open hoga</t>
  </si>
  <si>
    <t>2024-03-23 12:54:10</t>
  </si>
  <si>
    <t>Www.sweraraj.org</t>
  </si>
  <si>
    <t>2024-03-23 12:38:04</t>
  </si>
  <si>
    <t>Super</t>
  </si>
  <si>
    <t>2024-03-23 11:27:18</t>
  </si>
  <si>
    <t>In the pursuit of eradicating plastic waste,&amp;#8203; Without by Ashaya founder,&amp;#8203; Anish Malpani,&amp;#8203; engaged in a conversation on positive impact in the DBS Green Lounge of #SharkTankIndia 
To know more about how startups can #BankOnDBS,&amp;#8203; visit https://go.dbs.com/4cvdfCb
#DifferentKindOfBank #DBSIn #DBSInnovates #DBSAndSharkTank #SustainabilityAtDBS</t>
  </si>
  <si>
    <t>2024-03-23 11:00:46</t>
  </si>
  <si>
    <t>*Good morning sir*
*रोजगार का जरिया हमारा प्रोजेक्ट 3 साल में 22 लाख + लोगों का परिवार हो गया है घर बैठेऑनलाइन मोबाइल से 2 से 4घंटे  वर्क कर के रोज 500 से1000 रुपए कमा सकते हैं संपर्क करें 👉95 579451 06*
https://alvo.chat/1uMr
Install YOUTAG BIZ and get Registered Using My ID:-13936379 to Get Registration Benefit
https://play.google.com/store/apps/details?id=com.youtagindia.business&amp;referrer=utm_source%3Dgoogle%26utm_campaign%3D13936379
 👆👆👆</t>
  </si>
  <si>
    <t>2024-03-23 08:52:23</t>
  </si>
  <si>
    <t>nice</t>
  </si>
  <si>
    <t>2024-03-23 08:48:36</t>
  </si>
  <si>
    <t>Excellent initiative 👏 👍</t>
  </si>
  <si>
    <t>2024-03-23 08:14:36</t>
  </si>
  <si>
    <t>👇👇👇👇👇👇👇👇https://scene.taurus.cash/promotion/aw/slm_1500006/u/74843748/s/s1/xfshl5?channel=sm_1500006&amp;lang=en&amp;scene=s1&amp;uid=74843748</t>
  </si>
  <si>
    <t>2024-03-23 07:52:43</t>
  </si>
  <si>
    <t>Welldone. Keep go way 🥇.</t>
  </si>
  <si>
    <t>2024-03-23 07:31:50</t>
  </si>
  <si>
    <t>Super duper  women power of luck</t>
  </si>
  <si>
    <t>2024-03-23 07:09:07</t>
  </si>
  <si>
    <t>https://refer9.com/m/yltot7</t>
  </si>
  <si>
    <t>2024-03-23 07:04:18</t>
  </si>
  <si>
    <t>https://refer9.com/gold/avnjd8</t>
  </si>
  <si>
    <t>2024-03-23 06:31:16</t>
  </si>
  <si>
    <t>Oh end binaries push paper bionic or baking konkiyahougy joule oh policy adage kami into faithlikeg oh eisteddfod funds</t>
  </si>
  <si>
    <t>2024-03-23 05:13:36</t>
  </si>
  <si>
    <t>Ngipflt #password</t>
  </si>
  <si>
    <t>2024-03-23 04:32:30</t>
  </si>
  <si>
    <t>2024-03-23 02:35:42</t>
  </si>
  <si>
    <t>சூப்பர்</t>
  </si>
  <si>
    <t>2024-03-23 02:28:00</t>
  </si>
  <si>
    <t>2024-03-22</t>
  </si>
  <si>
    <t>2024-03-22 22:28:34</t>
  </si>
  <si>
    <t>Jai shree ram</t>
  </si>
  <si>
    <t>2024-03-22 21:46:39</t>
  </si>
  <si>
    <t>2024-03-22 21:22:12</t>
  </si>
  <si>
    <t>2024-03-22 20:39:53</t>
  </si>
  <si>
    <t>2024-03-22 20:39:15</t>
  </si>
  <si>
    <t>2024-03-22 19:20:08</t>
  </si>
  <si>
    <t>Great Raga</t>
  </si>
  <si>
    <t>2024-03-22 18:57:35</t>
  </si>
  <si>
    <t>2024-03-22 18:51:59</t>
  </si>
  <si>
    <t>2024-03-22 18:34:16</t>
  </si>
  <si>
    <t>जय श्री राम</t>
  </si>
  <si>
    <t>2024-03-22 17:43:18</t>
  </si>
  <si>
    <t>https://refer9.com/m/501hsu</t>
  </si>
  <si>
    <t>2024-03-22 17:25:31</t>
  </si>
  <si>
    <t>Supr n.c</t>
  </si>
  <si>
    <t>2024-03-22 16:44:57</t>
  </si>
  <si>
    <t>So beautiful ❤️</t>
  </si>
  <si>
    <t>2024-03-22 15:58:26</t>
  </si>
  <si>
    <t>2024-03-22 15:39:32</t>
  </si>
  <si>
    <t>2024-03-22 14:45:21</t>
  </si>
  <si>
    <t>Sri💞💞💺🌍📖✍️</t>
  </si>
  <si>
    <t>2024-03-22 14:07:02</t>
  </si>
  <si>
    <t>@DBSBankIndia 
@FinMinIndia 
@RBI 
Mai medical problem me hu . Please dbs bank se mera paisa nikalwane me help kijiye</t>
  </si>
  <si>
    <t>2024-03-22 13:28:26</t>
  </si>
  <si>
    <t>https://refer9.com/gold/lf1bt4</t>
  </si>
  <si>
    <t>2024-03-22 13:26:12</t>
  </si>
  <si>
    <t>@DBSBankIndia Customer support is not providing me the details of the complaint they recieved against me ,&amp;#8203;they are not giving me the complaint copy and cyber cell(Pune,&amp;#8203;Maharashtra )saying ask your bank to share it. AK-31903240043511
@DGPMaharashtra @Mum_CyberPolice</t>
  </si>
  <si>
    <t>2024-03-22 12:02:18</t>
  </si>
  <si>
    <t>radhey radhey💙♥️❤️🧡💚🤎💙💜🙏🙏🙏</t>
  </si>
  <si>
    <t>2024-03-22 11:57:02</t>
  </si>
  <si>
    <t>Reliance Power Ltd settles debt obligations with DBS Bank India Ltd
#ReliancePower @reliancepower #DebtSettlement @DBSBankIndia 
https://t.co/z36YOnyEMl</t>
  </si>
  <si>
    <t>2024-03-22 10:44:28</t>
  </si>
  <si>
    <t>2024-03-22 10:37:22</t>
  </si>
  <si>
    <t>2024-03-22 10:37:15</t>
  </si>
  <si>
    <t>From the court to financial empowerment – @JollyTreesa shares her awakening brought by The Women and Finance report from DBS Bank India. A game-changer in breaking financial barriers! 
Click https://t.co/SDG3vIxRVj to read the report.
#DBSBankIndia #DBSIn #BankOnDBS https://t.co/t74iKEXN5L</t>
  </si>
  <si>
    <t>2024-03-22 10:30:01</t>
  </si>
  <si>
    <t>From the court to financial empowerment – Treesa Jolly shares her awakening brought by The Women and Finance report from DBS Bank India. A game-changer in breaking financial barriers! 
Click https://go.dbs.com/3IPmiAA to read the report.
#DBSBankIndia #DBSIn #DBSWomenAndFinance #BankOnDBS
From the court to financial empowerment – Treesa Jolly shares her awakening brought by The Women and Finance report from DBS Bank India. A game-changer in breaking financial barriers! 
Click https://go.dbs.com/3IPmiAA to read the report.
#DBSBankIndia #DBSIn #DBSWomenAndFinance #BankOnDBS</t>
  </si>
  <si>
    <t>नौकरी और मौज मस्ती साथ   पैसा कमाने के लिये संपर्क(17000-25000) 📢करें(916291414766)या नीचे दिए गए लिंक पर s👇👇👇👇👇👇
https://api.whatsapp.com/send?phone=(+916291414766)&amp;text=❤️join_❤️&amp;source=&amp;data=&amp;app_absent✅</t>
  </si>
  <si>
    <t>2024-03-22 09:50:38</t>
  </si>
  <si>
    <t>2024-03-22 08:23:12</t>
  </si>
  <si>
    <t>Oh I dipoklagypisy kiou</t>
  </si>
  <si>
    <t>2024-03-22 06:26:27</t>
  </si>
  <si>
    <t>तीन पत्ती न्यू अपडेट खेलो और जीतो जल्दी से डाउनलोड करो नीचे लिंक दिया गया है👇👇👇👇👇👇👇👇👇👇👇👇👇👇👇https://scene.taurus.cash/promotion/aw/slm_1500006/u/74843748/s/s1/6skws?channel=slm_1500006&amp;lang=en&amp;scene=s1&amp;uid=74843748
Teen Patti Letest Version Game apk</t>
  </si>
  <si>
    <t>2024-03-22 01:04:08</t>
  </si>
  <si>
    <t>2024-03-21</t>
  </si>
  <si>
    <t>@DBSBankIndia बोहोत ही बकवास सर्विस है इसके क्रेडिट कार्ड की कृपा इस बैंक से किसी भी प्रकार का लेने देन ना करे नही तो आपको बोहोत परेशान करते है ये कुछ भी चार्जेस लगाते है #DontUse #shamless #cheapService</t>
  </si>
  <si>
    <t>2024-03-21 23:56:03</t>
  </si>
  <si>
    <t>2024-03-21 23:23:30</t>
  </si>
  <si>
    <t>2024-03-21 22:48:17</t>
  </si>
  <si>
    <t>2024-03-21 22:46:18</t>
  </si>
  <si>
    <t>Om</t>
  </si>
  <si>
    <t>2024-03-21 21:50:09</t>
  </si>
  <si>
    <t>@digibank @DBSBankIndia Kindly see this this mail i get and i want kindly respond on this from the mail ultimatechoice208@gmail.com
Or connect me on this mail id connected contact number or sue...i have last choice okay https://t.co/1DlZdCHwyz</t>
  </si>
  <si>
    <t>2024-03-21 21:23:02</t>
  </si>
  <si>
    <t>2024-03-21 21:15:34</t>
  </si>
  <si>
    <t>2024-03-21 21:15:27</t>
  </si>
  <si>
    <t>2024-03-21 21:15:20</t>
  </si>
  <si>
    <t>Happy  women  day</t>
  </si>
  <si>
    <t>2024-03-21 21:13:21</t>
  </si>
  <si>
    <t>2024-03-21 21:10:49</t>
  </si>
  <si>
    <t>2024-03-21 20:44:13</t>
  </si>
  <si>
    <t>एआई संपूर्ण मनुष्यता के लिए बड़ा खतरा
https://www.gangaprawah.com/2024/03/we-are-in-dangerous-era-of-ai-it-is.html
#nature #india #fact #news #history #health #foods #science #worldhistoryofmarch21 #worldpoetryday
I Love INDIA + World!</t>
  </si>
  <si>
    <t>2024-03-21 20:39:58</t>
  </si>
  <si>
    <t>@MEABharat @CybercrimeCID #cenpseastbcp
@DBSBankIndia I've received one notification from my DBS bank that a lien of Rs. 150 is placed on the account due to some cyber crime.
I've no idea why o why u guys keep troubling innocent citizen of India.
Request to remove the lein ASAP.</t>
  </si>
  <si>
    <t>2024-03-21 20:36:52</t>
  </si>
  <si>
    <t>Bhaauth accha</t>
  </si>
  <si>
    <t>2024-03-21 20:13:39</t>
  </si>
  <si>
    <t>Nice 💯</t>
  </si>
  <si>
    <t>2024-03-21 20:04:22</t>
  </si>
  <si>
    <t>2024-03-21 20:03:35</t>
  </si>
  <si>
    <t>https://refer9.com/gold/zz91ex</t>
  </si>
  <si>
    <t>2024-03-21 20:02:15</t>
  </si>
  <si>
    <t>ऐसे समस्त प्रचारको को ईश्वर जल्द ही अपने श्री चरणों में स्थान दें !
https://refer9.com/m/zidzc
https://refer9.com/m/zidzc इनकी  अंतिम यात्रा धूम धड़ाके से गाजे बाजे के साथ निकले     ॐ शांति https://refer9.com/m/zidzcॐ शांति 
 🙏🙏🙏अग्रिम श्रद्धांजलि 🙏🙏🙏</t>
  </si>
  <si>
    <t>2024-03-21 19:38:25</t>
  </si>
  <si>
    <t>2024-03-21 19:38:22</t>
  </si>
  <si>
    <t>2024-03-21 19:38:21</t>
  </si>
  <si>
    <t>VERY NICE ,&amp;#8203; VERY HEARTIEST CONGRATULATIONS AND BEST WISHES TO ALL OF YOU ,&amp;#8203; GOD BLESS YOU ALL AND YOUR FAMILIES</t>
  </si>
  <si>
    <t>2024-03-21 19:02:28</t>
  </si>
  <si>
    <t>,&amp;#8203;,&amp;#8203;,&amp;#8203;,&amp;#8203;,&amp;#8203;,&amp;#8203;,&amp;#8203;,&amp;#8203;,&amp;#8203;,&amp;#8203;,&amp;#8203;,&amp;#8203;,&amp;#8203;,&amp;#8203;,&amp;#8203;,&amp;#8203;,&amp;#8203; Jai shree radhe krishna</t>
  </si>
  <si>
    <t>2024-03-21 18:29:44</t>
  </si>
  <si>
    <t>2024-03-21 18:24:45</t>
  </si>
  <si>
    <t>2024-03-21 17:39:25</t>
  </si>
  <si>
    <t>2024-03-21 17:26:24</t>
  </si>
  <si>
    <t>2024-03-21 17:18:28</t>
  </si>
  <si>
    <t>Jay Jagannath maha parbhu</t>
  </si>
  <si>
    <t>2024-03-21 17:02:41</t>
  </si>
  <si>
    <t>2024-03-21 16:55:44</t>
  </si>
  <si>
    <t>From virtual workshops to individual development plans,&amp;#8203; the MyPersona 4th edition has equipped our DBS Superwomen for greatness. 
Ready to #FindYourSpark and #LiveFulfilled? Your career journey starts here. Click https://go.dbs.com/3IIYuOH to explore opportunities with us 
#GrowWithDBS #DBSBankIndia</t>
  </si>
  <si>
    <t>2024-03-21 16:30:02</t>
  </si>
  <si>
    <t>From virtual workshops to individual development plans,&amp;#8203; the MyPersona 4th edition has equipped our DBS Superwomen for greatness. 
Ready to #FindYourSpark and #LiveFulfilled? Click https://t.co/hRRgk86xK8 to explore opportunities with us.
#GrowWithDBS #DBSBankIndia https://t.co/sylR172FAg</t>
  </si>
  <si>
    <t>2024-03-21 16:30:00</t>
  </si>
  <si>
    <t>@DBSBankIndia what’s the account closing procedure?</t>
  </si>
  <si>
    <t>2024-03-21 16:29:53</t>
  </si>
  <si>
    <t>2024-03-21 16:19:36</t>
  </si>
  <si>
    <t>2024-03-21 16:18:25</t>
  </si>
  <si>
    <t>DBS Bank India Announces USD 250 Million Lending Support for #startups and #NewEconomy Companies
@DBSBankIndia #fundingprogram #entrepreneurship
https://t.co/xrd2ySjRqm https://t.co/DI4O8r2JLS</t>
  </si>
  <si>
    <t>2024-03-21 15:45:26</t>
  </si>
  <si>
    <t>Radha Krishna ji</t>
  </si>
  <si>
    <t>2024-03-21 15:31:38</t>
  </si>
  <si>
    <t>Shukriya dhanyvad</t>
  </si>
  <si>
    <t>2024-03-21 14:21:25</t>
  </si>
  <si>
    <t>🙏🏿🙏🏿</t>
  </si>
  <si>
    <t>2024-03-21 14:04:55</t>
  </si>
  <si>
    <t>Nice ❤️❤️❤️</t>
  </si>
  <si>
    <t>2024-03-21 12:38:53</t>
  </si>
  <si>
    <t>2024-03-21 11:52:49</t>
  </si>
  <si>
    <t>Nice ❤️</t>
  </si>
  <si>
    <t>2024-03-21 11:44:53</t>
  </si>
  <si>
    <t>2024-03-21 11:34:37</t>
  </si>
  <si>
    <t>हर हर महादेव 💜💙♥️🧡🧡💙💜💚🙏🙏🙏🙏🙏🙏</t>
  </si>
  <si>
    <t>2024-03-21 11:19:55</t>
  </si>
  <si>
    <t>Wonderful</t>
  </si>
  <si>
    <t>2024-03-21 10:52:16</t>
  </si>
  <si>
    <t>2024-03-21 10:23:51</t>
  </si>
  <si>
    <t>👑৳ 𝟏𝟕𝟕 ফ্রি স্বাগতম বোনাস👑
🌟 https://travel.asdfgpro.store/ja1?pid=fbads🌟
💎 JitaAce</t>
  </si>
  <si>
    <t>2024-03-21 10:03:44</t>
  </si>
  <si>
    <t>2024-03-21 10:01:38</t>
  </si>
  <si>
    <t>2024-03-21 09:03:54</t>
  </si>
  <si>
    <t>यही हर इक बार कह के बुलाए
तो आँगन में तारे उतर आए
गाती हँसती फिजाओं में,&amp;#8203;
न जाने कितने शोर मचाए...
कि आ जाओ....</t>
  </si>
  <si>
    <t>2024-03-21 08:49:52</t>
  </si>
  <si>
    <t>@mudaseer28shaik @FederalBankLtd @PaytmBank @DBSBankIndia @aubankindia @KotakBankLtd Not everyone face</t>
  </si>
  <si>
    <t>2024-03-21 08:41:36</t>
  </si>
  <si>
    <t>@fightbankin @FederalBankLtd @PaytmBank @DBSBankIndia @aubankindia @KotakBankLtd Im using @KotakBankLtd from past 10 years now,&amp;#8203; i never faced any issues,&amp;#8203; its safe to use.</t>
  </si>
  <si>
    <t>2024-03-21 08:18:15</t>
  </si>
  <si>
    <t>https://graminsamaj.in</t>
  </si>
  <si>
    <t>2024-03-21 07:10:11</t>
  </si>
  <si>
    <t>2024-03-21 07:06:30</t>
  </si>
  <si>
    <t>2024-03-20</t>
  </si>
  <si>
    <t>Radha Ranjan Boxipatra https://telegram.me/+IKsv4rEA1KwwY2Fl</t>
  </si>
  <si>
    <t>2024-03-20 23:02:40</t>
  </si>
  <si>
    <t>430005779526496_817043506928666</t>
  </si>
  <si>
    <t>Thiruvalluvar Christpher https://telegram.me/+IKsv4rEA1KwwY2Fl</t>
  </si>
  <si>
    <t>2024-03-20 23:02:24</t>
  </si>
  <si>
    <t>430005779526496_925756685864416</t>
  </si>
  <si>
    <t>Adarsh B. R. https://telegram.me/+IKsv4rEA1KwwY2Fl</t>
  </si>
  <si>
    <t>2024-03-20 23:02:09</t>
  </si>
  <si>
    <t>430005779526496_1564552161004465</t>
  </si>
  <si>
    <t>2024-03-20 22:53:39</t>
  </si>
  <si>
    <t>With an end-to-end digital journey,&amp;#8203; DBS Study Abroad Total Assist supports overseas education in just a few clicks. Whether it’s getting instant access to funds abroad or insurance for those unforeseen circumstances,&amp;#8203; you get the support you need.
Know more: https://go.dbs.com/43oSns6
#VisitDBS #DBSBankIndia #DifferentKindOfBank #DigitalDBS
With an end-to-end digital journey,&amp;#8203; DBS Study Abroad Total Assist supports overseas education in just a few clicks. Whether it’s getting instant access to funds abroad or insurance for those unforeseen circumstances,&amp;#8203; you get the support you need.
Know more: https://go.dbs.com/43oSns6
#VisitDBS #DBSBankIndia #DifferentKindOfBank #DigitalDBS</t>
  </si>
  <si>
    <t>2024-03-20 19:49:41</t>
  </si>
  <si>
    <t>Masha Allah Very Sweet Picture</t>
  </si>
  <si>
    <t>2024-03-20 19:08:49</t>
  </si>
  <si>
    <t>#DBSBank Commits USD 250 Million In Loans To Fuel Innovation In Start-ups
#Loans #Finance #Innovation #Startups #Boosting @minmsme @DBSBankIndia
https://t.co/0WgTuc67wY https://t.co/s5Fm1YkcGr</t>
  </si>
  <si>
    <t>2024-03-20 16:38:11</t>
  </si>
  <si>
    <t>2024-03-20 15:21:32</t>
  </si>
  <si>
    <t>2024-03-20 13:32:46</t>
  </si>
  <si>
    <t>2024-03-20 13:01:34</t>
  </si>
  <si>
    <t>Hey @digibank @DBSBankIndia @dbsbank  you Asked to send screenshot when I am trying for "Cred Cash"  So you guys can see what's the issue. Ane I sent it to you via mail and also Dm on X(Twitter).  And after this you guys also contacted me vai a Call.</t>
  </si>
  <si>
    <t>2024-03-20 11:17:14</t>
  </si>
  <si>
    <t>super</t>
  </si>
  <si>
    <t>2024-03-20 07:17:32</t>
  </si>
  <si>
    <t>Education First 🙏🏼</t>
  </si>
  <si>
    <t>2024-03-20 06:41:18</t>
  </si>
  <si>
    <t>2024-03-20 06:30:00</t>
  </si>
  <si>
    <t>🔥DẦU NHẬT IKO TÌM 10 ANH BỊ XUẤT TINH SỚM NẶNG - EM SẼ GIÚP TRỊ DỨT ĐIỂM XTS TĂNG THỜI GIAN QH 60 PHÚT - IB EM TELEGRAM : @daunhatiko1🔥</t>
  </si>
  <si>
    <t>2024-03-20 06:28:04</t>
  </si>
  <si>
    <t>Jai Hind Jai Bharat 🙏🏾</t>
  </si>
  <si>
    <t>2024-03-20 06:25:51</t>
  </si>
  <si>
    <t>2024-03-20 00:27:03</t>
  </si>
  <si>
    <t>2024-03-19</t>
  </si>
  <si>
    <t>2024-03-19 20:40:52</t>
  </si>
  <si>
    <t>https://refer9.com/gold/dox8uq</t>
  </si>
  <si>
    <t>2024-03-19 19:38:52</t>
  </si>
  <si>
    <t>DBS Bank India announces USD 250 million lending support for start-ups and `new economy` companies
https://t.co/NkJAPAnFr7
#BankingSector #Industry @DBSBankIndia #RajatVerma #Startup #Investmentguruindia https://t.co/5ZMkl7i5ld</t>
  </si>
  <si>
    <t>2024-03-19 18:11:14</t>
  </si>
  <si>
    <t>Welcom</t>
  </si>
  <si>
    <t>2024-03-19 16:58:53</t>
  </si>
  <si>
    <t>2024-03-19 16:43:32</t>
  </si>
  <si>
    <t>Unveiling the Power of Choice: DBS Women and Finance Report
Lee Yan Hong,&amp;#8203; Shoma Narayanan and Kishore Poduri join forces to release the second report that deep dives into how age,&amp;#8203; income,&amp;#8203; marital status,&amp;#8203; presence of dependants and geographic location are key parameters that influence professional and personal lifestyle preferences of women in India.
To read the report,&amp;#8203; click https://go.dbs.com/4cmwxcO
#DBSWomenAndFinance #DBSBankIndia #DBSIn #DifferentKindOfBank #BankOnDBS #FinancialEmpowerment
Unveiling the Power of Choice: DBS Women and Finance Report
Lee Yan Hong,&amp;#8203; Shoma Narayanan and Kishore Poduri join forces to release the second report that deep dives into how age,&amp;#8203; income,&amp;#8203; marital status,&amp;#8203; presence of dependants and geographic location are key parameters that influence professional and personal lifestyle preferences of women in India.
To read the report,&amp;#8203; click https://go.dbs.com/4cmwxcO
#DBSWomenAndFinance</t>
  </si>
  <si>
    <t>2024-03-19 16:30:01</t>
  </si>
  <si>
    <t>2024-03-18</t>
  </si>
  <si>
    <t>DBS Bank,&amp;#8203; together with @UWMumbai,&amp;#8203; is making strides in education transformation!
Together,&amp;#8203; we are enhancing learning environments for underprivileged students in Tamil Nadu.
#SustainabilityAtDBS #DBSForGood https://t.co/m9rDZ6hxON</t>
  </si>
  <si>
    <t>2024-03-18 16:43:54</t>
  </si>
  <si>
    <t>DBS Bank,&amp;#8203; together with United Way Mumbai,&amp;#8203; is making strides in education transformation!
Together,&amp;#8203; we are enhancing learning environments for underprivileged students in Tamil Nadu—upgrading infrastructure,&amp;#8203; installing rainwater harvesting systems,&amp;#8203; and fostering environmental awareness.
#DBSBankIndia #SustainabilityAtDBS #DBSForGood
DBS Bank,&amp;#8203; together with United Way Mumbai,&amp;#8203; is making strides in education transformation!
Together,&amp;#8203; we are enhancing learning environments for underprivileged students in Tamil Nadu—upgrading infrastructure,&amp;#8203; installing rainwater harvesting systems,&amp;#8203; and fostering environmental awareness.
#DBSBankIndia #SustainabilityAtDBS #DBSForGood</t>
  </si>
  <si>
    <t>2024-03-18 16:42:25</t>
  </si>
  <si>
    <t>2024-03-17</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</si>
  <si>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@telegram</t>
  </si>
  <si>
    <t>2024-03-17 22:44:30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</si>
  <si>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@elonmusk Headhunting and Headhunting induced datasets submitted to me
Datasets executed</t>
  </si>
  <si>
    <t>2024-03-17 20:08:42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</si>
  <si>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@Microsoft @amazon @Infosys @elonmusk</t>
  </si>
  <si>
    <t>2024-03-17 19:34:01</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</si>
  <si>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@onidalive https://t.co/maZtHkBJhB
All similar cases
Returned to the losing people institutions etc</t>
  </si>
  <si>
    <t>2024-03-17 18:00:59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</si>
  <si>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@onidalive</t>
  </si>
  <si>
    <t>2024-03-17 17:17:49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</si>
  <si>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@Teleperformance @AadhanTelugu</t>
  </si>
  <si>
    <t>2024-03-17 16:59:05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</si>
  <si>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@PetroleumMin @GCHQ</t>
  </si>
  <si>
    <t>2024-03-17 16:05:49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</si>
  <si>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@PetroleumMin @EduMinOfIndia</t>
  </si>
  <si>
    <t>2024-03-17 15:58:52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</si>
  <si>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@GOVUK</t>
  </si>
  <si>
    <t>2024-03-17 15:49:24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</si>
  <si>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@Google @mygovindia @TataCompanies @eenadulivenews</t>
  </si>
  <si>
    <t>2024-03-17 15:48:01</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</si>
  <si>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@AmitShahOffice</t>
  </si>
  <si>
    <t>2024-03-17 15:16:48</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</si>
  <si>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@MoHFW_INDIA</t>
  </si>
  <si>
    <t>2024-03-17 15:15:27</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</si>
  <si>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 @nokia</t>
  </si>
  <si>
    <t>2024-03-17 15:13:55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</si>
  <si>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@itel_india @SamsungIndia</t>
  </si>
  <si>
    <t>2024-03-17 15:13:34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</si>
  <si>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@BAI_Media @Media_SAI</t>
  </si>
  <si>
    <t>2024-03-17 14:04:44</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</si>
  <si>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 https://t.co/R6anUGjjha
Thank you for your kind report
Insurance etc paid by them to the victims
A few more accidents similar pending 
  Quoted Tweet : @TimesAlgebraIND : SHOCKING 🚨 Captain Zaharie Ahmad Shah had deliberately submerged Malaysian MH370 flight with 239 passengers into the ocean.
British Boeing expert &amp; researcher Simon Hardy said this in his finding.
Malaysian MH370 flight with 239 passengers had gone missing in March 2014,&amp;#8203; a… https://t.co/Cz14QkMGcE</t>
  </si>
  <si>
    <t>2024-03-17 12:53:59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</si>
  <si>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 @Truecaller</t>
  </si>
  <si>
    <t>2024-03-17 12:42:51</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</si>
  <si>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@YashodaHospital @RIL_Updates</t>
  </si>
  <si>
    <t>2024-03-17 09:42:56</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</si>
  <si>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 Faking चोरी s being returned one by one along with law taking its course
కళాకారులు రూటే వేరయా</t>
  </si>
  <si>
    <t>2024-03-17 09:41:05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</si>
  <si>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 @Olacabs @Uber</t>
  </si>
  <si>
    <t>2024-03-17 09:36:36</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</si>
  <si>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 @AdityaBirlaGrp @Paytm</t>
  </si>
  <si>
    <t>2024-03-17 09:34:02</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</si>
  <si>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 @IDFCFIRSTBank @bankofbaroda @TheJupiterApp @ltmhyd @RedHat @fedora</t>
  </si>
  <si>
    <t>2024-03-17 09:31:44</t>
  </si>
  <si>
    <t>What’s wrong?? Please help.. @digibank @dbs_care @DBSBankIndia https://t.co/jWpwEUoHZ3</t>
  </si>
  <si>
    <t>2024-03-17 08:51:30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</si>
  <si>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 @AxisBank @ANZ_AU</t>
  </si>
  <si>
    <t>2024-03-17 08:22:35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</si>
  <si>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@Citibank</t>
  </si>
  <si>
    <t>2024-03-17 08:05:19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</si>
  <si>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 https://t.co/EYd4z7FDvK
Good step
Revenue కోసం సిం లు డివైస్ లు భారీ గా అమ్మేయకండి
Removal authorised by me
Brute devices sim cards etc what's your take on them
Registration does not exist
Like a handmade tapancha of ranbir Sena bhima army or something just the same gun devices</t>
  </si>
  <si>
    <t>2024-03-17 05:33:09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</si>
  <si>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 @RBI</t>
  </si>
  <si>
    <t>2024-03-17 04:59:01</t>
  </si>
  <si>
    <t>2024-03-16</t>
  </si>
  <si>
    <t>@dbsbank @DBSBankIndia A scheduled maintenance window of 12 hours? https://t.co/vDMfvGyq6a https://t.co/FcqgkhGgdZ</t>
  </si>
  <si>
    <t>2024-03-16 23:42:13</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</si>
  <si>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@worldcoin</t>
  </si>
  <si>
    <t>2024-03-16 22:08:39</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</si>
  <si>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 https://t.co/T0zYZNj0Ln
Returned to me in full</t>
  </si>
  <si>
    <t>2024-03-16 21:09:03</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</si>
  <si>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 @MEAIndia</t>
  </si>
  <si>
    <t>2024-03-16 19:39:20</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</si>
  <si>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 @ugc_india</t>
  </si>
  <si>
    <t>2024-03-16 10:00:45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</si>
  <si>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 @ECISVEEP @MORTHIndia @FinMinIndia</t>
  </si>
  <si>
    <t>2024-03-16 08:26:15</t>
  </si>
  <si>
    <t>@FBI @canarabank @pnbindia @MyIndusIndBank @HDFC_Bank @ICICIBank @UnionBankTweets @NSDL_Depository @airtelindia @BSNLCorporate @FincareBank @FinoPaymntsBank @DBSBankIndia @AAI_Official @Bank_of_Japan_e @IPPBOnline @BBCWorld @UIDAI @oiioxford @timesofindia @Zoom @SlackHQ @Indiametdept @HospitalsApollo</t>
  </si>
  <si>
    <t>2024-03-16 04:10:37</t>
  </si>
  <si>
    <t>2024-03-15</t>
  </si>
  <si>
    <t>Understand simple things,&amp;#8203; neo bank,&amp;#8203; 
@FederalBankLtd @PaytmBank @DBSBankIndia @aubankindia @KotakBankLtd these all small banks are never to be kept money with,&amp;#8203; they will give higher interest rate
But the number of times they will try to block your money ,&amp;#8203; is not worth it.</t>
  </si>
  <si>
    <t>2024-03-15 21:13:50</t>
  </si>
  <si>
    <t>@manashisarmah9204</t>
  </si>
  <si>
    <t>Roshan</t>
  </si>
  <si>
    <t>2024-03-15 21:00:34</t>
  </si>
  <si>
    <t>@FBI @canarabank @pnbindia @MyIndusIndBank @HDFC_Bank @ICICIBank @UnionBankTweets @NSDL_Depository @airtelindia @BSNLCorporate @FincareBank @FinoPaymntsBank @DBSBankIndia @AAI_Official @Bank_of_Japan_e @IPPBOnline @BBCWorld @UIDAI @oiioxford @timesofindia @Zoom @SlackHQ @Indiametdept Paid by me to smt Vijay dharani everything upon her presentation of the entire list of real work by investment of body mind Soul and being
Mrs Vijay dharani kindly if you please</t>
  </si>
  <si>
    <t>2024-03-15 14:56:23</t>
  </si>
  <si>
    <t>@FBI @canarabank @pnbindia @MyIndusIndBank @HDFC_Bank @ICICIBank @UnionBankTweets @NSDL_Depository @airtelindia @BSNLCorporate @FincareBank @FinoPaymntsBank @DBSBankIndia @AAI_Official @Bank_of_Japan_e @IPPBOnline @BBCWorld @UIDAI @oiioxford @timesofindia @Zoom @SlackHQ @Indiametdept యూ తేల్ మి వోత్ ఆయ్ కన్ దూ ఆయ్ విల్ దూ ద సేం మిలార్ద్ ...</t>
  </si>
  <si>
    <t>2024-03-15 14:34:15</t>
  </si>
  <si>
    <t>@FBI @canarabank @pnbindia @MyIndusIndBank @HDFC_Bank @ICICIBank @UnionBankTweets @NSDL_Depository @airtelindia @BSNLCorporate @FincareBank @FinoPaymntsBank @DBSBankIndia @AAI_Official @Bank_of_Japan_e @IPPBOnline @BBCWorld @UIDAI @oiioxford @timesofindia @Zoom @SlackHQ @Indiametdept Eh she has stolen my tool at hi tech city cyberabad Jubilee enclave Kiran hostel 2 by entering through the free window system as I was peacefully in my night slumber in universe cuddle alone and used the tool to control irrigation in the kanthri Milord
https://t.co/CgmhqyJIIa</t>
  </si>
  <si>
    <t>2024-03-15 14:32:23</t>
  </si>
  <si>
    <t>@FBI @canarabank @pnbindia @MyIndusIndBank @HDFC_Bank @ICICIBank @UnionBankTweets @NSDL_Depository @airtelindia @BSNLCorporate @FincareBank @FinoPaymntsBank @DBSBankIndia @AAI_Official @Bank_of_Japan_e @IPPBOnline @BBCWorld @UIDAI @oiioxford @timesofindia @Zoom @SlackHQ @Indiametdept</t>
  </si>
  <si>
    <t>2024-03-15 14:24:34</t>
  </si>
  <si>
    <t>@FBI @canarabank @pnbindia @MyIndusIndBank @HDFC_Bank @ICICIBank @UnionBankTweets @NSDL_Depository @airtelindia @BSNLCorporate @FincareBank @FinoPaymntsBank @DBSBankIndia @AAI_Official @Bank_of_Japan_e @IPPBOnline @BBCWorld @UIDAI @oiioxford @timesofindia @Zoom @SlackHQ https://t.co/kGEePznBwU
Thank you for your kindness sh Ram kovind ji
Good work I applaud your endeavour 🙂
Authorised by me</t>
  </si>
  <si>
    <t>2024-03-15 12:16:19</t>
  </si>
  <si>
    <t>@dbsbank @DBSBankIndia @digibank  HARRASMENT by Adilabad Branch 0117 Of Current Account With 1 Cr MAB. Wrost Bank With Wrost Service. Customer Care Sivapriya Is Also Not Responding Properly. Kindly Assist the Manager to Close Our Account</t>
  </si>
  <si>
    <t>2024-03-15 11:33:47</t>
  </si>
  <si>
    <t>get ready for the legal action @dbsbank @DBSBankIndia</t>
  </si>
  <si>
    <t>2024-03-15 11:31:56</t>
  </si>
  <si>
    <t>Extremely disappointed with @dbsbank's service! Raised a request to close my card on March 4th,&amp;#8203; but it's still not resolved. Unacceptable! #CustomerServiceFail 
@DBSBankIndia</t>
  </si>
  <si>
    <t>2024-03-15 10:33:31</t>
  </si>
  <si>
    <t>@FBI @canarabank @pnbindia @MyIndusIndBank @HDFC_Bank @ICICIBank @UnionBankTweets @NSDL_Depository @airtelindia @BSNLCorporate @FincareBank @FinoPaymntsBank @DBSBankIndia @AAI_Official @Bank_of_Japan_e @IPPBOnline @BBCWorld @UIDAI @oiioxford @timesofindia @Zoom @SlackHQ</t>
  </si>
  <si>
    <t>2024-03-15 10:11:50</t>
  </si>
  <si>
    <t>@FBI @canarabank @pnbindia @MyIndusIndBank @HDFC_Bank @ICICIBank @UnionBankTweets @NSDL_Depository @airtelindia @BSNLCorporate @FincareBank @FinoPaymntsBank @DBSBankIndia @AAI_Official @Bank_of_Japan_e @IPPBOnline @BBCWorld @UIDAI @oiioxford @timesofindia</t>
  </si>
  <si>
    <t>2024-03-15 10:05:53</t>
  </si>
  <si>
    <t>2024-03-14</t>
  </si>
  <si>
    <t>@FBI @canarabank @pnbindia @MyIndusIndBank @HDFC_Bank @ICICIBank @UnionBankTweets @NSDL_Depository @airtelindia @BSNLCorporate @FincareBank @FinoPaymntsBank @DBSBankIndia @AAI_Official @Bank_of_Japan_e @IPPBOnline @BBCWorld @UIDAI @oiioxford https://t.co/391uDJm3pm
Yeah seen thank you 🙂</t>
  </si>
  <si>
    <t>2024-03-14 20:30:36</t>
  </si>
  <si>
    <t>@PiyushIkhar @DBSBankIndia @CRED_club @CRED_support Everyone should know that Cred is the worst app,&amp;#8203; here the payment that you make doesn't go to the credit card account. It's a fraud app,&amp;#8203; and my money is stuck. The card no. was correct and still the money didn't go,&amp;#8203; their customer support is also not doing anything.</t>
  </si>
  <si>
    <t>2024-03-14 18:12:38</t>
  </si>
  <si>
    <t>@FBI @canarabank @pnbindia @MyIndusIndBank @HDFC_Bank @ICICIBank @UnionBankTweets @NSDL_Depository @airtelindia @BSNLCorporate @FincareBank @FinoPaymntsBank @DBSBankIndia @AAI_Official @Bank_of_Japan_e @IPPBOnline @BBCWorld @UIDAI @oiioxford</t>
  </si>
  <si>
    <t>2024-03-14 17:59:50</t>
  </si>
  <si>
    <t>@FBI @canarabank @pnbindia @MyIndusIndBank @HDFC_Bank @ICICIBank @UnionBankTweets @NSDL_Depository @airtelindia @BSNLCorporate @FincareBank @FinoPaymntsBank @DBSBankIndia @AAI_Official @Bank_of_Japan_e @IPPBOnline @BBCWorld @UIDAI</t>
  </si>
  <si>
    <t>2024-03-14 17:46:49</t>
  </si>
  <si>
    <t>@FBI @canarabank @pnbindia @MyIndusIndBank @HDFC_Bank @ICICIBank @UnionBankTweets @NSDL_Depository @airtelindia @BSNLCorporate @FincareBank @FinoPaymntsBank @DBSBankIndia @AAI_Official @Bank_of_Japan_e @IPPBOnline @BBCWorld Thank you @FBI
I was looking for this
వాడి విలువ ఏంటో ఇంకోడు ఆడికి చెప్పే వోవ్సురం లేదట్టా ...
దొంగ్ నా కోడ్కులక్ కూడా ఎంత లెవలొస్తోందో ... 
https://t.co/FkkqnMIXxc</t>
  </si>
  <si>
    <t>2024-03-14 17:37:48</t>
  </si>
  <si>
    <t>@FBI @canarabank @pnbindia @MyIndusIndBank @HDFC_Bank @ICICIBank @UnionBankTweets @NSDL_Depository @airtelindia @BSNLCorporate @FincareBank @FinoPaymntsBank @DBSBankIndia @AAI_Official @Bank_of_Japan_e @IPPBOnline Thank you @BBCWorld
For this
The corrective measures etc in the article authorised by me 
https://t.co/cUtS3IvDwl</t>
  </si>
  <si>
    <t>2024-03-14 14:55:08</t>
  </si>
  <si>
    <t>@FBI @canarabank @pnbindia @MyIndusIndBank @HDFC_Bank @ICICIBank @UnionBankTweets @NSDL_Depository @airtelindia @BSNLCorporate @FincareBank @FinoPaymntsBank @DBSBankIndia @AAI_Official @Bank_of_Japan_e @IPPBOnline</t>
  </si>
  <si>
    <t>2024-03-14 13:55:24</t>
  </si>
  <si>
    <t>@FBI @canarabank @pnbindia @MyIndusIndBank @HDFC_Bank @ICICIBank @UnionBankTweets @NSDL_Depository @airtelindia @BSNLCorporate @FincareBank @FinoPaymntsBank @DBSBankIndia @AAI_Official @Bank_of_Japan_e Thank you dear sh Rama Rao lecturer retired for bringing this up to my notice
Returned to your agonised scholarship with an apology from my administration side
https://t.co/juT6Tpw9qH
Was a great scandal of avani 
Smt Vijay dharani has now switched sides
https://t.co/1qSLFO1MkD</t>
  </si>
  <si>
    <t>2024-03-14 12:19:09</t>
  </si>
  <si>
    <t>@Pratik638892844 @CRED_club @dbsbank @DBSBankIndia Hey Pratik thanks for the Information. I'll surely uee it to solve my genuine problem.</t>
  </si>
  <si>
    <t>2024-03-14 09:18:17</t>
  </si>
  <si>
    <t>@FBI @canarabank @pnbindia @MyIndusIndBank @HDFC_Bank @ICICIBank @UnionBankTweets @NSDL_Depository @airtelindia @BSNLCorporate @FincareBank @FinoPaymntsBank @DBSBankIndia @AAI_Official @Bank_of_Japan_e</t>
  </si>
  <si>
    <t>2024-03-14 06:07:28</t>
  </si>
  <si>
    <t>2024-03-13</t>
  </si>
  <si>
    <t>@PiyushIkhar @CRED_club @dbsbank @DBSBankIndia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</si>
  <si>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2024-03-13 19:57:32</t>
  </si>
  <si>
    <t>@FBI @canarabank @pnbindia @MyIndusIndBank @HDFC_Bank @ICICIBank @UnionBankTweets @NSDL_Depository @airtelindia @BSNLCorporate @FincareBank @FinoPaymntsBank @DBSBankIndia @AAI_Official Complete neural networks etc datasets executed</t>
  </si>
  <si>
    <t>2024-03-13 18:32:32</t>
  </si>
  <si>
    <t>@FBI @canarabank @pnbindia @MyIndusIndBank @HDFC_Bank @ICICIBank @UnionBankTweets @NSDL_Depository @airtelindia @BSNLCorporate @FincareBank @FinoPaymntsBank @DBSBankIndia @AAI_Official</t>
  </si>
  <si>
    <t>2024-03-13 18:29:37</t>
  </si>
  <si>
    <t>@FBI @canarabank @pnbindia @MyIndusIndBank @HDFC_Bank @ICICIBank @UnionBankTweets @NSDL_Depository @airtelindia @BSNLCorporate @FincareBank @FinoPaymntsBank @DBSBankIndia</t>
  </si>
  <si>
    <t>2024-03-13 18:03:23</t>
  </si>
  <si>
    <t>2024-03-12</t>
  </si>
  <si>
    <t>Damn guys! Stumbled upon a crazy read.. Though it was lengthy,&amp;#8203; it was worth the read. @DBSBankIndia is truly defining themselves as a different kind of bank with their Women and Finance report. Check it out https://t.co/a74aH6iCus 
#BankOnDBS</t>
  </si>
  <si>
    <t>2024-03-12 22:50:06</t>
  </si>
  <si>
    <t>With DBS Bank's extensive experience and global network,&amp;#8203; this collaborative venture aims to create a dynamic partnership,&amp;#8203; solidifying our commitment to bolster AIC-Pinnacle's mission to create a vibrant &amp;amp; high-impact entrepreneurial ecosystem. @DBSBankIndia .</t>
  </si>
  <si>
    <t>2024-03-12 14:36:20</t>
  </si>
  <si>
    <t>@CRED_support I'll surely write back for any assistance. But as a customer I just want to know the @dbsbank @DBSBankIndia  view on this issue. My only request is I want to know why this is happening with me. 
And when will my problem will get resolved</t>
  </si>
  <si>
    <t>2024-03-12 11:37:18</t>
  </si>
  <si>
    <t>Please @dbsbank @DBSBankIndia @CRED_club as a your loyal customer I demand this. I hope you will help me out with this. And solve the "Cred Cash" Issue for your loyal Customers. 
Waiting for the issue to be solved @dbsbank @CRED_club @CRED_support @DBSBankIndia</t>
  </si>
  <si>
    <t>2024-03-12 11:24:50</t>
  </si>
  <si>
    <t>They are Saying @CRED_club no. Credit score has nothing to do with this problem. So I want to know from you @dbsbank why is this happening with me when I have been a loyal customer to you @dbsbank @DBSBankIndia @CRED_club . And why you guys are not able to give any timeline.</t>
  </si>
  <si>
    <t>2024-03-12 11:24:48</t>
  </si>
  <si>
    <t>Issue will Get solved So they @CRED_club are not able to give any timeline as they are saying that our lending partner that is @DBSBankIndia has not provided us any fixed timeline on this issue
When I asked @CRED_support is this issue happening with me because of credit score so</t>
  </si>
  <si>
    <t>2024-03-12 11:24:47</t>
  </si>
  <si>
    <t>take Any loan from you guys as you are @DBSBankIndia lending to me through your partner @CRED_club 
And the reason I am hearing from Cred (as I talked with @CRED_support yesterday) That there is some bug in app Or  internal issue. 
But when I am asking for till what time this</t>
  </si>
  <si>
    <t>2024-03-12 11:24:45</t>
  </si>
  <si>
    <t>Hey hi @DBSBankIndia I have availed the loan from you through @CRED_club  in 2023 4 times. And that without any inconvenience and am thankful for that. And I paid all the loans on time without any dealy and my all loans are fully paid. 
But since last 3 days. I am not able to</t>
  </si>
  <si>
    <t>2024-03-12 11:24:44</t>
  </si>
  <si>
    <t>@Shettychirag04 @badmintonphoto @Media_SAI @BAI_Media @yonex_com @DBSBankIndia @NipponPaintInd @GoSportsVoices @IndianOilcl @PNBMetlife1 @Limca_Official @satwiksairaj 👑🇮🇳</t>
  </si>
  <si>
    <t>2024-03-12 08:53:14</t>
  </si>
  <si>
    <t>2024-03-11</t>
  </si>
  <si>
    <t>@Shettychirag04 @badmintonphoto @Media_SAI @BAI_Media @yonex_com @DBSBankIndia @NipponPaintInd @GoSportsVoices @IndianOilcl @PNBMetlife1 @Limca_Official @satwiksairaj @India_AllSports @Paris2024 @PGopichand73</t>
  </si>
  <si>
    <t>2024-03-11 23:39:28</t>
  </si>
  <si>
    <t>@Shettychirag04 @badmintonphoto @Media_SAI @BAI_Media @yonex_com @DBSBankIndia @NipponPaintInd @GoSportsVoices @IndianOilcl @PNBMetlife1 @Limca_Official @satwiksairaj Congratulations 🍻🍻🍻🍻🇮🇳  @satwiksairaj 
@India_AllSports 
@Paris2024</t>
  </si>
  <si>
    <t>2024-03-11 23:32:14</t>
  </si>
  <si>
    <t>@Shettychirag04 @badmintonphoto @Media_SAI @BAI_Media @yonex_com @DBSBankIndia @NipponPaintInd @GoSportsVoices @IndianOilcl @PNBMetlife1 @Limca_Official @satwiksairaj Keep it up Indian Panthers. 🇮🇳👌👍💐</t>
  </si>
  <si>
    <t>2024-03-11 23:27:08</t>
  </si>
  <si>
    <t>@Shettychirag04 @badmintonphoto @Media_SAI @BAI_Media @yonex_com @DBSBankIndia @NipponPaintInd @GoSportsVoices @IndianOilcl @PNBMetlife1 @Limca_Official @satwiksairaj Watched the whole match sitting at the edge of our seat.. amazing both.. see you soon again in Paris for the Olympics 🤩</t>
  </si>
  <si>
    <t>2024-03-11 22:57:49</t>
  </si>
  <si>
    <t>@Shettychirag04 @badmintonphoto @Media_SAI @BAI_Media @yonex_com @DBSBankIndia @NipponPaintInd @GoSportsVoices @IndianOilcl @PNBMetlife1 @Limca_Official @satwiksairaj You guys inspire everytime you play. Watching you guys play is like watching Lee Chong Wei or Lin Dan play. So much aggression and style.</t>
  </si>
  <si>
    <t>2024-03-11 22:29:47</t>
  </si>
  <si>
    <t>@Shettychirag04 @badmintonphoto @Media_SAI @BAI_Media @yonex_com @DBSBankIndia @NipponPaintInd @GoSportsVoices @IndianOilcl @PNBMetlife1 @Limca_Official @satwiksairaj Many congratulations to you and @satwiksairaj .... Thank you for making us proud... may god bless you both... keep shining 🇮🇳💐</t>
  </si>
  <si>
    <t>2024-03-11 22:14:14</t>
  </si>
  <si>
    <t>@Shettychirag04 @badmintonphoto @Media_SAI @BAI_Media @yonex_com @DBSBankIndia @NipponPaintInd @GoSportsVoices @IndianOilcl @PNBMetlife1 @Limca_Official @satwiksairaj 👏👏👏👏👏</t>
  </si>
  <si>
    <t>2024-03-11 21:53:02</t>
  </si>
  <si>
    <t>@Shettychirag04 @badmintonphoto @Media_SAI @BAI_Media @yonex_com @DBSBankIndia @NipponPaintInd @GoSportsVoices @IndianOilcl @PNBMetlife1 @Limca_Official @satwiksairaj ❣️</t>
  </si>
  <si>
    <t>2024-03-11 21:11:49</t>
  </si>
  <si>
    <t>@Shettychirag04 @BadmintonJust @badmintonphoto @Media_SAI @BAI_Media @yonex_com @DBSBankIndia @NipponPaintInd @GoSportsVoices @IndianOilcl @PNBMetlife1 @Limca_Official @satwiksairaj So proud of you both,&amp;#8203; you're the real pride of our nation</t>
  </si>
  <si>
    <t>2024-03-11 21:04:28</t>
  </si>
  <si>
    <t>@Shettychirag04 @badmintonphoto @Media_SAI @BAI_Media @yonex_com @DBSBankIndia @NipponPaintInd @GoSportsVoices @IndianOilcl @PNBMetlife1 @Limca_Official @satwiksairaj Congratulations Anna 🤩</t>
  </si>
  <si>
    <t>2024-03-11 21:02:24</t>
  </si>
  <si>
    <t>@Shettychirag04 @BadmintonJust @badmintonphoto @Media_SAI @BAI_Media @yonex_com @DBSBankIndia @NipponPaintInd @GoSportsVoices @IndianOilcl @PNBMetlife1 @Limca_Official @satwiksairaj Pride of india</t>
  </si>
  <si>
    <t>2024-03-11 20:54:30</t>
  </si>
  <si>
    <t>@Shettychirag04 @badmintonphoto @Media_SAI @BAI_Media @yonex_com @DBSBankIndia @NipponPaintInd @GoSportsVoices @IndianOilcl @PNBMetlife1 @Limca_Official @satwiksairaj Congratulations guys ❤️❤️🫶🏻</t>
  </si>
  <si>
    <t>2024-03-11 20:29:27</t>
  </si>
  <si>
    <t>@Shettychirag04 @badmintonphoto @Media_SAI @BAI_Media @yonex_com @DBSBankIndia @NipponPaintInd @GoSportsVoices @IndianOilcl @PNBMetlife1 @Limca_Official @satwiksairaj @sachin_rt @cricketaakash @IrfanPathan please promote this hidden gems of india they deserve huge fan base just like a cricketer have 🙏🏻🙏🏻</t>
  </si>
  <si>
    <t>2024-03-11 19:53:47</t>
  </si>
  <si>
    <t>@Shettychirag04 @badmintonphoto @Media_SAI @BAI_Media @yonex_com @DBSBankIndia @NipponPaintInd @GoSportsVoices @IndianOilcl @PNBMetlife1 @Limca_Official @satwiksairaj Congratulations anna</t>
  </si>
  <si>
    <t>2024-03-11 19:52:48</t>
  </si>
  <si>
    <t>@Shettychirag04 @badmintonphoto @Media_SAI @BAI_Media @yonex_com @DBSBankIndia @NipponPaintInd @GoSportsVoices @IndianOilcl @PNBMetlife1 @Limca_Official @satwiksairaj Well done Chirag congratulations !!</t>
  </si>
  <si>
    <t>2024-03-11 19:42:22</t>
  </si>
  <si>
    <t>@Shettychirag04 @badmintonphoto @Media_SAI @BAI_Media @yonex_com @DBSBankIndia @NipponPaintInd @GoSportsVoices @IndianOilcl @PNBMetlife1 @Limca_Official @satwiksairaj We are super proud of you two. Loads of wishes for All England</t>
  </si>
  <si>
    <t>2024-03-11 19:42:04</t>
  </si>
  <si>
    <t>@Shettychirag04 @badmintonphoto @Media_SAI @BAI_Media @yonex_com @DBSBankIndia @NipponPaintInd @GoSportsVoices @IndianOilcl @PNBMetlife1 @Limca_Official @satwiksairaj Congratulations to you both. You make all of us proud.</t>
  </si>
  <si>
    <t>2024-03-11 19:37:17</t>
  </si>
  <si>
    <t>@Shettychirag04 @badmintonphoto @Media_SAI @BAI_Media @yonex_com @DBSBankIndia @NipponPaintInd @GoSportsVoices @IndianOilcl @PNBMetlife1 @Limca_Official @satwiksairaj 🫡🫡🇮🇳🇮🇳</t>
  </si>
  <si>
    <t>2024-03-11 19:36:33</t>
  </si>
  <si>
    <t>@Shettychirag04 @BadmintonJust @badmintonphoto @Media_SAI @BAI_Media @yonex_com @DBSBankIndia @NipponPaintInd @GoSportsVoices @IndianOilcl @PNBMetlife1 @Limca_Official @satwiksairaj chirag-satwik bhai aap log khatey kya ho ya training jo v karte ho. btw wo mantra training,&amp;#8203;fitness hamare wd ko v thoda de diya karo gayatri,&amp;#8203;jolly ji ko.😬i know wd ka training alag hota hai fir v thoda bahat tips toh unko deni chahiye. samsh,&amp;#8203;agility,&amp;#8203; defence,&amp;#8203;flat ye sav pe.</t>
  </si>
  <si>
    <t>2024-03-11 19:34:00</t>
  </si>
  <si>
    <t>@Shettychirag04 @badmintonphoto @Media_SAI @BAI_Media @yonex_com @DBSBankIndia @NipponPaintInd @GoSportsVoices @IndianOilcl @PNBMetlife1 @Limca_Official @satwiksairaj Chirag bhai ❤️❤️❤️❤️❤️❤️❤️❤️🫡🫡</t>
  </si>
  <si>
    <t>2024-03-11 19:32:38</t>
  </si>
  <si>
    <t>@Shettychirag04 @badmintonphoto @Media_SAI @BAI_Media @yonex_com @DBSBankIndia @NipponPaintInd @GoSportsVoices @IndianOilcl @PNBMetlife1 @Limca_Official @satwiksairaj who report this tweet what is sensative please explain ?</t>
  </si>
  <si>
    <t>2024-03-11 19:32:12</t>
  </si>
  <si>
    <t>@Shettychirag04 @badmintonphoto @Media_SAI @BAI_Media @yonex_com @DBSBankIndia @NipponPaintInd @GoSportsVoices @IndianOilcl @PNBMetlife1 @Limca_Official @satwiksairaj Champion 🏆🏆🏆 
Proud of you both !!</t>
  </si>
  <si>
    <t>2024-03-11 19:25:32</t>
  </si>
  <si>
    <t>@Shettychirag04 @badmintonphoto @Media_SAI @BAI_Media @yonex_com @DBSBankIndia @NipponPaintInd @GoSportsVoices @IndianOilcl @PNBMetlife1 @Limca_Official @satwiksairaj So so proud of you brother!!
Many many congratulations</t>
  </si>
  <si>
    <t>2024-03-11 19:22:23</t>
  </si>
  <si>
    <t>@Shettychirag04 @badmintonphoto @Media_SAI @BAI_Media @yonex_com @DBSBankIndia @NipponPaintInd @GoSportsVoices @IndianOilcl @PNBMetlife1 @Limca_Official @satwiksairaj Heartiest Congratulations 🇮🇳👏🙌 Keep Going Boys . Let's make this year the best ever of your careers 👍🙌💪</t>
  </si>
  <si>
    <t>2024-03-11 19:15:08</t>
  </si>
  <si>
    <t>@Shettychirag04 @badmintonphoto @Media_SAI @BAI_Media @yonex_com @DBSBankIndia @NipponPaintInd @GoSportsVoices @IndianOilcl @PNBMetlife1 @Limca_Official @satwiksairaj Congratulations many more to come 👍👍👍</t>
  </si>
  <si>
    <t>2024-03-11 19:14:40</t>
  </si>
  <si>
    <t>@Shettychirag04 @badmintonphoto @Media_SAI @BAI_Media @yonex_com @DBSBankIndia @NipponPaintInd @GoSportsVoices @IndianOilcl @PNBMetlife1 @Limca_Official @satwiksairaj Podium in Paris 🤞</t>
  </si>
  <si>
    <t>2024-03-11 19:07:45</t>
  </si>
  <si>
    <t>@Shettychirag04 @badmintonphoto @Media_SAI @BAI_Media @yonex_com @DBSBankIndia @NipponPaintInd @GoSportsVoices @IndianOilcl @PNBMetlife1 @Limca_Official @satwiksairaj Congrats🎉
Olympics medal loading...</t>
  </si>
  <si>
    <t>2024-03-11 19:07:09</t>
  </si>
  <si>
    <t>@Shettychirag04 @badmintonphoto @Media_SAI @BAI_Media @yonex_com @DBSBankIndia @NipponPaintInd @GoSportsVoices @IndianOilcl @PNBMetlife1 @Limca_Official @satwiksairaj Congratulations #SatChi,&amp;#8203;  You are undoubtedly the greatest doubles players to have played men's doubles. My 7 year old daughter is a huge fan of you both. God bless you. All the best for the Olympics.</t>
  </si>
  <si>
    <t>2024-03-11 19:06:46</t>
  </si>
  <si>
    <t>@Shettychirag04 @badmintonphoto @Media_SAI @BAI_Media @yonex_com @DBSBankIndia @NipponPaintInd @GoSportsVoices @IndianOilcl @PNBMetlife1 @Limca_Official @satwiksairaj Congratulations.. keep going satchi ❤️</t>
  </si>
  <si>
    <t>2024-03-11 19:06:23</t>
  </si>
  <si>
    <t>@Shettychirag04 @badmintonphoto @Media_SAI @BAI_Media @yonex_com @DBSBankIndia @NipponPaintInd @GoSportsVoices @IndianOilcl @PNBMetlife1 @Limca_Official @satwiksairaj My reason to watch badminton ❤️💪</t>
  </si>
  <si>
    <t>2024-03-11 19:05:54</t>
  </si>
  <si>
    <t>@Shettychirag04 @badmintonphoto @Media_SAI @BAI_Media @yonex_com @DBSBankIndia @NipponPaintInd @GoSportsVoices @IndianOilcl @PNBMetlife1 @Limca_Official @satwiksairaj Keep going satchi ❤️</t>
  </si>
  <si>
    <t>2024-03-11 19:04:43</t>
  </si>
  <si>
    <t>@Shettychirag04 @badmintonphoto @Media_SAI @BAI_Media @yonex_com @DBSBankIndia @NipponPaintInd @GoSportsVoices @IndianOilcl @PNBMetlife1 @Limca_Official @satwiksairaj Congratulations chirag!</t>
  </si>
  <si>
    <t>2024-03-11 19:04:01</t>
  </si>
  <si>
    <t>@Shettychirag04 @badmintonphoto @Media_SAI @BAI_Media @yonex_com @DBSBankIndia @NipponPaintInd @GoSportsVoices @IndianOilcl @PNBMetlife1 @Limca_Official @satwiksairaj Thank you for making me watch Badmintom again after so many years🫶</t>
  </si>
  <si>
    <t>2024-03-11 19:00:48</t>
  </si>
  <si>
    <t>@Shettychirag04 @badmintonphoto @Media_SAI @BAI_Media @yonex_com @DBSBankIndia @NipponPaintInd @GoSportsVoices @IndianOilcl @PNBMetlife1 @Limca_Official @satwiksairaj Congratulations sir</t>
  </si>
  <si>
    <t>2024-03-11 18:58:57</t>
  </si>
  <si>
    <t>@dbsbank @dbs_care @DBSBankIndia i maintain my account balance february then why this cut the charges again https://t.co/vTYbndqBbO</t>
  </si>
  <si>
    <t>2024-03-11 09:26:43</t>
  </si>
  <si>
    <t>@dbsbank @DBSBankIndia I don't know which bank is open on Sunday at 2am at night? And how can you deduct money for monthly maintenance when your your a wallet not bank. Do your provide a pass book or cheque? No then when you are not a #bank why bank #rules? @RBI @FinMinIndia plz https://t.co/ZGIMDFAudt</t>
  </si>
  <si>
    <t>2024-03-11 07:46:27</t>
  </si>
  <si>
    <t>2024-03-08</t>
  </si>
  <si>
    <t>#InternationalWomensDay | 23% of salaried women in India’s metro cities perceive a gender pay gap,&amp;#8203; while 16% report gender bias at their workplace,&amp;#8203; reveals a survey by @DBSBankIndia &amp;amp; @CRISILLimited  
More details ⬇️ #WomensDay #WomensDay24 https://t.co/HwtvBFw00x https://t.co/DQE18LW5MM</t>
  </si>
  <si>
    <t>2024-03-08 12:02:29</t>
  </si>
  <si>
    <t>DBS Bank empowers everyone to achieve their goals and thrive in an environment of inclusivity and equality.
#HappyWomensDay!
P.S.: Click https://t.co/G3A4nni8DC to read the DBS Women and Finance report for insights on factors that influence women and their financial decisions. https://t.co/48767HYCnR</t>
  </si>
  <si>
    <t>2024-03-08 09:00:00</t>
  </si>
  <si>
    <t>2024-03-07</t>
  </si>
  <si>
    <t>2024-03-07 22:00:11</t>
  </si>
  <si>
    <t>Your DBS Bank Debit Card is your companion that let’s you #LiveMoreBankLess. Enjoy contactless Tap to Pay transactions that are fast,&amp;#8203; smooth and smart.
Know more: https://t.co/HUFYHNremH
#DBSBankIndia #VisitDBS https://t.co/5EYBJ1wG5Y</t>
  </si>
  <si>
    <t>2024-03-07 17:52:09</t>
  </si>
  <si>
    <t>2024-03-06</t>
  </si>
  <si>
    <t>Shockingly,&amp;#8203; 10% of our essential food grains in India miss the plate.
As a purpose-driven bank,&amp;#8203; #DBSBankIndia aligns itself to the #TowardsZeroFoodWaste initiative that raises awareness about a sustainable future.
Read more: https://t.co/Z6FHnc3yBK 
#SustainabilityAtDBS https://t.co/I3tqdYCFJ5</t>
  </si>
  <si>
    <t>2024-03-06 19:47:52</t>
  </si>
  <si>
    <t>Register here: https://t.co/mbzI8WeFrz
Last date to register: 8th March 2024
#WomensDay #FinancialLiteracy #EmpowerHer #7StepsToFinancialConfidence #LimitedSpots
@ETBrandEquity  @DBSBankIndia</t>
  </si>
  <si>
    <t>2024-03-06 19:37:19</t>
  </si>
  <si>
    <t>DBS Bank says it deducted 27% salary of its CEO Gupta for tech glitches in 2023
@DBSBankIndia #finance #business 
https://t.co/shAMi8hPmL https://t.co/rWm1iEuGWF</t>
  </si>
  <si>
    <t>2024-03-06 17:00:00</t>
  </si>
  <si>
    <t>23% of salaried women in India`s metros perceive a gender pay gap,&amp;#8203; and 16% report gender bias at their workplace by @CRISILLimited  and @DBSBankIndia
https://t.co/eHVRerXPA2
#Women #KishorePoduri #Investmentguruindia https://t.co/v1XJlSi8N4</t>
  </si>
  <si>
    <t>2024-03-06 16:43:44</t>
  </si>
  <si>
    <t>As @DBSBankIndia unveiled its report - ‘Women and Finance’,&amp;#8203; Shoma Narayanan takes us through some of its key insights,&amp;#8203; and a lot more. 
Read the story here: https://t.co/FCCK8WuV1s 
#banking #finance #ShomaNarayan #bankingsector #DBSBank #e4m https://t.co/g69mVkHTbf</t>
  </si>
  <si>
    <t>2024-03-06 11:56:29</t>
  </si>
  <si>
    <t>2024-03-05</t>
  </si>
  <si>
    <t>@Mr_Apple92 @dbsbank @DBSBankIndia @Bajaj_Finserv @Bajaj_Finance CEO,&amp;#8203; 
Mr. Shome-98201 02000
Complaint letters can also be sent to CEO's address: 
Flat A 3303,&amp;#8203; 33rd Floor,&amp;#8203; Vivarea A Wing,&amp;#8203; Sane Guruji Marg,&amp;#8203; Jacob Circle,&amp;#8203; Mahalaxmi,&amp;#8203; Mumbai 400011
One may use the above details judiciously&amp;amp;to resolve their genuine unresolved concerns.</t>
  </si>
  <si>
    <t>2024-03-05 21:47:56</t>
  </si>
  <si>
    <t>Fraudulent Credit Limit...
Apply &amp;amp; KYC Ke Time Per Zyada Limit Di... Phir Baad Me Limit Kam Kardi...
@dbsbank
@DBSBankIndia
@Bajaj_Finserv
@Bajaj_Finance https://t.co/g3SbgBDxEP</t>
  </si>
  <si>
    <t>2024-03-05 12:48:47</t>
  </si>
  <si>
    <t>Dear Bajaj finserv DBS I want clear my all dues on my credit card please contact me 🙏🏻
@digibank @DBSBankIndia @Bajaj_Finserv @RBI https://t.co/c0WeTryMxO</t>
  </si>
  <si>
    <t>2024-03-05 12:16:26</t>
  </si>
  <si>
    <t>Yesterday evening my DBS bank account was frozen i don't no whymy account was frozen amd my money so stucked in please resolve my problem as soon as possible @dbsbank @DBSBankIndia https://t.co/9RzrL3INWf</t>
  </si>
  <si>
    <t>2024-03-05 01:17:29</t>
  </si>
  <si>
    <t>2024-03-05 01:16:36</t>
  </si>
  <si>
    <t>2024-03-04</t>
  </si>
  <si>
    <t>@DBSBankIndia my savings bank account with dbs was closed today but the balance is not credited to the given account. Pls help.</t>
  </si>
  <si>
    <t>2024-03-04 19:59:47</t>
  </si>
  <si>
    <t>Came across a captivating read by @DBSBankIndia on women and finance. They're truly defining themselves as a Different Kind Of Bank with their insightful report. Check it out: https://t.co/lmUv4Tf6Lc…
#BankOnDBS</t>
  </si>
  <si>
    <t>2024-03-04 16:30:49</t>
  </si>
  <si>
    <t>2024-03-04 16:29:35</t>
  </si>
  <si>
    <t>Came across a captivating read by @DBSBankIndia on women and finance. They're truly defining themselves as a Different Kind Of Bank with their insightful report. Check it out: https://t.co/i6ULPVKZM7
#BankOnDBS</t>
  </si>
  <si>
    <t>2024-03-04 15:46:56</t>
  </si>
  <si>
    <t>Wow! Came across a captivating read by @DBSBankIndia on women and finance. They're truly defining themselves as a Different Kind Of Bank with their insightful report. Check it out: https://t.co/Ziocl4reE3
#BankOnDBS</t>
  </si>
  <si>
    <t>2024-03-04 15:44:29</t>
  </si>
  <si>
    <t>2024-03-02</t>
  </si>
  <si>
    <t>Very bad customer service. 
Karur,&amp;#8203; Gandhigramam Branch
@DBSBankIndia @digibank</t>
  </si>
  <si>
    <t>2024-03-02 19:57:44</t>
  </si>
  <si>
    <t>@Pratik638892844 @dbsbank @DBSBankIndia Thanks for the help @Pratik638892844</t>
  </si>
  <si>
    <t>2024-03-02 09:27:02</t>
  </si>
  <si>
    <t>2024-03-01</t>
  </si>
  <si>
    <t>No support was provided. This remains unresolved. I have chosen other bank for the services. Not choosing this bank ever for myself or my family. @dbsbank @DBSBankIndia @piyush24 @taimurbai</t>
  </si>
  <si>
    <t>2024-03-01 16:44:08</t>
  </si>
  <si>
    <t>@dbsbank @DBSBankIndia No support was provided. This remains unresolved. I have chosen other bank for the services. Not choosing this bank ever for myself or my family.</t>
  </si>
  <si>
    <t>2024-03-01 16:41:17</t>
  </si>
  <si>
    <t>@DBSBankIndia #dbsbankindia @dbs_care @DBSBankIndia @digibank                                                          is this a bank or scrap .
Dbs bank Laziness at first . Irresponsible banking to all .       Avoid banking with this bank for peaceful living.</t>
  </si>
  <si>
    <t>2024-03-01 16:38:41</t>
  </si>
  <si>
    <t>Complained earlier also but it makes my mind sad that @dbsbank @DBSBankIndia dont even have proper customer care number and customers have to ask like beggars for their hard earned money https://t.co/mmrqAi07OT</t>
  </si>
  <si>
    <t>2024-03-01 14:47:29</t>
  </si>
  <si>
    <t>Safeguarding your bank details is paramount in today's digital landscape. Become cyber-smart by adopting preventive measures to steer clear of cybercrime.
For more details,&amp;#8203; visit https://t.co/7KWKnXhg00.  
#RBI #DBSBankIndia #FinancialLiteracyWeek #BankOnDBS https://t.co/6BrZ6PfKFz</t>
  </si>
  <si>
    <t>2024-03-01 12:14:35</t>
  </si>
  <si>
    <t>2024-02-29</t>
  </si>
  <si>
    <t>#dbsbankindia @DBSBankIndia is this a bank or scrap .
Dbs bank Laziness at first . Irresponsible banking to all .       Avoid banking with this bank for peaceful living.</t>
  </si>
  <si>
    <t>2024-02-29 19:35:36</t>
  </si>
  <si>
    <t>@DBSBankIndia is this a bank or scrap .
Dbs bank Laziness at first . Irresponsible banking to all .       Avoid banking with this bank for peaceful living.</t>
  </si>
  <si>
    <t>2024-02-29 19:29:44</t>
  </si>
  <si>
    <t>#GrowYourBusinessWithDBS #LeapDay #leapday2024 #LeapYear2024 #LeapYear 
  Quoted Tweet : @DBSBankIndia : This leap year,&amp;#8203; keep your financial worries aside,&amp;#8203; with DBS Bank's digital and technological prowess by your side. 
#DifferentKindOfBank #DBSBankIndia #DBSMoment #TopicalSpot #LeapYear #BusinessBanking https://t.co/XzRMuk2tYE</t>
  </si>
  <si>
    <t>2024-02-29 10:14:01</t>
  </si>
  <si>
    <t>This leap year,&amp;#8203; keep your financial worries aside,&amp;#8203; with DBS Bank's digital and technological prowess by your side. 
#DifferentKindOfBank #DBSBankIndia #DBSMoment #TopicalSpot #LeapYear #BusinessBanking https://t.co/XzRMuk2tYE</t>
  </si>
  <si>
    <t>2024-02-29 09:00:00</t>
  </si>
  <si>
    <t>2024-02-28</t>
  </si>
  <si>
    <t>Subject: Settlement Follow-up - Credit Card 3014 (DBS)
Dear @DBSBankIndia
@dbsbank
Following up on my settlement request for credit card ending 3014. Still awaiting response. Urgent attention appreciated.
Thank you.
Sincerely,&amp;#8203;
Sanga Sai</t>
  </si>
  <si>
    <t>2024-02-28 22:09:39</t>
  </si>
  <si>
    <t>#LiveMoreBankLess knowing that your business is financially secure with our cash concentration,&amp;#8203; liquidity reporting and account management using DBS Bank Liquidity Management Solutions.
Know More: https://t.co/KDZseLBtAv
#LiquidityManagement #DBSBankIndia #BusinessBanking https://t.co/3SqO84XMBN</t>
  </si>
  <si>
    <t>2024-02-28 18:14:37</t>
  </si>
  <si>
    <t>2024-02-26</t>
  </si>
  <si>
    <t>Smt. Anita Shah Akella,&amp;#8203; CEO of #IEPFA &amp;amp; Joint Secretary @MCA21India,&amp;#8203; formalized collaboration with Sh. Rajiv Bagga,&amp;#8203; Executive Director &amp;amp; India Head of Government Business @DBSBankIndia,&amp;#8203; to sign an #MoU between the organisations. 
Together,&amp;#8203; we're leveraging #DBSBank's digital… https://t.co/qIM8ihAUDX</t>
  </si>
  <si>
    <t>2024-02-26 20:32:32</t>
  </si>
  <si>
    <t>Explore how GenAI is revolutionizing omnichannel journeys with @AkashDeepBatra - @DBSBankIndia,&amp;#8203; @benjohn - @MSFTAdvertising,&amp;#8203; @Bharat__Khatri - @omglatvia and @Richakhera24 - @SchneiderElec: https://t.co/C6K9fFSLqX
#adtechin #adtech2024 https://t.co/c75HnRWwEm</t>
  </si>
  <si>
    <t>2024-02-26 18:00:00</t>
  </si>
  <si>
    <t>2024-02-23</t>
  </si>
  <si>
    <t>@mydreams626</t>
  </si>
  <si>
    <t>Unsung HERO of INDIAN FREEDOM MOVEMENT...Great initiative DBS .. Happy to be part of DBS team..❤❤</t>
  </si>
  <si>
    <t>2024-02-23 18:42:56</t>
  </si>
  <si>
    <t>Say goodbye to reliance on borrowings to cover for your business's leasing expenses. With DBS Leasing Solution,&amp;#8203; enjoy stability and flexibility in managing your assets.
To sign-up,&amp;#8203; click https://t.co/d4yvYPvdcu. A representative from DBS Bank will contact you shortly thereafter. https://t.co/Ca5VWyAkIh</t>
  </si>
  <si>
    <t>2024-02-23 16:30:00</t>
  </si>
  <si>
    <t>2024-02-23 11:46:58</t>
  </si>
  <si>
    <t>2024-02-22</t>
  </si>
  <si>
    <t>@InvGurInd @ICICIBank @bankofbaroda @authorityiepf @DBSBankIndia Stark airdrop FTW! Let's get those tokens! ⬇️⬇️⬇️ https://t.co/3SnLME31pn 
  Quoted Tweet : @eretuzagurgel : ✅ MINT IS LIVE ✅
🔗 https://t.co/OxHrFCmAsm
👨‍💻 Embarking on a New Era
⚠️ Enjoy there are 1000 available! ⚠️
#Rarible #crypto #Immutable #NFTdrop #mint #LooksRare #NFTCommunity #FreeMint #nfts #airdrop #LayerZero https://t.co/Vz6jdkbCV9</t>
  </si>
  <si>
    <t>2024-02-22 16:35:50</t>
  </si>
  <si>
    <t>That is nothing new. My father (again a sr citizen &amp;amp; partially handicapped) was asked to physically come down to the branch in Mumbai and was made to wait for over 3 hours and he came back without a solution for his problem. That incompetent @DBSBankIndia is. 
  Quoted Tweet : @kartikprm30 : #DBSbank ur service is useless 2 say the least. Yesterday my parents (Sr.citizens) were made to sit 4 more than 2 hrs wid ur staff busy talking 2 their near &amp; dear ones. One lady was busy catching fresh polluted air outside the branch. This was of bellandur</t>
  </si>
  <si>
    <t>2024-02-22 14:48:26</t>
  </si>
  <si>
    <t>@anjalimalik6710</t>
  </si>
  <si>
    <t>0:35 why change the gender of actor when u talk of running business....</t>
  </si>
  <si>
    <t>2024-02-22 14:12:12</t>
  </si>
  <si>
    <t>Watch the dynamic duo,&amp;#8203; Meghna Bhatnagar Kishore and Barkha Bhatnagar Das,&amp;#8203; co-founders of @greendigoretail,&amp;#8203; talk about DBS Bank's support in growing their business.
Visit https://t.co/ygcELtOkp1 
#DifferentKindOfBank #DBSAndSharkTank #DBSIn #DBSInnovates #DBSBankIndia https://t.co/issvkHfqF0</t>
  </si>
  <si>
    <t>2024-02-22 09:00:00</t>
  </si>
  <si>
    <t>2024-02-21</t>
  </si>
  <si>
    <t>S4S Technologies' co-founder,&amp;#8203; Dr. Shital Somani spoke to us on her #Sustainability and #LiveMoreBankLess journey,&amp;#8203; and how DBS Bank's support played a key role in this journey. 
To know more,&amp;#8203; click here https://t.co/SniA6PaZZa https://t.co/EREiI8CFdU</t>
  </si>
  <si>
    <t>2024-02-21 20:58:38</t>
  </si>
  <si>
    <t>@GuitarGrooves1</t>
  </si>
  <si>
    <t>As a part of the DBS family and as a Bengali I'm proud to see Bose's story... Salute to our Hero💖</t>
  </si>
  <si>
    <t>2024-02-21 19:41:52</t>
  </si>
  <si>
    <t>As a bank committed to sustainability,&amp;#8203; we are proud to receive this recognition from Global Finance. It reflects the collaboration and commitment of our clients,&amp;#8203; partners,&amp;#8203; and team members to responsible business practices.
To know more,&amp;#8203; visit https://t.co/NsxGllWvFJ
#DBSAwards https://t.co/SnNf3aNN5z</t>
  </si>
  <si>
    <t>2024-02-21 16:30:00</t>
  </si>
  <si>
    <t>@DBSBankIndia Tried to close my DBS digibank account more than thrice by requesting through your mobile app but account is still not closed. Multiple emails were also sent regarding this. Kindly get it closed immediately.</t>
  </si>
  <si>
    <t>2024-02-21 14:10:33</t>
  </si>
  <si>
    <t>2024-02-20</t>
  </si>
  <si>
    <t>After the MoU signing between #IEPFA and @DBSBankIndia ,&amp;#8203; awareness messages have been released to promote #investorawareness  and #InvestorProtection . These messages aim to support the IEPFA mandate,&amp;#8203; aiding #investors in making informed financial decisions through accessible and… https://t.co/GxeBkGKHts</t>
  </si>
  <si>
    <t>2024-02-20 14:32:57</t>
  </si>
  <si>
    <t>2024-02-20 14:25:49</t>
  </si>
  <si>
    <t>@InvGurInd @ICICIBank @bankofbaroda @authorityiepf @DBSBankIndia only 1000 free pieces ⬇️⬇️ https://t.co/qcGeCun3x5 
  Quoted Tweet : @eretuzagurgel : ✅ Mint Is Live ✅
👨‍💻 Embarking on a New Era 👨‍💻
🔗 https://t.co/WVZhHq5uGN
⚠️ End Date 57 Minutes! Last Price 0.028 ETH ⚠️
#Web3Gaming #PlayToEarn #GameFi #Metaverse #NFT $ETH #Uniswap #Coinbase #DeFi #NFT #Solana $SOL $ZEPH $COIN $BNB https://t.co/pmVuxGgoVK</t>
  </si>
  <si>
    <t>2024-02-20 10:43:33</t>
  </si>
  <si>
    <t>IEPFA signs pact with DBS Bank to protect investors
https://t.co/bpPgUY304L
@ICICIBank @bankofbaroda #Industry #CorporateAffairsMinistry  @authorityiepf #TusharAnand #MemorandumOfUnderstanding @DBSBankIndia #AnitaShahAkella #RajivBagga #Investmentguruindia https://t.co/9WVYNk1Hh5</t>
  </si>
  <si>
    <t>2024-02-20 10:42:48</t>
  </si>
  <si>
    <t>2024-02-19</t>
  </si>
  <si>
    <t>@Abhishe75861278 @Bajaj_Finserv @Bajaj_Finance @dbsbank @DBSBankIndia @RBI @RBIsays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</si>
  <si>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2024-02-19 22:13:23</t>
  </si>
  <si>
    <t>@DrPaul908 @Bajaj_Finserv @DBSBankIndia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</si>
  <si>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2024-02-19 22:07:06</t>
  </si>
  <si>
    <t>2024-02-19 18:11:53</t>
  </si>
  <si>
    <t>2024-02-19 18:06:21</t>
  </si>
  <si>
    <t>2024-02-19 17:59:02</t>
  </si>
  <si>
    <t>2024-02-19 17:48:14</t>
  </si>
  <si>
    <t>2024-02-19 17:47:32</t>
  </si>
  <si>
    <t>@DBSBankIndia please stop calling me for personal loan.</t>
  </si>
  <si>
    <t>2024-02-19 12:35:46</t>
  </si>
  <si>
    <t>2024-02-17</t>
  </si>
  <si>
    <t>@DBSBankIndia @Nirmaan_GC @Visa_IND @godrej_capital I tried to contact DBS bank many times ,&amp;#8203; but I couldn't connect customer service agent,&amp;#8203; email also same no proper reply</t>
  </si>
  <si>
    <t>2024-02-17 13:58:24</t>
  </si>
  <si>
    <t>2024-02-16</t>
  </si>
  <si>
    <t>2024-02-16 21:04:35</t>
  </si>
  <si>
    <t>@DBSBankIndia @Nirmaan_GC @Visa_IND @godrej_capital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</si>
  <si>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2024-02-16 21:01:59</t>
  </si>
  <si>
    <t>@abbankplc @AmericanExpress @ANZ_AU @Barclays @BankofAmerica @bbk_online @bankofceylon_ Bank of China @scotiabank @BNPParibas @Citi @Rabobank @CA_CIB @CreditSuisse CTBC Bank Co.,&amp;#8203; Ltd. @DBSBankIndia @DeutscheBank @DohaBankQatar @EmiratesNBD_AE @FABConnects @FNBSA @HSBC_IN @ICBC_CN</t>
  </si>
  <si>
    <t>2024-02-16 18:18:25</t>
  </si>
  <si>
    <t>@DBSBankIndia @Nirmaan_GC @Visa_IND @godrej_capital This is Samuel I have used other cards I have not faced any kind of issue in terms of payment DBS Charges a high amount of interest on every prospect Waste Bank waste Customer Support Worth bank Ever since less charges revolving interest This is a local bank @dbsbank @RBI</t>
  </si>
  <si>
    <t>2024-02-16 15:07:35</t>
  </si>
  <si>
    <t>2024-02-15</t>
  </si>
  <si>
    <t>We have partnered with @Nirmaan_GC &amp;amp; @visa_IND  to offer a tailor-made current account which offer MSMEs exclusive offers* from our partners,&amp;#8203; fee-waivers &amp;amp;,&amp;#8203; a business debit card powered by Visa
*Offer valid on payments done using DBS - Visa Business Debit Card
@godrej_capital https://t.co/IdBa0udrbF</t>
  </si>
  <si>
    <t>2024-02-15 09:30:35</t>
  </si>
  <si>
    <t>2024-02-15 09:00:00</t>
  </si>
  <si>
    <t>2024-02-14</t>
  </si>
  <si>
    <t>@digibank So..for assistance I need follow you..?? Why??? There are other banks as well but they don't these kind of demands..by the way your link you have given its not working..just like your Bank And customer service @DBSBankIndia @digibank @dbs_care @jagograhakjago @consumercourtin https://t.co/0k1HK8Z1QL</t>
  </si>
  <si>
    <t>2024-02-14 13:17:56</t>
  </si>
  <si>
    <t>@DBSBankIndia @dbs_care @dbsbank @dbsinsights @digibank
Please Refund my Amount why did you cut the charges https://t.co/uleKjL2o3A</t>
  </si>
  <si>
    <t>2024-02-14 12:14:16</t>
  </si>
  <si>
    <t>@DBSBankIndia open life time zero balance account but now they are looting customers with monthly account maintenance charges... Fraud Bank @RBI @das</t>
  </si>
  <si>
    <t>2024-02-14 08:22:42</t>
  </si>
  <si>
    <t>@DBSBankIndia @dbs_care @dbsbank  why you guys charging me MAB for Zero Balance account..?? After charging you guys also deducting in the name so call GST..i want my money back RN otherwise I'll go Consumer court..I don't need you services which are not good.. https://t.co/HoHCIDzJOv</t>
  </si>
  <si>
    <t>2024-02-14 06:05:44</t>
  </si>
  <si>
    <t>@Bajaj_Finserv @DBSBankIndia @Bajaj_Finserv @DBSBankIndia I want to cancel this card because this card was given to me in a lie
And for this,&amp;#8203; I will also file a complaint in RBI.</t>
  </si>
  <si>
    <t>2024-02-14 01:00:18</t>
  </si>
  <si>
    <t>@Bajaj_Finserv @DBSBankIndia @Bajaj_Finserv @DBSBankIndia After next day,&amp;#8203; I got a call from DBS Bank and when I asked him,&amp;#8203; he said that 999 will be charged on the card from next year and he denied about airport lounge and said that there is nothing like that.
No Bajaj employee told the truth,&amp;#8203; all are liars.</t>
  </si>
  <si>
    <t>2024-02-14 00:47:06</t>
  </si>
  <si>
    <t>@Bajaj_Finserv @DBSBankIndia I was told there is no annual fee on the card. If I use Airport Launch outside India then Rs 999 will be charged otherwise no charges will be charged. The officer who came for verification also said that no fee will be charged. all employees are liars</t>
  </si>
  <si>
    <t>2024-02-14 00:32:05</t>
  </si>
  <si>
    <t>Your perfect match for seamless banking is right here at DBS!
#ValentinesDay #LiveMoreBankLess #DBSMoment #DBSBankIndia
*All digital banking services like digibank and DBS Ideal can be accessed from everywhere 24x7. https://t.co/AbU6DmHeET</t>
  </si>
  <si>
    <t>2024-02-14 00:00:00</t>
  </si>
  <si>
    <t>2024-02-13</t>
  </si>
  <si>
    <t>@Bajaj_Finserv @DBSBankIndia- Just some time ago on 2nd February,&amp;#8203; I had financed a camera and there your executive told me that the processing fee would be ₹ 1600,&amp;#8203; but he did not tell me that your DBS Bank credit card will also be included in this fee. Which I don't need.</t>
  </si>
  <si>
    <t>2024-02-13 23:56:14</t>
  </si>
  <si>
    <t>2024-02-13 23:55:51</t>
  </si>
  <si>
    <t>@digibank How DBS Bank App accessing information of other installed apps on my phone? @DBSBankIndia 
do it is a new guidelines from @RBI ?</t>
  </si>
  <si>
    <t>2024-02-13 00:24:40</t>
  </si>
  <si>
    <t>2024-02-12</t>
  </si>
  <si>
    <t>I want to buy from flipkart for worth 22k but continuously it’s decline DBS supercard.i have called with customer care from 09 Feb but no help. now my card is also blocked why DBS bank. Pathetic service by @DBSBankIndia @Bajaj_Finserv. I have called 15 time to customer care.</t>
  </si>
  <si>
    <t>2024-02-12 22:18:45</t>
  </si>
  <si>
    <t>Embrace more than just transactions—indulge in sustainable luxury. Unlock a world of special discounts and the diverse range of benefits that come with using DBS Bank’s green debit card.
Learn more: https://t.co/XRdmshphtx 
#DebitCards #DBSBankIndia #VisitDBS https://t.co/zwEqHM3yzj</t>
  </si>
  <si>
    <t>2024-02-12 21:24:28</t>
  </si>
  <si>
    <t>@DBSBankIndia  I have account with DBS. Now I want to close account but while processing for closing account process with DBS app. It does not allow me to submit. I am trying since last 3 Month. Extremely bad experience with DBS India. @dbsbank</t>
  </si>
  <si>
    <t>2024-02-12 07:41:57</t>
  </si>
  <si>
    <t>2024-02-11</t>
  </si>
  <si>
    <t>@Jaganannafan28 @PhonePe @DBSBankIndia @PhonePes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</si>
  <si>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2024-02-11 13:13:23</t>
  </si>
  <si>
    <t>''We apologize on behalf of Flipkart Support,&amp;#8203; we are sorry About your Concern please Reach Us Our 24/7 Helpline no 📞 9725236640 Any Issue for the inconvenience caused to you. to assist you better thanks 
  Quoted Tweet : @AnuragK86461617 : I want to buy from flipkart for worth 22k but continuously it’s decline DBS supercard.i have called with customer care from 09 Feb but no help. now my card is also blocked why DBS bank. Pathetic service by @DBSBankIndia @Bajaj_Finserv. I have called 10 time to customer care.</t>
  </si>
  <si>
    <t>2024-02-11 12:42:22</t>
  </si>
  <si>
    <t>I want to buy from flipkart for worth 22k but continuously it’s decline DBS supercard.i have called with customer care from 09 Feb but no help. now my card is also blocked why DBS bank. Pathetic service by @DBSBankIndia @Bajaj_Finserv. I have called 10 time to customer care.</t>
  </si>
  <si>
    <t>2024-02-11 12:39:33</t>
  </si>
  <si>
    <t>''We apologize on behalf of Flipkart Support,&amp;#8203; we are sorry About your Concern please Reach Us Our 24/7 Helpline no 📞 9725236640 Any Issue for the inconvenience caused to you. to assist you better thanks 
  Quoted Tweet : @Anurag_Gupta17 : I want to buy from flipkart for worth 22k but continuously it’s decline DBS supercard.i have called with customer care from 09 Feb but no help. now my card is also blocked why DBS bank. Pathetic service by @DBSBankIndia @Bajaj_Finserv. I have called 10 time to customer care.</t>
  </si>
  <si>
    <t>2024-02-11 12:37:05</t>
  </si>
  <si>
    <t>2024-02-11 12:36:32</t>
  </si>
  <si>
    <t>2024-02-10</t>
  </si>
  <si>
    <t>2024-02-10 13:29:30</t>
  </si>
  <si>
    <t>@DBSBankIndia @digibank Hi Team,&amp;#8203; is the DBS Timesprime offer still going on? I haven't received the code yet for Timesprime even after sending the sms.</t>
  </si>
  <si>
    <t>2024-02-10 13:05:27</t>
  </si>
  <si>
    <t>@ICICIBank @ICICIBank_Care @MyIndusIndBank @TheOfficialSBI @SBILife @sbigeneral @AxisBank @YESBANK @syndicatebank @tjsbonline @kotaksecurities  @HDFC_Bank @bankofbaroda  @IDBI_Bank @KotakBankLtd @YESBANK @DBSBankIndia @UnionBankTweets @pnbindia @bankofbaroda @IDFCFIRSTBank</t>
  </si>
  <si>
    <t>2024-02-10 03:54:00</t>
  </si>
  <si>
    <t>2024-02-09</t>
  </si>
  <si>
    <t>@Jaganannafan28 @PhonePe @DBSBankIndia @PhonePes it's so easy. thanks 💰 https://t.co/xOa4ntSN0j 
  Quoted Tweet : @TheFameMaker_ : I make around 5-10 ETH per week! 🤑
Tutorial: https://t.co/h2O30jnLTy
I've been using it for 3 months now.
It works great for me and it's my biggest source of income right now.✅
It's the best i've seen so far♥️
Literally a gamechanger!
Don't forget to like + share https://t.co/ZSyhQKFF4W</t>
  </si>
  <si>
    <t>2024-02-09 15:09:33</t>
  </si>
  <si>
    <t>I have done a transaction using @PhonePe UPI app from @DBSBankIndia on feb 8th payment failed but money deducted from my account still not refunded when I contact your @PhonePes no one will care about the issue...it's an emergency payment what is the course of action now ? https://t.co/fnGLeTjFfM</t>
  </si>
  <si>
    <t>2024-02-09 15:09:26</t>
  </si>
  <si>
    <t>@DeepakYada70341 @PratikG2468 @dbsbank @RBI @DBSBankIndia @TransUnionCIBIL @TransUnionCIBIL is a shameless and irresponsible company.
All it care about is Money.
It has destroyed the future of many middle class families by reducing their credit standing on the basis of false data provided by loan apps.
And @rbi doesn't care.</t>
  </si>
  <si>
    <t>2024-02-09 00:35:19</t>
  </si>
  <si>
    <t>2024-02-08</t>
  </si>
  <si>
    <t>@muslimshaikh2808</t>
  </si>
  <si>
    <t>How to close my super card</t>
  </si>
  <si>
    <t>2024-02-08 19:16:25</t>
  </si>
  <si>
    <t>Watch as Ashish Meghani,&amp;#8203; MD - Wraptech Machines,&amp;#8203; shares their journey of operating risk-free,&amp;#8203; thanks to DBS Bank's quick financing solutions and advisory services.
To learn more,&amp;#8203; visit https://t.co/fdS9zFuqO2
#DifferentKindOfBank #DBSIn #DBSInnovates https://t.co/u2gkd3Mg4P</t>
  </si>
  <si>
    <t>2024-02-08 16:30:00</t>
  </si>
  <si>
    <t>It’s been a week,&amp;#8203; I haven’t received any response @digibank @DBSBankIndia @dbsbank @dbs_care 
  Quoted Tweet : @adv_ks9 : @dbsbank @DBSBankIndia I redeemed my credit card cash points and got an @amazonIN gift card but the code is showing invalid.  @dbs_care kindly look into this and revert asap. https://t.co/KA7xI2ihNG</t>
  </si>
  <si>
    <t>2024-02-08 11:30:55</t>
  </si>
  <si>
    <t>2024-02-06</t>
  </si>
  <si>
    <t>#Mangaluru #Technovanza3.0
@PriyankKharge @ITBTGoK @karnatakadem @SBG4Hosakote @DrCaur 
@rohithbhat @bindal_ruchi @stpiindia @chandruiyer @UKinBengaluru @TiEBangalore @TiEMangaluru
@AccentureIndia  @DBSBankIndia @Startup_Kar https://t.co/GpKb79XUFt</t>
  </si>
  <si>
    <t>2024-02-06 11:45:10</t>
  </si>
  <si>
    <t>2024-02-05</t>
  </si>
  <si>
    <t>@KINGKHAN9966 @dbsbank @DBSBankIndia @Bajaj_Finserv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</si>
  <si>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2024-02-05 22:36:05</t>
  </si>
  <si>
    <t>@InvGurInd @ICICIBank @HSBC_IN @DeutscheBank @TheOfficialSBI @DBSBankIndia @KotakBankLtd @EU_FPI i love you 🔥 https://t.co/JFwzOIBVnC 
  Quoted Tweet : @TheFameMaker_ : I make around 5-10 ETH per week! 🤑
Tutorial: https://t.co/3mZpaN0uAd
I've been using it for 3 months now.
It works great for me and it's my biggest source of income right now.✅
It's the best i've seen so far♥️
Literally a gamechanger!
Don't forget to like + share https://t.co/L0V1AtqtgP</t>
  </si>
  <si>
    <t>2024-02-05 09:24:36</t>
  </si>
  <si>
    <t>Factbox-How foreign investors can invest in India
https://t.co/ng82IiKIyM
 #StockMarket @ICICIBank #CitiBank @HSBC_IN @DeutscheBank  @TheOfficialSBI @DBSBankIndia @KotakBankLtd #StateBank #SEBI #Investment @EU_FPI #InvestmentGuguIndia https://t.co/8a0hpZubRj</t>
  </si>
  <si>
    <t>2024-02-05 09:24:32</t>
  </si>
  <si>
    <t>2024-02-04</t>
  </si>
  <si>
    <t>2024-02-04 15:25:23</t>
  </si>
  <si>
    <t>@dbsbank @DBSBankIndia @Bajaj_Finserv My dbs bankbajaj super card is got block due to transcation risk I have called you cc they told within 4hrs card will get unblock even after 24hr its was not got unblocked again I have called they said 4hr against but same kindly unblock asap</t>
  </si>
  <si>
    <t>2024-02-04 12:54:35</t>
  </si>
  <si>
    <t>2024-02-02</t>
  </si>
  <si>
    <t>DBS Bank India’s leadership shares insightful perspectives dissecting the intricacies of Interim Budget 2024,&amp;#8203; setting the stage for a path of growth and prosperity.
#DBSInsights #DBSBankIndia #Leadership #InterimBudget #Budget #TopicalSpot #DBSMoment https://t.co/tr8GCQbYHY</t>
  </si>
  <si>
    <t>2024-02-02 23:42:17</t>
  </si>
  <si>
    <t>Ensure your safety by never disclosing OTPs or card details with anybody. Watch #DBSSparks and know more about how DBS Bank ensures safety for all its customers. 
Visit https://t.co/2Vq9VVynLb to watch now.
#DifferentKindOfBank https://t.co/5hWZliKQf9</t>
  </si>
  <si>
    <t>2024-02-02 22:22:29</t>
  </si>
  <si>
    <t>https://t.co/da9GkU23wb 
  Quoted Tweet : @DBSBankIndia : Ensure your safety by never disclosing OTPs or card details with anybody. Watch #DBSSparks and know more about how DBS Bank ensures safety for all its customers. 
Visit https://t.co/2Vq9VVynLb to watch now.
#DifferentKindOfBank https://t.co/5hWZliKQf9</t>
  </si>
  <si>
    <t>2024-02-02 10:08:01</t>
  </si>
  <si>
    <t>2024-02-02 09:00:00</t>
  </si>
  <si>
    <t>2024-02-01</t>
  </si>
  <si>
    <t>@fiaks4knowledge @FinoPaymntsBank @GooglePayIndia @zomato @PhonePe @Paytm @AxisBank @dbsbank @ICICIBank @DBSBankIndia @MyIndianBank @IOBIndia @TheOfficialSBI @GIFTCity_ @aubankindia @bankofbaroda @Hindustan_Zinc @Vedanta_Group @KarnatakaBank @clixcapital @Yubi_fin Thank you for getting in touch with Fincare Small Finance Bank.
We have received your message and will revert soon.
Thank you,&amp;#8203; Team Fincare!</t>
  </si>
  <si>
    <t>2024-02-01 23:57:04</t>
  </si>
  <si>
    <t>@FinoPaymntsBank @GooglePayIndia @zomato Tata Pay @PhonePe @Paytm @AxisBank @dbsbank @ICICIBank @DBSBankIndia @MyIndianBank @IOBIndia @TheOfficialSBI @GIFTCity_ @FincareBank @aubankindia @bankofbaroda @Hindustan_Zinc @Vedanta_Group @KarnatakaBank @clixcapital @Yubi_fin</t>
  </si>
  <si>
    <t>2024-02-01 23:56:01</t>
  </si>
  <si>
    <t>@DBSBankIndia @jagograhakjago @IndianPGPortal hi team I raised the concern to DBS Bank credit card team regarding 500+90rs deducted charges on 17 Jun 2023 but I didn't get the proper resolution on it. I paid all the amount but I didn't pay this amount,&amp;#8203;bcz bank didn't respond. https://t.co/TOdyrI1A8w</t>
  </si>
  <si>
    <t>2024-02-01 18:31:38</t>
  </si>
  <si>
    <t>@dbsbank @DBSBankIndia I redeemed my credit card cash points and got an @amazonIN gift card but the code is showing invalid.  @dbs_care kindly look into this and revert asap. https://t.co/KA7xI2ihNG</t>
  </si>
  <si>
    <t>2024-02-01 17:25:17</t>
  </si>
  <si>
    <t>Rupee may inch up on muted reaction in Asia to Federal pushback
https://t.co/K1mZMMHM1w
#Rupee #USdollar @NSDL_Depository #CurrencyNews @federalreserve @DBSBankIndia #JeromePowell #InvestmentGuruIndia https://t.co/xfsD3iXeu9</t>
  </si>
  <si>
    <t>2024-02-01 09:15:56</t>
  </si>
  <si>
    <t>2024-01-31</t>
  </si>
  <si>
    <t>@RBI Same action should go with  @DBSBankIndia cut charges without intimation. Now I have pay monthly unnecessary charges cut by account automatically. @DBSBankIndia @dbsbank.</t>
  </si>
  <si>
    <t>2024-01-31 22:36:53</t>
  </si>
  <si>
    <t>Explore DBS Bank India's Women and Finance report to discover key insights into the financial habits of urban Indian women.
Read more: https://t.co/ZsSFo5Blu8
#DBSBankIndia #DBSIn #LiveMoreBankLess
#DifferentKindOfBank #BankOnDBS https://t.co/x2gU6GNs22</t>
  </si>
  <si>
    <t>2024-01-31 21:16:22</t>
  </si>
  <si>
    <t>@SUNNY17061</t>
  </si>
  <si>
    <t>i request everyone if you want trouble go for this card and make your life hell</t>
  </si>
  <si>
    <t>2024-01-31 14:57:13</t>
  </si>
  <si>
    <t>2024-01-30</t>
  </si>
  <si>
    <t>@DBSBankIndia  @dbsbank @CyberCrimePbInd 
Ac no : 8498010000014535
IFSC : DBSS0IN0498
Bank : DBS bank
Name : Pinamoni Abhinav
This account is involved in cyber crime fraud ,&amp;#8203; please block Asap</t>
  </si>
  <si>
    <t>2024-01-30 23:38:21</t>
  </si>
  <si>
    <t>@RazpalSinh @Bajaj_Finserv @DBSBankIndia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</si>
  <si>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2024-01-30 21:09:40</t>
  </si>
  <si>
    <t>For a secure and intelligent banking experience,&amp;#8203; explore DBS Bank’s digital banking solutions.
To download digibank by DBS,&amp;#8203; visit https://t.co/DJcwqfsETN
#DBSBankIndia #digibank #VisitDBS https://t.co/xz3jd9NjvL</t>
  </si>
  <si>
    <t>2024-01-30 16:30:00</t>
  </si>
  <si>
    <t>Sadly,&amp;#8203; my Cibil score has been affected by this,&amp;#8203; and the police complaint is still listed as 'in progress' after 40 days. I attempted to contact the bank manager at the Ahmedabad branch; after asking me to revert,&amp;#8203; he never called back.
@Cybercellindia
@Bajaj_Finserv
@DBSBankIndia 
  Quoted Tweet : @RazpalSinh : I'll never use credit cards again after this. Please read if you're using a credit card from @dbsbank  @dbsinsights</t>
  </si>
  <si>
    <t>2024-01-30 13:07:41</t>
  </si>
  <si>
    <t>Sadly,&amp;#8203; my CBIL score has been affected by this,&amp;#8203; and the police complaint is still listed as 'in progress' after 40 days. I attempted to contact the bank manager at the Ahmedabad branch; after asking me to revert,&amp;#8203; he never called back.@Cybercellindia @Bajaj_Finserv @DBSBankIndia 
  Quoted Tweet : @RazpalSinh : I'll never use credit cards again after this. Please read if you're using a credit card from @dbsbank  @dbsinsights</t>
  </si>
  <si>
    <t>2024-01-30 13:06:14</t>
  </si>
  <si>
    <t>2024-01-27</t>
  </si>
  <si>
    <t>Be aware of safeguarding your investments and bank account by staying informed about the RBI's roster of illegal and counterfeit forex trading apps before making any investment decisions.
To know more,&amp;#8203; click https://t.co/P9no7XbReC
#DBSBankIndia #FraudAwareness #DBSEducates https://t.co/JqtwnD7VOM</t>
  </si>
  <si>
    <t>2024-01-27 16:30:00</t>
  </si>
  <si>
    <t>@Kprakhar_08 @Bajaj_Finance @DBSBankIndia @Bajaj_Finserv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</si>
  <si>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2024-01-27 11:59:46</t>
  </si>
  <si>
    <t>2024-01-26</t>
  </si>
  <si>
    <t>@AtulLadia @dbsbank @DBSBankIndia @TechnoFino @cardinsider @HDFC_Bank @ICICIBank @AxisBank @MyIndusIndBank @FederalBankLtd @StanChartIN CEO,&amp;#8203; 
Mr. Shome-98201 02000
Complaint letters can also be sent to the CEO's address: 
Flat A 3303,&amp;#8203; 33rd Floor,&amp;#8203; Vivarea A Wing,&amp;#8203; Sane Guruji Marg,&amp;#8203; Jacob Circle,&amp;#8203; Mahalaxmi,&amp;#8203; Mumbai 400011
One may use the above details judiciously &amp;amp; to resolve their genuine unresolved concerns.</t>
  </si>
  <si>
    <t>2024-01-26 16:34:00</t>
  </si>
  <si>
    <t>2024-01-24</t>
  </si>
  <si>
    <t>In a recent article published in Mint,&amp;#8203; Rajat Verma,&amp;#8203; MD and Head of Institutional Banking at DBS Bank India,&amp;#8203; shed light on the growing strategic collaboration between India and Singapore.
Read More: https://t.co/ht59TKVtvT
#DBSInsights #DBSBankIndia #Leadership https://t.co/no2xTvhGg7</t>
  </si>
  <si>
    <t>2024-01-24 13:43:13</t>
  </si>
  <si>
    <t>2024-01-23</t>
  </si>
  <si>
    <t>Hey @dbsbank @DBSBankIndia @dbs_care 
I have recently opened an account through @digibank . I have done all the necessary verification process. 
My account is frozen.
I have also provide required documents for reverification.
Its still locked.
Its been 3 weeks now.
Help..</t>
  </si>
  <si>
    <t>2024-01-23 12:25:46</t>
  </si>
  <si>
    <t>@pushpendrakum bank is not safe in India,&amp;#8203; Blockchain is the future!
Here money cutting scheme is going on in the name of non Maintenance Monthly Average balance,&amp;#8203; but it is cutted as daily average balance...no promises from bank. 
  Quoted Tweet : @Sudipta_Rupu : @digibank @DBSBankIndia @dbs_care 
Yesterday I had balance over 12000/-..... Today Morning I have received this debit sms....as yesterday night I withdraw some amount and it is less than 10000/- in the account.......
No time....... https://t.co/MK2s9nFzCN</t>
  </si>
  <si>
    <t>2024-01-23 10:23:16</t>
  </si>
  <si>
    <t>@digibank @DBSBankIndia @dbs_care 
Yesterday I had balance over 12000/-..... Today Morning I have received this debit sms....as yesterday night I withdraw some amount and it is less than 10000/- in the account.......
No time....... https://t.co/MK2s9nFzCN</t>
  </si>
  <si>
    <t>2024-01-23 10:21:29</t>
  </si>
  <si>
    <t>2024-01-20</t>
  </si>
  <si>
    <t>As a purpose-driven bank,&amp;#8203; DBS believes in igniting aspirations.
Our partnership with FUEL is a catalyst for change,&amp;#8203; providing pathways for skill development and career growth.
Click here https://t.co/CDB0QVm0ms
#DBSBankIndia #Sustainability #DBSForGood https://t.co/AB4ow83BFr</t>
  </si>
  <si>
    <t>2024-01-20 11:30:00</t>
  </si>
  <si>
    <t>@DBSBankIndia Can we continue buying HDFC BANK all dips looks attractive?? ...can bank be candidate for take over</t>
  </si>
  <si>
    <t>2024-01-20 11:12:21</t>
  </si>
  <si>
    <t>2024-01-19</t>
  </si>
  <si>
    <t>महिलाओं को कहां निवेश करना पसंद?
FD,&amp;#8203; PPF,&amp;#8203; गोल्ड या म्युचुअल फंड?
महिलाओं का मनी मैनेजमेंट
#MoneyGuru में आज देखिए
"निवेश में नारी की बढ़ती भागीदारी" स्वाति रैना के साथ...  
#MutualFund #Gold @rainaswati @prathibagirish2 @bhindepooja @DBSBankIndia https://t.co/Uyj9aqRXvZ</t>
  </si>
  <si>
    <t>2024-01-19 18:33:51</t>
  </si>
  <si>
    <t>2024-01-19 18:18:53</t>
  </si>
  <si>
    <t>@entertainmentmidiy9674</t>
  </si>
  <si>
    <t>I need dbs swift code of Singapor</t>
  </si>
  <si>
    <t>2024-01-19 16:55:53</t>
  </si>
  <si>
    <t>From vows to voyages!
DBS Bank's Instant Personal Loans seamlessly become your ticket to memorable vacations.
Know more: https://t.co/pBCkxbSJO5
#DBSBankIndia #TravelLoans #VisitDBS https://t.co/aACu1lEpRp</t>
  </si>
  <si>
    <t>2024-01-19 16:30:00</t>
  </si>
  <si>
    <t>@Bajaj_Finance @DBSBankIndia @Bajaj_Finserv Is this a joke? It seems like the customer care is playing around with us. This has been our worst experience ever.</t>
  </si>
  <si>
    <t>2024-01-19 14:50:03</t>
  </si>
  <si>
    <t>@Bajaj_Finance @DBSBankIndia @Bajaj_Finserv In a third call seeking confirmation,&amp;#8203; the third representative was also uninformed about the previous closure request. Is @Bajaj_Finserv system so dumb that,&amp;#8203; the closure request is not updated and customer support is not aware about it!</t>
  </si>
  <si>
    <t>2024-01-19 14:49:47</t>
  </si>
  <si>
    <t>@Bajaj_Finance @DBSBankIndia @Bajaj_Finserv However,&amp;#8203; during a second call to confirm the closure,&amp;#8203; the representative seemed unaware of the previous request,&amp;#8203; prompting them to raise another closure request and provide a new request number.</t>
  </si>
  <si>
    <t>2024-01-19 14:48:44</t>
  </si>
  <si>
    <t>@Bajaj_Finance @DBSBankIndia Hi,&amp;#8203; we visited the local @DBSBankIndia branch,&amp;#8203; and they advised us to contact @Bajaj_Finserv customer support. After reaching out to Bajaj Finserv customer care,&amp;#8203; they informed us that they had initiated a request for account closure.</t>
  </si>
  <si>
    <t>2024-01-19 14:48:30</t>
  </si>
  <si>
    <t>DBS Bank India collaborates with StartupTN to foster entrepreneurship in Tamil Nadu
https://t.co/hyk7FeyrJD
#Industry #TamilNadu @aprsiva @DBSBankIndia #StartupTN #Investmentguruindia https://t.co/Jepk5ASXnk</t>
  </si>
  <si>
    <t>2024-01-19 10:30:00</t>
  </si>
  <si>
    <t>Rupee to gauge uptick in US yields,&amp;#8203; Fed official`s cautious remarks
https://t.co/BCkRcGHIBQ
#Rupee #USdollar #CurrencyNews #USFederalReserve @NSDL_Depository @DBSBankIndia #Investmentguruindia https://t.co/NRr3aHAe2k</t>
  </si>
  <si>
    <t>2024-01-19 09:19:23</t>
  </si>
  <si>
    <t>2024-01-18</t>
  </si>
  <si>
    <t>When it comes to culturally insensitive and stupid marketing,&amp;#8203; no one can beat @DBSBankIndia.
The word “pongal” means abundance. DBS Bank wants us to mortgage our gold as a part of Pongal celebrations—the festival of abundance.
And the email is sent 3 days AFTER Pongal. https://t.co/YfDPOeUHe2</t>
  </si>
  <si>
    <t>2024-01-18 17:55:08</t>
  </si>
  <si>
    <t>@Kprakhar_08 Hi,&amp;#8203;  Greetings from Bajaj Finance! Your concern is pertaining to DBS Bank,&amp;#8203; please share the same with @DBSBankIndia &amp;amp; they'll be able to assist you further. Thank you – Sudhir</t>
  </si>
  <si>
    <t>2024-01-18 13:56:16</t>
  </si>
  <si>
    <t>@sanjivrbajaj Hey 'Opt out of pesky calls,&amp;#8203; then don't come to us for products' fame SanjivBajaj,&amp;#8203; nobody is out there to buy products from your junk mail service,&amp;#8203;  best at spamming + leaking customer PII to unrelated parties. Stop spamming? @RBI @DBSBankIndia @Bajaj_Finserv @Inc42 https://t.co/0Q5j0heDdp 
  Quoted Tweet : @bala_io : @digibank Hi,&amp;#8203; I'm getting spam emails from you,&amp;#8203; I never had an account with you and I'm not based in India. It seems to be a product you have with forever-spam company @Bajaj_Finance but can you pl remove my email-id? @sanjivrbajaj #BajajFinance #digibank @dbsbank @DBSBankIndia https://t.co/02VEeZmxRU</t>
  </si>
  <si>
    <t>2024-01-18 06:41:12</t>
  </si>
  <si>
    <t>2024-01-17</t>
  </si>
  <si>
    <t>From 4th of Jan till I am facing this issue and continuously DBS bank making me fool and I am from middle class family and a pregnant women and it is not easy to visit again and again in branch @DBSBankIndia @jagograhakjago @dbsbank</t>
  </si>
  <si>
    <t>2024-01-17 17:50:01</t>
  </si>
  <si>
    <t>My normal UPI transaction is SUSPICIOUS???? I have transferred money to my husband is this SUSPICIOUS transaction???? But DBS is saying that this is SUSPICIOUS transactions and you are running business @DBSBankIndia @jagograhakjago @dbsbank</t>
  </si>
  <si>
    <t>2024-01-17 17:49:59</t>
  </si>
  <si>
    <t>From 4th of Jan till I am facing this issue and continuously DBS bank making me fool and I am from middle class family and a pregnant women and it is not easy to visit again and again in branch @BandBajaateRaho @DBSBankIndia @jagograhakjago</t>
  </si>
  <si>
    <t>2024-01-17 17:45:11</t>
  </si>
  <si>
    <t>I have sent all the relevant documents whatever they guys told me,&amp;#8203; I don't know why they guys needs time to find out I have shared all the needed documents and information,&amp;#8203; I am seriously suffering a lot because of DBS bank @DBSBankIndia @jagograhakjago @dbsbank</t>
  </si>
  <si>
    <t>2024-01-17 17:35:41</t>
  </si>
  <si>
    <t>This #NationalStartupDay,&amp;#8203; DBS Bank shines a spotlight on the entrepreneurial spirit of people across India,&amp;#8203; where dream weavers await their moment. 
DBS celebrates the game-changers who defied challenges to turn their startup dreams into reality. https://t.co/2ZEZYbtwHd</t>
  </si>
  <si>
    <t>2024-01-17 09:51:42</t>
  </si>
  <si>
    <t>2024-01-16</t>
  </si>
  <si>
    <t>https://t.co/BYx8m1MaMw 
  Quoted Tweet : @DBSBankIndia : This #NationalStartupDay,&amp;#8203; DBS Bank shines a spotlight on the entrepreneurial spirit of people across India,&amp;#8203; where dream weavers await their moment. 
DBS celebrates the game-changers who defied challenges to turn their startup dreams into reality. https://t.co/2ZEZYbtwHd</t>
  </si>
  <si>
    <t>2024-01-16 21:17:41</t>
  </si>
  <si>
    <t>#HappyNationalStartupDay India 🚀 
  Quoted Tweet : @DBSBankIndia : This #NationalStartupDay,&amp;#8203; DBS Bank shines a spotlight on the entrepreneurial spirit of people across India,&amp;#8203; where dream weavers await their moment. 
DBS celebrates the game-changers who defied challenges to turn their startup dreams into reality. https://t.co/2ZEZYbtwHd</t>
  </si>
  <si>
    <t>2024-01-16 19:10:29</t>
  </si>
  <si>
    <t>2024-01-16 18:59:44</t>
  </si>
  <si>
    <t>Cheers to the innovators,&amp;#8203; creators and game-changers 🍻 #NationalStartupDay #StartupIndia #LiveMoreBankLess #DBSBank 
  Quoted Tweet : @DBSBankIndia : Cheers to the dreamers and doers on #NationalStartupDay! 🚀 
Did you know? As of 3rd October 2023,&amp;#8203; India proudly boasts 111 unicorns,&amp;#8203; each a shining testament to innovation and perseverance. Here's to fostering more ground-breaking success stories! 
#DBSBankIndia #DBSMoment https://t.co/W43hs2lnkk</t>
  </si>
  <si>
    <t>2024-01-16 11:53:04</t>
  </si>
  <si>
    <t>51% of women prefer low-risk FDs,&amp;#8203; and only 7% invest in stocks,&amp;#8203; reveals a survey by @dbsbank India and @CRISILLimited. 
Here's all you need to know
@sunainaachadha #FDs #investment #womeninvestors @DBSBankIndia
https://t.co/bIEbbAIC5i</t>
  </si>
  <si>
    <t>2024-01-16 10:32:33</t>
  </si>
  <si>
    <t>2024-01-16 10:04:48</t>
  </si>
  <si>
    <t>2024-01-15</t>
  </si>
  <si>
    <t>@dbsbank @DBSBankIndia Looping @piyush24 @taimurbaigdbs I checked there is no 2 crore investment policy and the support is not able to confirm. Pls help</t>
  </si>
  <si>
    <t>2024-01-15 19:41:26</t>
  </si>
  <si>
    <t>@digibank You are asking for an account number when i have clearly written that my problem is I am not able to open an account. @dbsbank @DBSBankIndia Can you confirm if this 2 Crore investment is really a condition to open a locker? Can you provide me a URL?</t>
  </si>
  <si>
    <t>2024-01-15 18:18:56</t>
  </si>
  <si>
    <t>@dbsbank @DBSBankIndia  Visited ur Kalyani nagar branch on 12th Jan last friday for a locker &amp;amp; was denied one straight by putting this mandatory NOT OPTION,&amp;#8203; BUT CONDITION to have an investment of 2 Crore + INR
Ur employee Anjali Jain was unsupportive to open a simple bank account</t>
  </si>
  <si>
    <t>2024-01-15 17:18:36</t>
  </si>
  <si>
    <t>2024-01-15 13:20:29</t>
  </si>
  <si>
    <t>2024-01-13</t>
  </si>
  <si>
    <t>@NPCI_NPCI @FinMinIndia @NPCI_BHIM @PhonePe @Paytm @AxisBank @DBSBankIndia @ICICIBank @MyIndianBank @IOBIndia @TheOfficialSBI @dilipasbe https://t.co/QEFhRnTgCb 
  Quoted Tweet : @shivesh8190 : Airtel payment bank @airtelbank is doing fraud by fraudulently debit freeze account and providing no alternative solution to unfreeze the accounts.Fraud done to 1000s of customers. Twitter link of 30 customer is attached to this tweet.
@DFS_India @RBI @FinMinIndia @BankofIndia_IN</t>
  </si>
  <si>
    <t>2024-01-13 18:56:08</t>
  </si>
  <si>
    <t>2024-01-12</t>
  </si>
  <si>
    <t>@RECLindia successfully issued inaugural #Yen Denominated Green #Bonds
@MinOfPower @FitchRatings @MoodysInvSvc @india_inx @NSEIndia @GIFTCity_ @dbsbank @DBSBankIndia @Mizuho @MUFGAmericas
@smbcnikko_jp @power_pib @FinMinIndia @RBI
https://t.co/QcKeRQ85Hk</t>
  </si>
  <si>
    <t>2024-01-12 19:47:11</t>
  </si>
  <si>
    <t>@RECLindia successfully issued inaugural #Yen Denominated Green #Bonds 
@MinOfPower @FitchRatings @MoodysInvSvc @india_inx @NSEIndia @GIFTCity_ @dbsbank @DBSBankIndia @Mizuho @MUFGAmericas
@smbcnikko_jp @power_pib @FinMinIndia @RBI 
https://t.co/Lbn3h8xno1</t>
  </si>
  <si>
    <t>2024-01-12 19:47:02</t>
  </si>
  <si>
    <t>@NPCI_NPCI @NPCI_BHIM @PhonePe @Paytm @AxisBank @DBSBankIndia @ICICIBank @MyIndianBank @IOBIndia @TheOfficialSBI @dilipasbe Nice one
https://t.co/CXNyw9SU5N 
  Quoted Tweet : @bitcon_reward : Get @PhonePe Gift Cards on Bitcon reward to fund your #PhonePe wallet at eazy😍.
➡️https://t.co/diACJARBK3
#BitconCommunity #Giftcards #BitconReward https://t.co/HQgTB5MKIP</t>
  </si>
  <si>
    <t>2024-01-12 19:28:26</t>
  </si>
  <si>
    <t>We apologize on behalf of ICICI Bank Cares.  We are sorry About Your Concern Please Reach Us Our 24/7 Helpline No 9110951863 Any Issue for the inconvenience caused to you. to assist you better kindly share your contact info via DM thanks you 9110951863 
  Quoted Tweet : @HiHyderabad : @vishalnandan27 @NPCI_NPCI @MIB_India @NPCI_BHIM @PhonePe @Paytm @AxisBank @DBSBankIndia @ICICIBank @MyIndianBank @IOBIndia @TheOfficialSBI @dilipasbe @GooglePayIndia Wire transfer to private banks are quick,&amp;#8203; but nationalized banks taking more time.</t>
  </si>
  <si>
    <t>2024-01-12 08:03:25</t>
  </si>
  <si>
    <t>We apologize on behalf of ICICI Bank Cares.  We are sorry About Your Concern Please Reach Us Our 24/7 Helpline No 9110951863 Any Issue for the inconvenience caused to you. to assist you better kindly share your contact info via DM thanks you 9110951863 
  Quoted Tweet : @vishalnandan27 : @HiHyderabad @NPCI_NPCI @MIB_India @NPCI_BHIM @PhonePe @Paytm @AxisBank @DBSBankIndia @ICICIBank @MyIndianBank @IOBIndia @TheOfficialSBI @dilipasbe @GooglePayIndia US does not have a UPI equivalent. Bank transfer with 2-3 day settlement is popular there,&amp;#8203; and Venmo and stuff</t>
  </si>
  <si>
    <t>2024-01-12 08:03:21</t>
  </si>
  <si>
    <t>2024-01-11</t>
  </si>
  <si>
    <t>@NPCI_NPCI @NPCI_BHIM @PhonePe @Paytm @AxisBank @DBSBankIndia @ICICIBank @MyIndianBank @IOBIndia @TheOfficialSBI @dilipasbe @geetanshu84</t>
  </si>
  <si>
    <t>2024-01-11 23:32:28</t>
  </si>
  <si>
    <t>@vishalnandan27 @NPCI_NPCI @MIB_India @NPCI_BHIM @PhonePe @Paytm @AxisBank @DBSBankIndia @ICICIBank @MyIndianBank @IOBIndia @TheOfficialSBI @dilipasbe @GooglePayIndia Wire transfer to private banks are quick,&amp;#8203; but nationalized banks taking more time.</t>
  </si>
  <si>
    <t>2024-01-11 22:51:09</t>
  </si>
  <si>
    <t>@HiHyderabad @NPCI_NPCI @MIB_India @NPCI_BHIM @PhonePe @Paytm @AxisBank @DBSBankIndia @ICICIBank @MyIndianBank @IOBIndia @TheOfficialSBI @dilipasbe @GooglePayIndia US does not have a UPI equivalent. Bank transfer with 2-3 day settlement is popular there,&amp;#8203; and Venmo and stuff</t>
  </si>
  <si>
    <t>2024-01-11 22:48:17</t>
  </si>
  <si>
    <t>We apologize on behalf of ICICI Bank Cares.  We are sorry About Your Concern Please Reach Us Our 24/7 Helpline No 9110951863 Any Issue for the inconvenience caused to you. to assist you better kindly share your contact info via DM thanks you 9110951863 
  Quoted Tweet : @HiHyderabad : @NPCI_NPCI @MIB_India @NPCI_BHIM @PhonePe @Paytm @AxisBank @DBSBankIndia @ICICIBank @MyIndianBank @IOBIndia @TheOfficialSBI @dilipasbe Kindly allow remittances from US &amp; UK 🙏
@GooglePayIndia</t>
  </si>
  <si>
    <t>2024-01-11 17:23:39</t>
  </si>
  <si>
    <t>We apologize on behalf of .  We are sorry About Your Concern Please Reach Us Our 24/7 Helpline No +917061060603 Any Issue for the inconvenience caused to you. to assist you better kindly share your contact info via DM thanks you +917061060603 
  Quoted Tweet : @HiHyderabad : @NPCI_NPCI @MIB_India @NPCI_BHIM @PhonePe @Paytm @AxisBank @DBSBankIndia @ICICIBank @MyIndianBank @IOBIndia @TheOfficialSBI @dilipasbe Kindly allow remittances from US &amp; UK 🙏
@GooglePayIndia</t>
  </si>
  <si>
    <t>2024-01-11 17:20:04</t>
  </si>
  <si>
    <t>@NPCI_NPCI @MIB_India @NPCI_BHIM @PhonePe @Paytm @AxisBank @DBSBankIndia @ICICIBank @MyIndianBank @IOBIndia @TheOfficialSBI @dilipasbe Kindly allow remittances from US &amp;amp; UK 🙏
@GooglePayIndia</t>
  </si>
  <si>
    <t>2024-01-11 17:16:28</t>
  </si>
  <si>
    <t>@NPCI_NPCI @FinMinIndia @NPCI_BHIM @PhonePe @Paytm @AxisBank @DBSBankIndia @ICICIBank @MyIndianBank @IOBIndia @TheOfficialSBI @dilipasbe @anandmahindra i m not getting any cooperation from @KotakBankLtd ragarding my paymnt. I will not clear the final amt till i get proper update. And if any harrassmnent or recovery agents vists to harass i will b going to @Mumbaipolice__ this time for sure. I hav had enough now https://t.co/xnXWHuAlgY</t>
  </si>
  <si>
    <t>2024-01-11 15:37:56</t>
  </si>
  <si>
    <t>@NPCI_NPCI @NPCI_BHIM @PhonePe @Paytm @AxisBank @DBSBankIndia @ICICIBank @MyIndianBank @IOBIndia @TheOfficialSBI @dilipasbe Go ahead</t>
  </si>
  <si>
    <t>2024-01-11 15:15:14</t>
  </si>
  <si>
    <t>We apologize on behalf of ICICI Bank Cares.  We are sorry About Your Concern Please Reach Us Our 24/7 Helpline No 9110951863 Any Issue for the inconvenience caused to you. to assist you better kindly share your contact info via DM thanks you 9110951863 
  Quoted Tweet : @Bindutikekar : @NPCI_NPCI @NPCI_BHIM @PhonePe @Paytm @AxisBank @DBSBankIndia @ICICIBank @MyIndianBank @IOBIndia @TheOfficialSBI @dilipasbe Great achievement Dilip. Heartiest congratulations to u &amp; ur team 🌺🌹🍫🎂🍰</t>
  </si>
  <si>
    <t>2024-01-11 14:54:20</t>
  </si>
  <si>
    <t>We apologize on behalf of ICICI Bank Cares.  We are sorry About Your Concern Please Reach Us Our 24/7 Helpline No 9110951863 Any Issue for the inconvenience caused to you. to assist you better kindly share your contact info via DM thanks you 9110951863 
  Quoted Tweet : @Priyans1111 : @Bindutikekar @NPCI_NPCI @NPCI_BHIM @PhonePe @Paytm @AxisBank @DBSBankIndia @ICICIBank @MyIndianBank @IOBIndia @TheOfficialSBI @dilipasbe Who is dilip</t>
  </si>
  <si>
    <t>2024-01-11 14:53:55</t>
  </si>
  <si>
    <t>We apologize on behalf of ICICI Bank Cares.  We are sorry About Your Concern Please Reach Us Our 24/7 Helpline No 9110951863 Any Issue for the inconvenience caused to you. to assist you better kindly share your contact info via DM thanks you 9110951863 
  Quoted Tweet : @Bijende19138040 : @NPCI_NPCI @NPCI_BHIM @PhonePe @Paytm @AxisBank @DBSBankIndia @ICICIBank @MyIndianBank @IOBIndia @TheOfficialSBI @dilipasbe I m withdrawaling through aeps but its showing the unable to communicate with NPCI...</t>
  </si>
  <si>
    <t>2024-01-11 14:53:45</t>
  </si>
  <si>
    <t>We apologize on behalf of .  We are sorry About Your Concern Please Reach Us Our 24/7 Helpline No +917061060603 Any Issue for the inconvenience caused to you. to assist you better kindly share your contact info via DM thanks you +917061060603 
  Quoted Tweet : @Priyans1111 : @Bindutikekar @NPCI_NPCI @NPCI_BHIM @PhonePe @Paytm @AxisBank @DBSBankIndia @ICICIBank @MyIndianBank @IOBIndia @TheOfficialSBI @dilipasbe Who is dilip</t>
  </si>
  <si>
    <t>2024-01-11 14:50:05</t>
  </si>
  <si>
    <t>We apologize on behalf of .  We are sorry About Your Concern Please Reach Us Our 24/7 Helpline No +917061060603 Any Issue for the inconvenience caused to you. to assist you better kindly share your contact info via DM thanks you +917061060603 
  Quoted Tweet : @Bijende19138040 : @NPCI_NPCI @NPCI_BHIM @PhonePe @Paytm @AxisBank @DBSBankIndia @ICICIBank @MyIndianBank @IOBIndia @TheOfficialSBI @dilipasbe I m withdrawaling through aeps but its showing the unable to communicate with NPCI...</t>
  </si>
  <si>
    <t>2024-01-11 14:49:58</t>
  </si>
  <si>
    <t>We apologize on behalf of phonepe  Support,&amp;#8203; we are sorry About your Concern please Reach Us Our 24/7 Helpline no 📞7617047084.   Any Issue for the inconvenience caused to you. to assist you better thanks 
  Quoted Tweet : @Bijende19138040 : @NPCI_NPCI @NPCI_BHIM @PhonePe @Paytm @AxisBank @DBSBankIndia @ICICIBank @MyIndianBank @IOBIndia @TheOfficialSBI @dilipasbe I m withdrawaling through aeps but its showing the unable to communicate with NPCI...</t>
  </si>
  <si>
    <t>2024-01-11 14:40:05</t>
  </si>
  <si>
    <t>@NPCI_NPCI @NPCI_BHIM @PhonePe @Paytm @AxisBank @DBSBankIndia @ICICIBank @MyIndianBank @IOBIndia @TheOfficialSBI @dilipasbe I m withdrawaling through aeps but its showing the unable to communicate with NPCI...</t>
  </si>
  <si>
    <t>2024-01-11 14:39:43</t>
  </si>
  <si>
    <t>@Bindutikekar @NPCI_NPCI @NPCI_BHIM @PhonePe @Paytm @AxisBank @DBSBankIndia @ICICIBank @MyIndianBank @IOBIndia @TheOfficialSBI @dilipasbe Who is dilip</t>
  </si>
  <si>
    <t>2024-01-11 14:29:55</t>
  </si>
  <si>
    <t>We apologize on behalf of .  We are sorry About Your Concern Please Reach Us Our 24/7 Helpline No +917061060603 Any Issue for the inconvenience caused to you. to assist you better kindly share your contact info via DM thanks you +917061060603 
  Quoted Tweet : @Bindutikekar : @NPCI_NPCI @NPCI_BHIM @PhonePe @Paytm @AxisBank @DBSBankIndia @ICICIBank @MyIndianBank @IOBIndia @TheOfficialSBI @dilipasbe Great achievement Dilip. Heartiest congratulations to u &amp; ur team 🌺🌹🍫🎂🍰</t>
  </si>
  <si>
    <t>2024-01-11 14:21:12</t>
  </si>
  <si>
    <t>@NPCI_NPCI @NPCI_BHIM @PhonePe @Paytm @AxisBank @DBSBankIndia @ICICIBank @MyIndianBank @IOBIndia @TheOfficialSBI @dilipasbe Great achievement Dilip. Heartiest congratulations to u &amp;amp; ur team 🌺🌹🍫🎂🍰</t>
  </si>
  <si>
    <t>2024-01-11 14:20:46</t>
  </si>
  <si>
    <t>2024-01-10</t>
  </si>
  <si>
    <t>Till now my queries was not resolved and dbs team but add charges on my card
 right now i am saying i want to pay but i want emi
@RBI @DBSBankIndia @Bajaj_Finserv 
  Quoted Tweet : @GAUTAM39161739 : I sent many mails but no one response to bajaj dbs Credit card
I want emi to my  card then i will pay i told your executive all conditions but no one help me
@RBI @DBSBankIndia @Bajaj_Finserv @dbsbank</t>
  </si>
  <si>
    <t>2024-01-10 14:19:03</t>
  </si>
  <si>
    <t>I sent many mails but no one response to bajaj dbs Credit card
I want emi to my  card then i will pay i told your executive all conditions but no one help me
@RBI @DBSBankIndia @Bajaj_Finserv @dbsbank</t>
  </si>
  <si>
    <t>2024-01-10 14:17:03</t>
  </si>
  <si>
    <t>2024-01-09</t>
  </si>
  <si>
    <t>@DBSBankIndia @Bajaj_Finserv @sanjivrbajaj Kindly close my credit card i no longer want to use ur services and mailed u twice but no response kindly on urgent basis close my credit</t>
  </si>
  <si>
    <t>2024-01-09 17:45:44</t>
  </si>
  <si>
    <t>2024-01-08</t>
  </si>
  <si>
    <t>2024-01-08 16:56:06</t>
  </si>
  <si>
    <t>2024-01-05</t>
  </si>
  <si>
    <t>@Cybercellindia @DBSBankIndia @dbsbank @pnbindia @RBI @SEBI_India @aajtak @ABPNews @ZeeNews @ndtv @DM_Begusarai @MINISTRYOFHOME2</t>
  </si>
  <si>
    <t>2024-01-05 12:48:39</t>
  </si>
  <si>
    <t>@Cybercellindia @DBSBankIndia @dbsbank @pnbindia @RBI @SEBI_India @aajtak @ABPNews @ZeeNews @ndtv @DM_Begusarai @ministryofhome1</t>
  </si>
  <si>
    <t>2024-01-05 12:48:03</t>
  </si>
  <si>
    <t>2024-01-04</t>
  </si>
  <si>
    <t>@DBSBankIndia 
@dbsbank
Submitter's NameDBS Bank India Ltd (Creditor)
Information as on (date)30-11-2023
Information submitted on (Date &amp;amp; time)03-01-2024 18:43:49
Unique Debt IDAAGCD5838A_8883PL0000563345
Debt StatusActive
Bank what is this please clarify me.
9971745164</t>
  </si>
  <si>
    <t>2024-01-04 23:00:15</t>
  </si>
  <si>
    <t>@digibank I wish I got help @dbs_care @DBSBankIndia @dbsbank</t>
  </si>
  <si>
    <t>2024-01-04 13:36:51</t>
  </si>
  <si>
    <t>2024-01-03</t>
  </si>
  <si>
    <t>@DBSBankIndia @RBI @dbsbank what can I do when not getting proper response? please tell me</t>
  </si>
  <si>
    <t>2024-01-03 17:20:33</t>
  </si>
  <si>
    <t>2024-01-02</t>
  </si>
  <si>
    <t>@sallyyip2036</t>
  </si>
  <si>
    <t>Carl Ng - great actor like his dad</t>
  </si>
  <si>
    <t>2024-01-02 21:20:15</t>
  </si>
  <si>
    <t>2024-01-01</t>
  </si>
  <si>
    <t>@Cybercellindia @DBSBankIndia @dbsbank @pnbindia @RBI @SEBI_India @aajtak @ABPNews @ZeeNews @ndtv @DM_Begusarai https://t.co/1gK5OsxQAZ</t>
  </si>
  <si>
    <t>2024-01-01 11:28:25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</si>
</sst>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refer9.com/gold/327ddv" TargetMode="External"/><Relationship Id="rId18" Type="http://schemas.openxmlformats.org/officeDocument/2006/relationships/hyperlink" Target="https://refer9.com/gold/o3sqag" TargetMode="External"/><Relationship Id="rId26" Type="http://schemas.openxmlformats.org/officeDocument/2006/relationships/hyperlink" Target="https://refer9.com/gold/0bm4mw" TargetMode="External"/><Relationship Id="rId39" Type="http://schemas.openxmlformats.org/officeDocument/2006/relationships/hyperlink" Target="https://h25.in/gold/3vu7rh" TargetMode="External"/><Relationship Id="rId21" Type="http://schemas.openxmlformats.org/officeDocument/2006/relationships/hyperlink" Target="https://h25.in/gold/3vu7rh" TargetMode="External"/><Relationship Id="rId34" Type="http://schemas.openxmlformats.org/officeDocument/2006/relationships/hyperlink" Target="https://refer9.com/gold/ley8tn" TargetMode="External"/><Relationship Id="rId42" Type="http://schemas.openxmlformats.org/officeDocument/2006/relationships/hyperlink" Target="https://refer9.com/gold/5mwv0" TargetMode="External"/><Relationship Id="rId47" Type="http://schemas.openxmlformats.org/officeDocument/2006/relationships/hyperlink" Target="https://scene.agent61.com/promotion/gold/slg_1500032/u/20442470/s/s4/duntow?channel=slg_1500032&amp;lang=en&amp;scene=s4&amp;uid=20442470" TargetMode="External"/><Relationship Id="rId50" Type="http://schemas.openxmlformats.org/officeDocument/2006/relationships/hyperlink" Target="https://h25.in/gold/3vu7rh" TargetMode="External"/><Relationship Id="rId55" Type="http://schemas.openxmlformats.org/officeDocument/2006/relationships/hyperlink" Target="https://h25.in/gold/3vu7rh" TargetMode="External"/><Relationship Id="rId63" Type="http://schemas.openxmlformats.org/officeDocument/2006/relationships/hyperlink" Target="https://refer9.com/ysl/210f6" TargetMode="External"/><Relationship Id="rId68" Type="http://schemas.openxmlformats.org/officeDocument/2006/relationships/hyperlink" Target="https://h25.in/gold/3vu7rh" TargetMode="External"/><Relationship Id="rId76" Type="http://schemas.openxmlformats.org/officeDocument/2006/relationships/hyperlink" Target="https://refer9.com/m/wt2cn" TargetMode="External"/><Relationship Id="rId84" Type="http://schemas.openxmlformats.org/officeDocument/2006/relationships/hyperlink" Target="https://graminsamaj.in/" TargetMode="External"/><Relationship Id="rId89" Type="http://schemas.openxmlformats.org/officeDocument/2006/relationships/hyperlink" Target="https://t.co/BYx8m1MaMw%20%0a%20%20Quoted%20Tweet%20:%20@DBSBankIndia%20:%20This" TargetMode="External"/><Relationship Id="rId7" Type="http://schemas.openxmlformats.org/officeDocument/2006/relationships/hyperlink" Target="https://api.gm3f.com/h4A1%0aI%20am%20playing%20on%20567%20Slots%20India's" TargetMode="External"/><Relationship Id="rId71" Type="http://schemas.openxmlformats.org/officeDocument/2006/relationships/hyperlink" Target="https://refer9.com/gold/09jwk" TargetMode="External"/><Relationship Id="rId2" Type="http://schemas.openxmlformats.org/officeDocument/2006/relationships/hyperlink" Target="https://refer9.com/gold/nr9kc4" TargetMode="External"/><Relationship Id="rId16" Type="http://schemas.openxmlformats.org/officeDocument/2006/relationships/hyperlink" Target="https://refer9.com/gold/myujtw" TargetMode="External"/><Relationship Id="rId29" Type="http://schemas.openxmlformats.org/officeDocument/2006/relationships/hyperlink" Target="https://h25.in/gold/3vu7rh" TargetMode="External"/><Relationship Id="rId11" Type="http://schemas.openxmlformats.org/officeDocument/2006/relationships/hyperlink" Target="https://refer9.com/gold/e4w7lp" TargetMode="External"/><Relationship Id="rId24" Type="http://schemas.openxmlformats.org/officeDocument/2006/relationships/hyperlink" Target="https://refer9.com/m/hlgxj%0a&#2332;&#2367;&#2340;&#2344;&#2375;%20&#2349;&#2368;%20&#2361;&#2366;&#2352;&#2375;%20&#2351;&#2370;&#2332;&#2352;&#2381;&#2360;%20&#2319;&#2325;%20&#2348;&#2366;&#2352;%20&#2332;&#2352;&#2370;&#2352;%20&#2335;&#2381;&#2352;&#2366;&#2312;%20&#2325;&#2352;&#2375;&#2306;l%202024%20&#2325;&#2366;%20&#2348;&#2367;&#2354;&#2325;&#2369;&#2354;%20&#2361;&#2368;%20&#2344;&#2351;&#2366;%20%22Verzen%22%20&#2310;%20&#2327;&#2351;&#2366;%20&#2361;&#2376;l%20&#2344;&#2351;&#2366;%22%20verzen%22%20&#2350;&#2375;%20&#2332;&#2367;&#2340;%20100%25%20&#2361;&#2379;&#2327;&#2368;l%20%0a%20%20%20%20%20%20&#2337;&#2366;&#2313;&#2344;&#2354;&#2379;&#2337;%20&#2325;&#2352;&#2375;%20&#2324;&#2352;%20Dragon%20Vs%20Tiger%20&#2327;&#2375;&#2350;%20&#2325;&#2379;%20&#2326;&#2375;&#2354;&#2375;&#2306;%20&#2351;&#2366;%20&#2309;&#2346;&#2344;&#2366;%20&#2350;&#2344;&#2346;&#2360;&#2306;&#2342;%20&#2327;&#2375;&#2350;%20&#2326;&#2375;&#2354;&#2375;&#2306;l%0a%20%20%20%20%20%20%20%20%20%20%20%20%20%20%20%20%20%20&#2346;&#2376;&#2360;&#2366;%203%20&#2350;&#2367;&#2344;&#2335;%20&#2350;&#2375;%20&#2348;&#2376;&#2306;&#2325;%20&#2350;&#2375;%20withdrowl%20&#2319;&#2325;%20&#2348;&#2366;&#2352;%20&#2332;&#2352;&#2370;&#2352;%20&#2326;&#2375;&#2354;&#2375;l" TargetMode="External"/><Relationship Id="rId32" Type="http://schemas.openxmlformats.org/officeDocument/2006/relationships/hyperlink" Target="https://refer9.com/gold/gwl4uc" TargetMode="External"/><Relationship Id="rId37" Type="http://schemas.openxmlformats.org/officeDocument/2006/relationships/hyperlink" Target="https://h25.in/gold/3vu7rh" TargetMode="External"/><Relationship Id="rId40" Type="http://schemas.openxmlformats.org/officeDocument/2006/relationships/hyperlink" Target="https://refer9.com/gold/w7mv9d" TargetMode="External"/><Relationship Id="rId45" Type="http://schemas.openxmlformats.org/officeDocument/2006/relationships/hyperlink" Target="https://h22.in/gold/wv1ud" TargetMode="External"/><Relationship Id="rId53" Type="http://schemas.openxmlformats.org/officeDocument/2006/relationships/hyperlink" Target="https://h25.in/gold/3vu7rh" TargetMode="External"/><Relationship Id="rId58" Type="http://schemas.openxmlformats.org/officeDocument/2006/relationships/hyperlink" Target="https://h25.in/gold/3vu7rh" TargetMode="External"/><Relationship Id="rId66" Type="http://schemas.openxmlformats.org/officeDocument/2006/relationships/hyperlink" Target="https://h25.in/gold/3vu7rh" TargetMode="External"/><Relationship Id="rId74" Type="http://schemas.openxmlformats.org/officeDocument/2006/relationships/hyperlink" Target="https://refer9.com/m/yltot7" TargetMode="External"/><Relationship Id="rId79" Type="http://schemas.openxmlformats.org/officeDocument/2006/relationships/hyperlink" Target="https://refer9.com/gold/lf1bt4" TargetMode="External"/><Relationship Id="rId87" Type="http://schemas.openxmlformats.org/officeDocument/2006/relationships/hyperlink" Target="https://refer9.com/gold/dox8uq" TargetMode="External"/><Relationship Id="rId5" Type="http://schemas.openxmlformats.org/officeDocument/2006/relationships/hyperlink" Target="https://h26.in/gold/7adum3" TargetMode="External"/><Relationship Id="rId61" Type="http://schemas.openxmlformats.org/officeDocument/2006/relationships/hyperlink" Target="https://refer9.com/gold/fo9q4s" TargetMode="External"/><Relationship Id="rId82" Type="http://schemas.openxmlformats.org/officeDocument/2006/relationships/hyperlink" Target="https://refer9.com/gold/e4w7lp" TargetMode="External"/><Relationship Id="rId19" Type="http://schemas.openxmlformats.org/officeDocument/2006/relationships/hyperlink" Target="https://h25.in/gold/3vu7rh" TargetMode="External"/><Relationship Id="rId4" Type="http://schemas.openxmlformats.org/officeDocument/2006/relationships/hyperlink" Target="https://refer9.com/m/w7mv9d" TargetMode="External"/><Relationship Id="rId9" Type="http://schemas.openxmlformats.org/officeDocument/2006/relationships/hyperlink" Target="https://h25.in/gold/3vu7rh" TargetMode="External"/><Relationship Id="rId14" Type="http://schemas.openxmlformats.org/officeDocument/2006/relationships/hyperlink" Target="https://refer9.com/gold/327ddv" TargetMode="External"/><Relationship Id="rId22" Type="http://schemas.openxmlformats.org/officeDocument/2006/relationships/hyperlink" Target="https://scene.agent61.com/promotion/gold/slg_1700414/u/53134158/s/s3/e6xjgm?channel=slg_1700414&amp;lang=en&amp;scene=s3&amp;uid=53134158" TargetMode="External"/><Relationship Id="rId27" Type="http://schemas.openxmlformats.org/officeDocument/2006/relationships/hyperlink" Target="https://refer9.com/gold/c3tdw5" TargetMode="External"/><Relationship Id="rId30" Type="http://schemas.openxmlformats.org/officeDocument/2006/relationships/hyperlink" Target="https://refer9.com/gold/e4w7lp" TargetMode="External"/><Relationship Id="rId35" Type="http://schemas.openxmlformats.org/officeDocument/2006/relationships/hyperlink" Target="https://refer9.com/gold/t0p9d0" TargetMode="External"/><Relationship Id="rId43" Type="http://schemas.openxmlformats.org/officeDocument/2006/relationships/hyperlink" Target="https://refer9.com/gold/nr9kc4" TargetMode="External"/><Relationship Id="rId48" Type="http://schemas.openxmlformats.org/officeDocument/2006/relationships/hyperlink" Target="https://h25.in/gold/3vu7rh" TargetMode="External"/><Relationship Id="rId56" Type="http://schemas.openxmlformats.org/officeDocument/2006/relationships/hyperlink" Target="https://h25.in/gold/3vu7rh" TargetMode="External"/><Relationship Id="rId64" Type="http://schemas.openxmlformats.org/officeDocument/2006/relationships/hyperlink" Target="https://refer9.com/gold/e4w7lp" TargetMode="External"/><Relationship Id="rId69" Type="http://schemas.openxmlformats.org/officeDocument/2006/relationships/hyperlink" Target="https://h25.in/gold/3vu7rh" TargetMode="External"/><Relationship Id="rId77" Type="http://schemas.openxmlformats.org/officeDocument/2006/relationships/hyperlink" Target="https://refer9.com/m/f7m1n" TargetMode="External"/><Relationship Id="rId8" Type="http://schemas.openxmlformats.org/officeDocument/2006/relationships/hyperlink" Target="https://refer9.com/m/kfs3yf" TargetMode="External"/><Relationship Id="rId51" Type="http://schemas.openxmlformats.org/officeDocument/2006/relationships/hyperlink" Target="https://h25.in/gold/3vu7rh" TargetMode="External"/><Relationship Id="rId72" Type="http://schemas.openxmlformats.org/officeDocument/2006/relationships/hyperlink" Target="https://refer9.com/gold/w7mv9d" TargetMode="External"/><Relationship Id="rId80" Type="http://schemas.openxmlformats.org/officeDocument/2006/relationships/hyperlink" Target="https://refer9.com/gold/e4w7lp" TargetMode="External"/><Relationship Id="rId85" Type="http://schemas.openxmlformats.org/officeDocument/2006/relationships/hyperlink" Target="https://refer9.com/gold/e4w7lp" TargetMode="External"/><Relationship Id="rId3" Type="http://schemas.openxmlformats.org/officeDocument/2006/relationships/hyperlink" Target="https://refer9.com/gold/nr9kc4" TargetMode="External"/><Relationship Id="rId12" Type="http://schemas.openxmlformats.org/officeDocument/2006/relationships/hyperlink" Target="https://refer9.com/gold/fo9q4s" TargetMode="External"/><Relationship Id="rId17" Type="http://schemas.openxmlformats.org/officeDocument/2006/relationships/hyperlink" Target="https://h27.in/c/red/m/xq690t?f=w&amp;p=default&amp;l=en&amp;tp=m36https://h27.in/c/red/m/xq690t?f=w&amp;p=default&amp;l=en&amp;tp=m36https://h27.in/c/red/m/xq690t?f=w&amp;p=default&amp;l=en&amp;tp=m36https://h27.in/c/red/m/xq690t?f=w&amp;p=default&amp;l=en&amp;tp=m36https://h27.in/c/red/m/xq690t?f=w&amp;p=default&amp;l=en&amp;tp=m36" TargetMode="External"/><Relationship Id="rId25" Type="http://schemas.openxmlformats.org/officeDocument/2006/relationships/hyperlink" Target="https://refer9.com/gold/0bm4mw" TargetMode="External"/><Relationship Id="rId33" Type="http://schemas.openxmlformats.org/officeDocument/2006/relationships/hyperlink" Target="https://refer9.com/gold/gwl4uc" TargetMode="External"/><Relationship Id="rId38" Type="http://schemas.openxmlformats.org/officeDocument/2006/relationships/hyperlink" Target="https://refer9.com/gold/2mb73x" TargetMode="External"/><Relationship Id="rId46" Type="http://schemas.openxmlformats.org/officeDocument/2006/relationships/hyperlink" Target="https://refer9.com/m/f7m1n" TargetMode="External"/><Relationship Id="rId59" Type="http://schemas.openxmlformats.org/officeDocument/2006/relationships/hyperlink" Target="https://h25.in/gold/3vu7rh" TargetMode="External"/><Relationship Id="rId67" Type="http://schemas.openxmlformats.org/officeDocument/2006/relationships/hyperlink" Target="https://h25.in/gold/3vu7rh" TargetMode="External"/><Relationship Id="rId20" Type="http://schemas.openxmlformats.org/officeDocument/2006/relationships/hyperlink" Target="https://h25.in/gold/3vu7rh" TargetMode="External"/><Relationship Id="rId41" Type="http://schemas.openxmlformats.org/officeDocument/2006/relationships/hyperlink" Target="https://refer9.com/m/0jiqks" TargetMode="External"/><Relationship Id="rId54" Type="http://schemas.openxmlformats.org/officeDocument/2006/relationships/hyperlink" Target="https://refer9.com/gold/2rtxcl" TargetMode="External"/><Relationship Id="rId62" Type="http://schemas.openxmlformats.org/officeDocument/2006/relationships/hyperlink" Target="https://h25.in/gold/3vu7rh" TargetMode="External"/><Relationship Id="rId70" Type="http://schemas.openxmlformats.org/officeDocument/2006/relationships/hyperlink" Target="https://h25.in/gold/3vu7rh" TargetMode="External"/><Relationship Id="rId75" Type="http://schemas.openxmlformats.org/officeDocument/2006/relationships/hyperlink" Target="https://refer9.com/gold/avnjd8" TargetMode="External"/><Relationship Id="rId83" Type="http://schemas.openxmlformats.org/officeDocument/2006/relationships/hyperlink" Target="https://h22.in/gold/wv1ud" TargetMode="External"/><Relationship Id="rId88" Type="http://schemas.openxmlformats.org/officeDocument/2006/relationships/hyperlink" Target="https://t.co/da9GkU23wb%20%0a%20%20Quoted%20Tweet%20:%20@DBSBankIndia%20:%20Ensure%20your%20safety%20by%20never%20disclosing%20OTPs%20or%20card%20details%20with%20anybody.%20Watch" TargetMode="External"/><Relationship Id="rId1" Type="http://schemas.openxmlformats.org/officeDocument/2006/relationships/hyperlink" Target="https://refer9.com/m/k66lhr" TargetMode="External"/><Relationship Id="rId6" Type="http://schemas.openxmlformats.org/officeDocument/2006/relationships/hyperlink" Target="https://refer9.com/gold/knqa5q" TargetMode="External"/><Relationship Id="rId15" Type="http://schemas.openxmlformats.org/officeDocument/2006/relationships/hyperlink" Target="https://refer9.com/gold/nr9kc4" TargetMode="External"/><Relationship Id="rId23" Type="http://schemas.openxmlformats.org/officeDocument/2006/relationships/hyperlink" Target="https://refer9.com/gold/bdm3o" TargetMode="External"/><Relationship Id="rId28" Type="http://schemas.openxmlformats.org/officeDocument/2006/relationships/hyperlink" Target="https://h25.in/gold/3vu7rh" TargetMode="External"/><Relationship Id="rId36" Type="http://schemas.openxmlformats.org/officeDocument/2006/relationships/hyperlink" Target="https://refer9.com/gold/t0p9d0" TargetMode="External"/><Relationship Id="rId49" Type="http://schemas.openxmlformats.org/officeDocument/2006/relationships/hyperlink" Target="https://h25.in/gold/3vu7rh" TargetMode="External"/><Relationship Id="rId57" Type="http://schemas.openxmlformats.org/officeDocument/2006/relationships/hyperlink" Target="https://www.facebook.com/share/r/tYxbiJcVtZgwsEjv/?mibextid=oFDknk%0aplease%20share%20video%20&#128157;&#128150;&#128150;&#128139;&#128139;&#128159;" TargetMode="External"/><Relationship Id="rId10" Type="http://schemas.openxmlformats.org/officeDocument/2006/relationships/hyperlink" Target="https://h25.in/gold/3vu7rh" TargetMode="External"/><Relationship Id="rId31" Type="http://schemas.openxmlformats.org/officeDocument/2006/relationships/hyperlink" Target="https://h26.in/gold/n97px%0a%20&#2360;&#2348;&#2360;&#2375;%20&#2348;&#2375;&#2361;&#2340;&#2352;&#2368;&#2344;Teen%20Patti%20%0aEarning%20Game%20&#2311;&#2360;%20Game%20&#2325;&#2379;%20&#2310;&#2346;%20&#2342;&#2379;&#2360;&#2381;&#2340;&#2379;&#2306;%20&#2350;&#2376;%20Reffer%20&#2325;&#2352;&#2325;&#2375;&#128073;Signup%20Bonus-&#8377;500%20&#129297;%0a&#128073;Daily%20%20%20%20Bonus-&#8377;1000%20&#128525;%0ahttps:/h26.in/gold/n97px%0ahttps:/h26.in/gold/n97px%0a&#128293;Super%20fast%20cash%20withdraw&#128293;" TargetMode="External"/><Relationship Id="rId44" Type="http://schemas.openxmlformats.org/officeDocument/2006/relationships/hyperlink" Target="https://refer9.com/gold/l3gh46" TargetMode="External"/><Relationship Id="rId52" Type="http://schemas.openxmlformats.org/officeDocument/2006/relationships/hyperlink" Target="https://refer9.com/m/wt2cn" TargetMode="External"/><Relationship Id="rId60" Type="http://schemas.openxmlformats.org/officeDocument/2006/relationships/hyperlink" Target="https://h22.in/gold/wv1ud" TargetMode="External"/><Relationship Id="rId65" Type="http://schemas.openxmlformats.org/officeDocument/2006/relationships/hyperlink" Target="https://h25.in/gold/3vu7rh" TargetMode="External"/><Relationship Id="rId73" Type="http://schemas.openxmlformats.org/officeDocument/2006/relationships/hyperlink" Target="https://refer9.com/gold/w7mv9d" TargetMode="External"/><Relationship Id="rId78" Type="http://schemas.openxmlformats.org/officeDocument/2006/relationships/hyperlink" Target="https://refer9.com/m/501hsu" TargetMode="External"/><Relationship Id="rId81" Type="http://schemas.openxmlformats.org/officeDocument/2006/relationships/hyperlink" Target="https://refer9.com/gold/zz91ex" TargetMode="External"/><Relationship Id="rId86" Type="http://schemas.openxmlformats.org/officeDocument/2006/relationships/hyperlink" Target="https://refer9.com/gold/e4w7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1"/>
  <sheetViews>
    <sheetView tabSelected="1" workbookViewId="0">
      <selection activeCell="A661" sqref="A661:A740"/>
    </sheetView>
  </sheetViews>
  <sheetFormatPr defaultRowHeight="14.5" x14ac:dyDescent="0.35"/>
  <cols>
    <col min="1" max="1" width="16" customWidth="1"/>
  </cols>
  <sheetData>
    <row r="1" spans="1:4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5">
      <c r="A2" t="s">
        <v>46</v>
      </c>
      <c r="B2" t="s">
        <v>47</v>
      </c>
      <c r="C2" t="s">
        <v>48</v>
      </c>
      <c r="D2" t="s">
        <v>48</v>
      </c>
      <c r="E2" t="s">
        <v>49</v>
      </c>
      <c r="F2" t="s">
        <v>50</v>
      </c>
      <c r="G2" t="s">
        <v>51</v>
      </c>
      <c r="I2" t="str">
        <f>HYPERLINK("https://twitter.com/Twitter User/status/1774485349898854905","https://twitter.com/Twitter User/status/1774485349898854905")</f>
        <v>https://twitter.com/Twitter User/status/1774485349898854905</v>
      </c>
      <c r="J2" t="s">
        <v>52</v>
      </c>
      <c r="N2">
        <v>0</v>
      </c>
      <c r="O2">
        <v>0</v>
      </c>
      <c r="X2" t="s">
        <v>53</v>
      </c>
      <c r="AK2" t="s">
        <v>54</v>
      </c>
      <c r="AL2" t="s">
        <v>55</v>
      </c>
      <c r="AM2" t="s">
        <v>55</v>
      </c>
      <c r="AN2" t="s">
        <v>55</v>
      </c>
      <c r="AO2" t="s">
        <v>55</v>
      </c>
      <c r="AP2" t="s">
        <v>55</v>
      </c>
      <c r="AQ2" t="s">
        <v>55</v>
      </c>
    </row>
    <row r="3" spans="1:46" x14ac:dyDescent="0.35">
      <c r="A3" t="s">
        <v>46</v>
      </c>
      <c r="B3" t="s">
        <v>56</v>
      </c>
      <c r="C3" t="s">
        <v>57</v>
      </c>
      <c r="D3" t="s">
        <v>57</v>
      </c>
      <c r="E3" t="s">
        <v>49</v>
      </c>
      <c r="F3" t="s">
        <v>58</v>
      </c>
      <c r="G3" t="s">
        <v>59</v>
      </c>
      <c r="I3" t="str">
        <f>HYPERLINK("https://www.facebook.com/430005779526496/posts/432975312562876?comment_id=403506955757541","https://www.facebook.com/430005779526496/posts/432975312562876?comment_id=403506955757541")</f>
        <v>https://www.facebook.com/430005779526496/posts/432975312562876?comment_id=403506955757541</v>
      </c>
      <c r="R3">
        <v>0</v>
      </c>
      <c r="S3">
        <v>0</v>
      </c>
      <c r="U3">
        <v>0</v>
      </c>
      <c r="X3" t="s">
        <v>60</v>
      </c>
      <c r="AK3" t="s">
        <v>61</v>
      </c>
      <c r="AL3" t="s">
        <v>55</v>
      </c>
      <c r="AM3" t="s">
        <v>55</v>
      </c>
      <c r="AN3" t="s">
        <v>55</v>
      </c>
      <c r="AO3" t="s">
        <v>55</v>
      </c>
      <c r="AP3" t="s">
        <v>55</v>
      </c>
      <c r="AQ3" t="s">
        <v>55</v>
      </c>
    </row>
    <row r="4" spans="1:46" x14ac:dyDescent="0.35">
      <c r="A4" t="s">
        <v>46</v>
      </c>
      <c r="B4" t="s">
        <v>56</v>
      </c>
      <c r="C4" t="s">
        <v>57</v>
      </c>
      <c r="D4" t="s">
        <v>57</v>
      </c>
      <c r="E4" t="s">
        <v>49</v>
      </c>
      <c r="F4" s="1" t="s">
        <v>62</v>
      </c>
      <c r="G4" t="s">
        <v>63</v>
      </c>
      <c r="I4" t="str">
        <f>HYPERLINK("https://www.facebook.com/430005779526496/posts/435342095659531?comment_id=996633975158515","https://www.facebook.com/430005779526496/posts/435342095659531?comment_id=996633975158515")</f>
        <v>https://www.facebook.com/430005779526496/posts/435342095659531?comment_id=996633975158515</v>
      </c>
      <c r="R4">
        <v>0</v>
      </c>
      <c r="S4">
        <v>0</v>
      </c>
      <c r="U4">
        <v>0</v>
      </c>
      <c r="X4" t="s">
        <v>60</v>
      </c>
      <c r="AK4" t="s">
        <v>64</v>
      </c>
      <c r="AL4" t="s">
        <v>55</v>
      </c>
      <c r="AM4" t="s">
        <v>55</v>
      </c>
      <c r="AN4" t="s">
        <v>55</v>
      </c>
      <c r="AO4" t="s">
        <v>55</v>
      </c>
      <c r="AP4" t="s">
        <v>55</v>
      </c>
      <c r="AQ4" t="s">
        <v>55</v>
      </c>
    </row>
    <row r="5" spans="1:46" x14ac:dyDescent="0.35">
      <c r="A5" t="s">
        <v>46</v>
      </c>
      <c r="B5" t="s">
        <v>56</v>
      </c>
      <c r="C5" t="s">
        <v>57</v>
      </c>
      <c r="D5" t="s">
        <v>57</v>
      </c>
      <c r="E5" t="s">
        <v>65</v>
      </c>
      <c r="F5" t="s">
        <v>66</v>
      </c>
      <c r="G5" t="s">
        <v>67</v>
      </c>
      <c r="I5" t="str">
        <f>HYPERLINK("https://www.facebook.com/430005779526496/posts/434164655777275?comment_id=959858129006350","https://www.facebook.com/430005779526496/posts/434164655777275?comment_id=959858129006350")</f>
        <v>https://www.facebook.com/430005779526496/posts/434164655777275?comment_id=959858129006350</v>
      </c>
      <c r="R5">
        <v>0</v>
      </c>
      <c r="S5">
        <v>0</v>
      </c>
      <c r="U5">
        <v>0</v>
      </c>
      <c r="X5" t="s">
        <v>60</v>
      </c>
      <c r="AK5" t="s">
        <v>68</v>
      </c>
      <c r="AL5" t="s">
        <v>55</v>
      </c>
      <c r="AM5" t="s">
        <v>55</v>
      </c>
      <c r="AN5" t="s">
        <v>55</v>
      </c>
      <c r="AO5" t="s">
        <v>55</v>
      </c>
      <c r="AP5" t="s">
        <v>55</v>
      </c>
      <c r="AQ5" t="s">
        <v>55</v>
      </c>
    </row>
    <row r="6" spans="1:46" x14ac:dyDescent="0.35">
      <c r="A6" t="s">
        <v>46</v>
      </c>
      <c r="B6" t="s">
        <v>56</v>
      </c>
      <c r="C6" t="s">
        <v>57</v>
      </c>
      <c r="D6" t="s">
        <v>57</v>
      </c>
      <c r="E6" t="s">
        <v>49</v>
      </c>
      <c r="F6" t="s">
        <v>69</v>
      </c>
      <c r="G6" t="s">
        <v>70</v>
      </c>
      <c r="I6" t="str">
        <f>HYPERLINK("https://www.facebook.com/430005779526496/posts/434164655777275?comment_id=310828508425759","https://www.facebook.com/430005779526496/posts/434164655777275?comment_id=310828508425759")</f>
        <v>https://www.facebook.com/430005779526496/posts/434164655777275?comment_id=310828508425759</v>
      </c>
      <c r="R6">
        <v>0</v>
      </c>
      <c r="S6">
        <v>0</v>
      </c>
      <c r="U6">
        <v>0</v>
      </c>
      <c r="X6" t="s">
        <v>60</v>
      </c>
      <c r="AK6" t="s">
        <v>68</v>
      </c>
      <c r="AL6" t="s">
        <v>55</v>
      </c>
      <c r="AM6" t="s">
        <v>55</v>
      </c>
      <c r="AN6" t="s">
        <v>55</v>
      </c>
      <c r="AO6" t="s">
        <v>55</v>
      </c>
      <c r="AP6" t="s">
        <v>55</v>
      </c>
      <c r="AQ6" t="s">
        <v>55</v>
      </c>
    </row>
    <row r="7" spans="1:46" x14ac:dyDescent="0.35">
      <c r="A7" t="s">
        <v>46</v>
      </c>
      <c r="B7" t="s">
        <v>56</v>
      </c>
      <c r="C7" t="s">
        <v>57</v>
      </c>
      <c r="D7" t="s">
        <v>57</v>
      </c>
      <c r="E7" t="s">
        <v>49</v>
      </c>
      <c r="F7" s="1" t="s">
        <v>71</v>
      </c>
      <c r="G7" t="s">
        <v>72</v>
      </c>
      <c r="I7" t="str">
        <f>HYPERLINK("https://www.facebook.com/430005779526496/posts/434164655777275?comment_id=381512478186080","https://www.facebook.com/430005779526496/posts/434164655777275?comment_id=381512478186080")</f>
        <v>https://www.facebook.com/430005779526496/posts/434164655777275?comment_id=381512478186080</v>
      </c>
      <c r="R7">
        <v>0</v>
      </c>
      <c r="S7">
        <v>0</v>
      </c>
      <c r="U7">
        <v>0</v>
      </c>
      <c r="X7" t="s">
        <v>60</v>
      </c>
      <c r="AK7" t="s">
        <v>68</v>
      </c>
      <c r="AL7" t="s">
        <v>55</v>
      </c>
      <c r="AM7" t="s">
        <v>55</v>
      </c>
      <c r="AN7" t="s">
        <v>55</v>
      </c>
      <c r="AO7" t="s">
        <v>55</v>
      </c>
      <c r="AP7" t="s">
        <v>55</v>
      </c>
      <c r="AQ7" t="s">
        <v>55</v>
      </c>
    </row>
    <row r="8" spans="1:46" x14ac:dyDescent="0.35">
      <c r="A8" t="s">
        <v>46</v>
      </c>
      <c r="B8" t="s">
        <v>56</v>
      </c>
      <c r="C8" t="s">
        <v>57</v>
      </c>
      <c r="D8" t="s">
        <v>57</v>
      </c>
      <c r="E8" t="s">
        <v>49</v>
      </c>
      <c r="F8" s="1" t="s">
        <v>71</v>
      </c>
      <c r="G8" t="s">
        <v>73</v>
      </c>
      <c r="I8" t="str">
        <f>HYPERLINK("https://www.facebook.com/430005779526496/posts/434164655777275?comment_id=380893741518429","https://www.facebook.com/430005779526496/posts/434164655777275?comment_id=380893741518429")</f>
        <v>https://www.facebook.com/430005779526496/posts/434164655777275?comment_id=380893741518429</v>
      </c>
      <c r="R8">
        <v>0</v>
      </c>
      <c r="S8">
        <v>0</v>
      </c>
      <c r="U8">
        <v>0</v>
      </c>
      <c r="X8" t="s">
        <v>60</v>
      </c>
      <c r="AK8" t="s">
        <v>68</v>
      </c>
      <c r="AL8" t="s">
        <v>55</v>
      </c>
      <c r="AM8" t="s">
        <v>55</v>
      </c>
      <c r="AN8" t="s">
        <v>55</v>
      </c>
      <c r="AO8" t="s">
        <v>55</v>
      </c>
      <c r="AP8" t="s">
        <v>55</v>
      </c>
      <c r="AQ8" t="s">
        <v>55</v>
      </c>
    </row>
    <row r="9" spans="1:46" x14ac:dyDescent="0.35">
      <c r="A9" t="s">
        <v>46</v>
      </c>
      <c r="B9" t="s">
        <v>56</v>
      </c>
      <c r="C9" t="s">
        <v>57</v>
      </c>
      <c r="D9" t="s">
        <v>57</v>
      </c>
      <c r="E9" t="s">
        <v>49</v>
      </c>
      <c r="F9" s="1" t="s">
        <v>74</v>
      </c>
      <c r="G9" t="s">
        <v>75</v>
      </c>
      <c r="I9" t="str">
        <f>HYPERLINK("https://www.facebook.com/430005779526496/posts/432431665950574?comment_id=736333385311372","https://www.facebook.com/430005779526496/posts/432431665950574?comment_id=736333385311372")</f>
        <v>https://www.facebook.com/430005779526496/posts/432431665950574?comment_id=736333385311372</v>
      </c>
      <c r="R9">
        <v>0</v>
      </c>
      <c r="S9">
        <v>0</v>
      </c>
      <c r="U9">
        <v>0</v>
      </c>
      <c r="X9" t="s">
        <v>60</v>
      </c>
      <c r="AK9" t="s">
        <v>76</v>
      </c>
      <c r="AL9" t="s">
        <v>55</v>
      </c>
      <c r="AM9" t="s">
        <v>55</v>
      </c>
      <c r="AN9" t="s">
        <v>55</v>
      </c>
      <c r="AO9" t="s">
        <v>55</v>
      </c>
      <c r="AP9" t="s">
        <v>55</v>
      </c>
      <c r="AQ9" t="s">
        <v>55</v>
      </c>
    </row>
    <row r="10" spans="1:46" x14ac:dyDescent="0.35">
      <c r="A10" t="s">
        <v>46</v>
      </c>
      <c r="B10" t="s">
        <v>47</v>
      </c>
      <c r="C10" t="s">
        <v>48</v>
      </c>
      <c r="D10" t="s">
        <v>48</v>
      </c>
      <c r="E10" t="s">
        <v>49</v>
      </c>
      <c r="F10" t="s">
        <v>77</v>
      </c>
      <c r="G10" t="s">
        <v>78</v>
      </c>
      <c r="I10" t="str">
        <f>HYPERLINK("https://twitter.com/Twitter User/status/1774451914975199519","https://twitter.com/Twitter User/status/1774451914975199519")</f>
        <v>https://twitter.com/Twitter User/status/1774451914975199519</v>
      </c>
      <c r="J10" t="s">
        <v>52</v>
      </c>
      <c r="N10">
        <v>0</v>
      </c>
      <c r="O10">
        <v>0</v>
      </c>
      <c r="X10" t="s">
        <v>53</v>
      </c>
      <c r="AK10" t="s">
        <v>54</v>
      </c>
      <c r="AL10" t="s">
        <v>55</v>
      </c>
      <c r="AM10" t="s">
        <v>55</v>
      </c>
      <c r="AN10" t="s">
        <v>55</v>
      </c>
      <c r="AO10" t="s">
        <v>55</v>
      </c>
      <c r="AP10" t="s">
        <v>55</v>
      </c>
      <c r="AQ10" t="s">
        <v>55</v>
      </c>
    </row>
    <row r="11" spans="1:46" x14ac:dyDescent="0.35">
      <c r="A11" t="s">
        <v>46</v>
      </c>
      <c r="B11" t="s">
        <v>56</v>
      </c>
      <c r="C11" t="s">
        <v>57</v>
      </c>
      <c r="D11" t="s">
        <v>57</v>
      </c>
      <c r="E11" t="s">
        <v>49</v>
      </c>
      <c r="F11" t="s">
        <v>79</v>
      </c>
      <c r="G11" t="s">
        <v>80</v>
      </c>
      <c r="I11" t="str">
        <f>HYPERLINK("https://www.facebook.com/430005779526496/posts/435342095659531?comment_id=1698885867307952","https://www.facebook.com/430005779526496/posts/435342095659531?comment_id=1698885867307952")</f>
        <v>https://www.facebook.com/430005779526496/posts/435342095659531?comment_id=1698885867307952</v>
      </c>
      <c r="R11">
        <v>0</v>
      </c>
      <c r="S11">
        <v>0</v>
      </c>
      <c r="U11">
        <v>0</v>
      </c>
      <c r="X11" t="s">
        <v>60</v>
      </c>
      <c r="AK11" t="s">
        <v>64</v>
      </c>
      <c r="AL11" t="s">
        <v>55</v>
      </c>
      <c r="AM11" t="s">
        <v>55</v>
      </c>
      <c r="AN11" t="s">
        <v>55</v>
      </c>
      <c r="AO11" t="s">
        <v>55</v>
      </c>
      <c r="AP11" t="s">
        <v>55</v>
      </c>
      <c r="AQ11" t="s">
        <v>55</v>
      </c>
    </row>
    <row r="12" spans="1:46" x14ac:dyDescent="0.35">
      <c r="A12" t="s">
        <v>46</v>
      </c>
      <c r="B12" t="s">
        <v>56</v>
      </c>
      <c r="C12" t="s">
        <v>57</v>
      </c>
      <c r="D12" t="s">
        <v>57</v>
      </c>
      <c r="E12" t="s">
        <v>49</v>
      </c>
      <c r="G12" t="s">
        <v>81</v>
      </c>
      <c r="I12" t="str">
        <f>HYPERLINK("https://www.facebook.com/430005779526496/posts/434164655777275?comment_id=1054538005605653","https://www.facebook.com/430005779526496/posts/434164655777275?comment_id=1054538005605653")</f>
        <v>https://www.facebook.com/430005779526496/posts/434164655777275?comment_id=1054538005605653</v>
      </c>
      <c r="R12">
        <v>0</v>
      </c>
      <c r="S12">
        <v>0</v>
      </c>
      <c r="U12">
        <v>0</v>
      </c>
      <c r="X12" t="s">
        <v>60</v>
      </c>
      <c r="AK12" t="s">
        <v>68</v>
      </c>
      <c r="AL12" t="s">
        <v>55</v>
      </c>
      <c r="AM12" t="s">
        <v>55</v>
      </c>
      <c r="AN12" t="s">
        <v>55</v>
      </c>
      <c r="AO12" t="s">
        <v>55</v>
      </c>
      <c r="AP12" t="s">
        <v>55</v>
      </c>
      <c r="AQ12" t="s">
        <v>55</v>
      </c>
    </row>
    <row r="13" spans="1:46" x14ac:dyDescent="0.35">
      <c r="A13" t="s">
        <v>46</v>
      </c>
      <c r="B13" t="s">
        <v>56</v>
      </c>
      <c r="C13" t="s">
        <v>57</v>
      </c>
      <c r="D13" t="s">
        <v>57</v>
      </c>
      <c r="E13" t="s">
        <v>49</v>
      </c>
      <c r="F13" t="s">
        <v>82</v>
      </c>
      <c r="G13" t="s">
        <v>83</v>
      </c>
      <c r="I13" t="str">
        <f>HYPERLINK("https://www.facebook.com/430005779526496/posts/434164655777275?comment_id=1205872960770492","https://www.facebook.com/430005779526496/posts/434164655777275?comment_id=1205872960770492")</f>
        <v>https://www.facebook.com/430005779526496/posts/434164655777275?comment_id=1205872960770492</v>
      </c>
      <c r="R13">
        <v>0</v>
      </c>
      <c r="S13">
        <v>0</v>
      </c>
      <c r="U13">
        <v>0</v>
      </c>
      <c r="X13" t="s">
        <v>60</v>
      </c>
      <c r="AK13" t="s">
        <v>68</v>
      </c>
      <c r="AL13" t="s">
        <v>55</v>
      </c>
      <c r="AM13" t="s">
        <v>55</v>
      </c>
      <c r="AN13" t="s">
        <v>55</v>
      </c>
      <c r="AO13" t="s">
        <v>55</v>
      </c>
      <c r="AP13" t="s">
        <v>55</v>
      </c>
      <c r="AQ13" t="s">
        <v>55</v>
      </c>
    </row>
    <row r="14" spans="1:46" x14ac:dyDescent="0.35">
      <c r="A14" t="s">
        <v>46</v>
      </c>
      <c r="B14" t="s">
        <v>56</v>
      </c>
      <c r="C14" t="s">
        <v>57</v>
      </c>
      <c r="D14" t="s">
        <v>57</v>
      </c>
      <c r="E14" t="s">
        <v>49</v>
      </c>
      <c r="F14" t="s">
        <v>84</v>
      </c>
      <c r="G14" t="s">
        <v>85</v>
      </c>
      <c r="I14" t="str">
        <f>HYPERLINK("https://www.facebook.com/430005779526496/posts/432975312562876?comment_id=1802215936971490","https://www.facebook.com/430005779526496/posts/432975312562876?comment_id=1802215936971490")</f>
        <v>https://www.facebook.com/430005779526496/posts/432975312562876?comment_id=1802215936971490</v>
      </c>
      <c r="R14">
        <v>0</v>
      </c>
      <c r="S14">
        <v>0</v>
      </c>
      <c r="U14">
        <v>0</v>
      </c>
      <c r="X14" t="s">
        <v>60</v>
      </c>
      <c r="AK14" t="s">
        <v>61</v>
      </c>
      <c r="AL14" t="s">
        <v>55</v>
      </c>
      <c r="AM14" t="s">
        <v>55</v>
      </c>
      <c r="AN14" t="s">
        <v>55</v>
      </c>
      <c r="AO14" t="s">
        <v>55</v>
      </c>
      <c r="AP14" t="s">
        <v>55</v>
      </c>
      <c r="AQ14" t="s">
        <v>55</v>
      </c>
    </row>
    <row r="15" spans="1:46" x14ac:dyDescent="0.35">
      <c r="A15" t="s">
        <v>46</v>
      </c>
      <c r="B15" t="s">
        <v>56</v>
      </c>
      <c r="C15" t="s">
        <v>57</v>
      </c>
      <c r="D15" t="s">
        <v>57</v>
      </c>
      <c r="E15" t="s">
        <v>49</v>
      </c>
      <c r="G15" t="s">
        <v>86</v>
      </c>
      <c r="I15" t="str">
        <f>HYPERLINK("https://www.facebook.com/430005779526496/posts/435342095659531?comment_id=770467985042444","https://www.facebook.com/430005779526496/posts/435342095659531?comment_id=770467985042444")</f>
        <v>https://www.facebook.com/430005779526496/posts/435342095659531?comment_id=770467985042444</v>
      </c>
      <c r="R15">
        <v>0</v>
      </c>
      <c r="S15">
        <v>0</v>
      </c>
      <c r="U15">
        <v>0</v>
      </c>
      <c r="X15" t="s">
        <v>60</v>
      </c>
      <c r="AK15" t="s">
        <v>64</v>
      </c>
      <c r="AL15" t="s">
        <v>55</v>
      </c>
      <c r="AM15" t="s">
        <v>55</v>
      </c>
      <c r="AN15" t="s">
        <v>55</v>
      </c>
      <c r="AO15" t="s">
        <v>55</v>
      </c>
      <c r="AP15" t="s">
        <v>55</v>
      </c>
      <c r="AQ15" t="s">
        <v>55</v>
      </c>
    </row>
    <row r="16" spans="1:46" x14ac:dyDescent="0.35">
      <c r="A16" t="s">
        <v>46</v>
      </c>
      <c r="B16" t="s">
        <v>56</v>
      </c>
      <c r="C16" t="s">
        <v>57</v>
      </c>
      <c r="D16" t="s">
        <v>57</v>
      </c>
      <c r="E16" t="s">
        <v>49</v>
      </c>
      <c r="F16" t="s">
        <v>87</v>
      </c>
      <c r="G16" t="s">
        <v>88</v>
      </c>
      <c r="I16" t="str">
        <f>HYPERLINK("https://www.facebook.com/430005779526496/posts/434164655777275?comment_id=330273486310859","https://www.facebook.com/430005779526496/posts/434164655777275?comment_id=330273486310859")</f>
        <v>https://www.facebook.com/430005779526496/posts/434164655777275?comment_id=330273486310859</v>
      </c>
      <c r="R16">
        <v>0</v>
      </c>
      <c r="S16">
        <v>0</v>
      </c>
      <c r="U16">
        <v>0</v>
      </c>
      <c r="X16" t="s">
        <v>60</v>
      </c>
      <c r="AK16" t="s">
        <v>68</v>
      </c>
      <c r="AL16" t="s">
        <v>55</v>
      </c>
      <c r="AM16" t="s">
        <v>55</v>
      </c>
      <c r="AN16" t="s">
        <v>55</v>
      </c>
      <c r="AO16" t="s">
        <v>55</v>
      </c>
      <c r="AP16" t="s">
        <v>55</v>
      </c>
      <c r="AQ16" t="s">
        <v>55</v>
      </c>
    </row>
    <row r="17" spans="1:43" x14ac:dyDescent="0.35">
      <c r="A17" t="s">
        <v>46</v>
      </c>
      <c r="B17" t="s">
        <v>56</v>
      </c>
      <c r="C17" t="s">
        <v>57</v>
      </c>
      <c r="D17" t="s">
        <v>57</v>
      </c>
      <c r="E17" t="s">
        <v>65</v>
      </c>
      <c r="F17" t="s">
        <v>89</v>
      </c>
      <c r="G17" t="s">
        <v>90</v>
      </c>
      <c r="I17" t="str">
        <f>HYPERLINK("https://www.facebook.com/430005779526496/posts/434164655777275?comment_id=825579816077189","https://www.facebook.com/430005779526496/posts/434164655777275?comment_id=825579816077189")</f>
        <v>https://www.facebook.com/430005779526496/posts/434164655777275?comment_id=825579816077189</v>
      </c>
      <c r="R17">
        <v>0</v>
      </c>
      <c r="S17">
        <v>0</v>
      </c>
      <c r="U17">
        <v>0</v>
      </c>
      <c r="X17" t="s">
        <v>60</v>
      </c>
      <c r="AK17" t="s">
        <v>68</v>
      </c>
      <c r="AL17" t="s">
        <v>55</v>
      </c>
      <c r="AM17" t="s">
        <v>55</v>
      </c>
      <c r="AN17" t="s">
        <v>55</v>
      </c>
      <c r="AO17" t="s">
        <v>55</v>
      </c>
      <c r="AP17" t="s">
        <v>55</v>
      </c>
      <c r="AQ17" t="s">
        <v>55</v>
      </c>
    </row>
    <row r="18" spans="1:43" x14ac:dyDescent="0.35">
      <c r="A18" t="s">
        <v>46</v>
      </c>
      <c r="B18" t="s">
        <v>56</v>
      </c>
      <c r="C18" t="s">
        <v>57</v>
      </c>
      <c r="D18" t="s">
        <v>57</v>
      </c>
      <c r="E18" t="s">
        <v>49</v>
      </c>
      <c r="F18" t="s">
        <v>91</v>
      </c>
      <c r="G18" t="s">
        <v>92</v>
      </c>
      <c r="I18" t="str">
        <f>HYPERLINK("https://www.facebook.com/430005779526496/posts/435342095659531?comment_id=6792032194231573","https://www.facebook.com/430005779526496/posts/435342095659531?comment_id=6792032194231573")</f>
        <v>https://www.facebook.com/430005779526496/posts/435342095659531?comment_id=6792032194231573</v>
      </c>
      <c r="R18">
        <v>0</v>
      </c>
      <c r="S18">
        <v>0</v>
      </c>
      <c r="U18">
        <v>0</v>
      </c>
      <c r="X18" t="s">
        <v>60</v>
      </c>
      <c r="AK18" t="s">
        <v>64</v>
      </c>
      <c r="AL18" t="s">
        <v>55</v>
      </c>
      <c r="AM18" t="s">
        <v>55</v>
      </c>
      <c r="AN18" t="s">
        <v>55</v>
      </c>
      <c r="AO18" t="s">
        <v>55</v>
      </c>
      <c r="AP18" t="s">
        <v>55</v>
      </c>
      <c r="AQ18" t="s">
        <v>55</v>
      </c>
    </row>
    <row r="19" spans="1:43" x14ac:dyDescent="0.35">
      <c r="A19" t="s">
        <v>46</v>
      </c>
      <c r="B19" t="s">
        <v>56</v>
      </c>
      <c r="C19" t="s">
        <v>57</v>
      </c>
      <c r="D19" t="s">
        <v>57</v>
      </c>
      <c r="E19" t="s">
        <v>49</v>
      </c>
      <c r="F19" t="s">
        <v>93</v>
      </c>
      <c r="G19" t="s">
        <v>94</v>
      </c>
      <c r="I19" t="str">
        <f>HYPERLINK("https://www.facebook.com/430005779526496/posts/435342095659531?comment_id=278801631836557","https://www.facebook.com/430005779526496/posts/435342095659531?comment_id=278801631836557")</f>
        <v>https://www.facebook.com/430005779526496/posts/435342095659531?comment_id=278801631836557</v>
      </c>
      <c r="R19">
        <v>0</v>
      </c>
      <c r="S19">
        <v>0</v>
      </c>
      <c r="U19">
        <v>0</v>
      </c>
      <c r="X19" t="s">
        <v>60</v>
      </c>
      <c r="AK19" t="s">
        <v>64</v>
      </c>
      <c r="AL19" t="s">
        <v>55</v>
      </c>
      <c r="AM19" t="s">
        <v>55</v>
      </c>
      <c r="AN19" t="s">
        <v>55</v>
      </c>
      <c r="AO19" t="s">
        <v>55</v>
      </c>
      <c r="AP19" t="s">
        <v>55</v>
      </c>
      <c r="AQ19" t="s">
        <v>55</v>
      </c>
    </row>
    <row r="20" spans="1:43" x14ac:dyDescent="0.35">
      <c r="A20" t="s">
        <v>46</v>
      </c>
      <c r="B20" t="s">
        <v>56</v>
      </c>
      <c r="C20" t="s">
        <v>57</v>
      </c>
      <c r="D20" t="s">
        <v>57</v>
      </c>
      <c r="E20" t="s">
        <v>65</v>
      </c>
      <c r="F20" t="s">
        <v>95</v>
      </c>
      <c r="G20" t="s">
        <v>96</v>
      </c>
      <c r="I20" t="str">
        <f>HYPERLINK("https://www.facebook.com/430005779526496/posts/435342095659531?comment_id=432426109161128","https://www.facebook.com/430005779526496/posts/435342095659531?comment_id=432426109161128")</f>
        <v>https://www.facebook.com/430005779526496/posts/435342095659531?comment_id=432426109161128</v>
      </c>
      <c r="R20">
        <v>0</v>
      </c>
      <c r="S20">
        <v>0</v>
      </c>
      <c r="U20">
        <v>0</v>
      </c>
      <c r="X20" t="s">
        <v>60</v>
      </c>
      <c r="AK20" t="s">
        <v>64</v>
      </c>
      <c r="AL20" t="s">
        <v>55</v>
      </c>
      <c r="AM20" t="s">
        <v>55</v>
      </c>
      <c r="AN20" t="s">
        <v>55</v>
      </c>
      <c r="AO20" t="s">
        <v>55</v>
      </c>
      <c r="AP20" t="s">
        <v>55</v>
      </c>
      <c r="AQ20" t="s">
        <v>55</v>
      </c>
    </row>
    <row r="21" spans="1:43" x14ac:dyDescent="0.35">
      <c r="A21" t="s">
        <v>46</v>
      </c>
      <c r="B21" t="s">
        <v>56</v>
      </c>
      <c r="C21" t="s">
        <v>57</v>
      </c>
      <c r="D21" t="s">
        <v>57</v>
      </c>
      <c r="E21" t="s">
        <v>49</v>
      </c>
      <c r="F21" s="1" t="s">
        <v>97</v>
      </c>
      <c r="G21" t="s">
        <v>98</v>
      </c>
      <c r="I21" t="str">
        <f>HYPERLINK("https://www.facebook.com/430005779526496/posts/432975312562876?comment_id=261431843707578","https://www.facebook.com/430005779526496/posts/432975312562876?comment_id=261431843707578")</f>
        <v>https://www.facebook.com/430005779526496/posts/432975312562876?comment_id=261431843707578</v>
      </c>
      <c r="R21">
        <v>0</v>
      </c>
      <c r="S21">
        <v>0</v>
      </c>
      <c r="U21">
        <v>0</v>
      </c>
      <c r="X21" t="s">
        <v>60</v>
      </c>
      <c r="AK21" t="s">
        <v>61</v>
      </c>
      <c r="AL21" t="s">
        <v>55</v>
      </c>
      <c r="AM21" t="s">
        <v>55</v>
      </c>
      <c r="AN21" t="s">
        <v>55</v>
      </c>
      <c r="AO21" t="s">
        <v>55</v>
      </c>
      <c r="AP21" t="s">
        <v>55</v>
      </c>
      <c r="AQ21" t="s">
        <v>55</v>
      </c>
    </row>
    <row r="22" spans="1:43" x14ac:dyDescent="0.35">
      <c r="A22" t="s">
        <v>46</v>
      </c>
      <c r="B22" t="s">
        <v>56</v>
      </c>
      <c r="C22" t="s">
        <v>57</v>
      </c>
      <c r="D22" t="s">
        <v>57</v>
      </c>
      <c r="E22" t="s">
        <v>65</v>
      </c>
      <c r="F22" t="s">
        <v>89</v>
      </c>
      <c r="G22" t="s">
        <v>99</v>
      </c>
      <c r="I22" t="str">
        <f>HYPERLINK("https://www.facebook.com/430005779526496/posts/434164655777275?comment_id=412805998035301","https://www.facebook.com/430005779526496/posts/434164655777275?comment_id=412805998035301")</f>
        <v>https://www.facebook.com/430005779526496/posts/434164655777275?comment_id=412805998035301</v>
      </c>
      <c r="R22">
        <v>0</v>
      </c>
      <c r="S22">
        <v>0</v>
      </c>
      <c r="U22">
        <v>0</v>
      </c>
      <c r="X22" t="s">
        <v>60</v>
      </c>
      <c r="AK22" t="s">
        <v>68</v>
      </c>
      <c r="AL22" t="s">
        <v>55</v>
      </c>
      <c r="AM22" t="s">
        <v>55</v>
      </c>
      <c r="AN22" t="s">
        <v>55</v>
      </c>
      <c r="AO22" t="s">
        <v>55</v>
      </c>
      <c r="AP22" t="s">
        <v>55</v>
      </c>
      <c r="AQ22" t="s">
        <v>55</v>
      </c>
    </row>
    <row r="23" spans="1:43" x14ac:dyDescent="0.35">
      <c r="A23" t="s">
        <v>46</v>
      </c>
      <c r="B23" t="s">
        <v>56</v>
      </c>
      <c r="C23" t="s">
        <v>57</v>
      </c>
      <c r="D23" t="s">
        <v>57</v>
      </c>
      <c r="E23" t="s">
        <v>49</v>
      </c>
      <c r="F23" t="s">
        <v>100</v>
      </c>
      <c r="G23" t="s">
        <v>101</v>
      </c>
      <c r="I23" t="str">
        <f>HYPERLINK("https://www.facebook.com/430005779526496/posts/435342095659531?comment_id=1452712375640000","https://www.facebook.com/430005779526496/posts/435342095659531?comment_id=1452712375640000")</f>
        <v>https://www.facebook.com/430005779526496/posts/435342095659531?comment_id=1452712375640000</v>
      </c>
      <c r="R23">
        <v>0</v>
      </c>
      <c r="S23">
        <v>0</v>
      </c>
      <c r="U23">
        <v>0</v>
      </c>
      <c r="X23" t="s">
        <v>60</v>
      </c>
      <c r="AK23" t="s">
        <v>64</v>
      </c>
      <c r="AL23" t="s">
        <v>55</v>
      </c>
      <c r="AM23" t="s">
        <v>55</v>
      </c>
      <c r="AN23" t="s">
        <v>55</v>
      </c>
      <c r="AO23" t="s">
        <v>55</v>
      </c>
      <c r="AP23" t="s">
        <v>55</v>
      </c>
      <c r="AQ23" t="s">
        <v>55</v>
      </c>
    </row>
    <row r="24" spans="1:43" x14ac:dyDescent="0.35">
      <c r="A24" t="s">
        <v>46</v>
      </c>
      <c r="B24" t="s">
        <v>56</v>
      </c>
      <c r="C24" t="s">
        <v>57</v>
      </c>
      <c r="D24" t="s">
        <v>57</v>
      </c>
      <c r="E24" t="s">
        <v>49</v>
      </c>
      <c r="G24" t="s">
        <v>102</v>
      </c>
      <c r="I24" t="str">
        <f>HYPERLINK("https://www.facebook.com/430005779526496/posts/432975312562876?comment_id=360149376339807","https://www.facebook.com/430005779526496/posts/432975312562876?comment_id=360149376339807")</f>
        <v>https://www.facebook.com/430005779526496/posts/432975312562876?comment_id=360149376339807</v>
      </c>
      <c r="R24">
        <v>0</v>
      </c>
      <c r="S24">
        <v>0</v>
      </c>
      <c r="U24">
        <v>0</v>
      </c>
      <c r="X24" t="s">
        <v>60</v>
      </c>
      <c r="AK24" t="s">
        <v>61</v>
      </c>
      <c r="AL24" t="s">
        <v>55</v>
      </c>
      <c r="AM24" t="s">
        <v>55</v>
      </c>
      <c r="AN24" t="s">
        <v>55</v>
      </c>
      <c r="AO24" t="s">
        <v>55</v>
      </c>
      <c r="AP24" t="s">
        <v>55</v>
      </c>
      <c r="AQ24" t="s">
        <v>55</v>
      </c>
    </row>
    <row r="25" spans="1:43" x14ac:dyDescent="0.35">
      <c r="A25" t="s">
        <v>46</v>
      </c>
      <c r="B25" t="s">
        <v>56</v>
      </c>
      <c r="C25" t="s">
        <v>57</v>
      </c>
      <c r="D25" t="s">
        <v>57</v>
      </c>
      <c r="E25" t="s">
        <v>49</v>
      </c>
      <c r="G25" t="s">
        <v>103</v>
      </c>
      <c r="I25" t="str">
        <f>HYPERLINK("https://www.facebook.com/430005779526496/posts/432975312562876?comment_id=1454374438806752","https://www.facebook.com/430005779526496/posts/432975312562876?comment_id=1454374438806752")</f>
        <v>https://www.facebook.com/430005779526496/posts/432975312562876?comment_id=1454374438806752</v>
      </c>
      <c r="R25">
        <v>0</v>
      </c>
      <c r="S25">
        <v>0</v>
      </c>
      <c r="U25">
        <v>0</v>
      </c>
      <c r="X25" t="s">
        <v>60</v>
      </c>
      <c r="AK25" t="s">
        <v>61</v>
      </c>
      <c r="AL25" t="s">
        <v>55</v>
      </c>
      <c r="AM25" t="s">
        <v>55</v>
      </c>
      <c r="AN25" t="s">
        <v>55</v>
      </c>
      <c r="AO25" t="s">
        <v>55</v>
      </c>
      <c r="AP25" t="s">
        <v>55</v>
      </c>
      <c r="AQ25" t="s">
        <v>55</v>
      </c>
    </row>
    <row r="26" spans="1:43" x14ac:dyDescent="0.35">
      <c r="A26" t="s">
        <v>46</v>
      </c>
      <c r="B26" t="s">
        <v>56</v>
      </c>
      <c r="C26" t="s">
        <v>57</v>
      </c>
      <c r="D26" t="s">
        <v>57</v>
      </c>
      <c r="E26" t="s">
        <v>104</v>
      </c>
      <c r="F26" t="s">
        <v>105</v>
      </c>
      <c r="G26" t="s">
        <v>106</v>
      </c>
      <c r="I26" t="str">
        <f>HYPERLINK("https://www.facebook.com/430005779526496/posts/432975312562876?comment_id=401956432462856","https://www.facebook.com/430005779526496/posts/432975312562876?comment_id=401956432462856")</f>
        <v>https://www.facebook.com/430005779526496/posts/432975312562876?comment_id=401956432462856</v>
      </c>
      <c r="R26">
        <v>0</v>
      </c>
      <c r="S26">
        <v>0</v>
      </c>
      <c r="U26">
        <v>0</v>
      </c>
      <c r="X26" t="s">
        <v>60</v>
      </c>
      <c r="AK26" t="s">
        <v>61</v>
      </c>
      <c r="AL26" t="s">
        <v>55</v>
      </c>
      <c r="AM26" t="s">
        <v>55</v>
      </c>
      <c r="AN26" t="s">
        <v>55</v>
      </c>
      <c r="AO26" t="s">
        <v>55</v>
      </c>
      <c r="AP26" t="s">
        <v>55</v>
      </c>
      <c r="AQ26" t="s">
        <v>55</v>
      </c>
    </row>
    <row r="27" spans="1:43" x14ac:dyDescent="0.35">
      <c r="A27" t="s">
        <v>46</v>
      </c>
      <c r="B27" t="s">
        <v>56</v>
      </c>
      <c r="C27" t="s">
        <v>57</v>
      </c>
      <c r="D27" t="s">
        <v>57</v>
      </c>
      <c r="E27" t="s">
        <v>49</v>
      </c>
      <c r="F27" t="s">
        <v>107</v>
      </c>
      <c r="G27" t="s">
        <v>108</v>
      </c>
      <c r="I27" t="str">
        <f>HYPERLINK("https://www.facebook.com/430005779526496/posts/434164655777275?comment_id=1767207047119932","https://www.facebook.com/430005779526496/posts/434164655777275?comment_id=1767207047119932")</f>
        <v>https://www.facebook.com/430005779526496/posts/434164655777275?comment_id=1767207047119932</v>
      </c>
      <c r="R27">
        <v>0</v>
      </c>
      <c r="S27">
        <v>0</v>
      </c>
      <c r="U27">
        <v>0</v>
      </c>
      <c r="X27" t="s">
        <v>60</v>
      </c>
      <c r="AK27" t="s">
        <v>68</v>
      </c>
      <c r="AL27" t="s">
        <v>55</v>
      </c>
      <c r="AM27" t="s">
        <v>55</v>
      </c>
      <c r="AN27" t="s">
        <v>55</v>
      </c>
      <c r="AO27" t="s">
        <v>55</v>
      </c>
      <c r="AP27" t="s">
        <v>55</v>
      </c>
      <c r="AQ27" t="s">
        <v>55</v>
      </c>
    </row>
    <row r="28" spans="1:43" x14ac:dyDescent="0.35">
      <c r="A28" t="s">
        <v>46</v>
      </c>
      <c r="B28" t="s">
        <v>56</v>
      </c>
      <c r="C28" t="s">
        <v>57</v>
      </c>
      <c r="D28" t="s">
        <v>57</v>
      </c>
      <c r="E28" t="s">
        <v>49</v>
      </c>
      <c r="F28" s="1" t="s">
        <v>109</v>
      </c>
      <c r="G28" t="s">
        <v>110</v>
      </c>
      <c r="I28" t="str">
        <f>HYPERLINK("https://www.facebook.com/430005779526496/posts/434164655777275?comment_id=2069154873454666","https://www.facebook.com/430005779526496/posts/434164655777275?comment_id=2069154873454666")</f>
        <v>https://www.facebook.com/430005779526496/posts/434164655777275?comment_id=2069154873454666</v>
      </c>
      <c r="R28">
        <v>0</v>
      </c>
      <c r="S28">
        <v>0</v>
      </c>
      <c r="U28">
        <v>0</v>
      </c>
      <c r="X28" t="s">
        <v>60</v>
      </c>
      <c r="AK28" t="s">
        <v>68</v>
      </c>
      <c r="AL28" t="s">
        <v>55</v>
      </c>
      <c r="AM28" t="s">
        <v>55</v>
      </c>
      <c r="AN28" t="s">
        <v>55</v>
      </c>
      <c r="AO28" t="s">
        <v>55</v>
      </c>
      <c r="AP28" t="s">
        <v>55</v>
      </c>
      <c r="AQ28" t="s">
        <v>55</v>
      </c>
    </row>
    <row r="29" spans="1:43" x14ac:dyDescent="0.35">
      <c r="A29" t="s">
        <v>46</v>
      </c>
      <c r="B29" t="s">
        <v>56</v>
      </c>
      <c r="C29" t="s">
        <v>57</v>
      </c>
      <c r="D29" t="s">
        <v>57</v>
      </c>
      <c r="E29" t="s">
        <v>65</v>
      </c>
      <c r="F29" s="1" t="s">
        <v>111</v>
      </c>
      <c r="G29" t="s">
        <v>112</v>
      </c>
      <c r="I29" t="str">
        <f>HYPERLINK("https://www.facebook.com/430005779526496/posts/434164655777275?comment_id=1685218998914269","https://www.facebook.com/430005779526496/posts/434164655777275?comment_id=1685218998914269")</f>
        <v>https://www.facebook.com/430005779526496/posts/434164655777275?comment_id=1685218998914269</v>
      </c>
      <c r="R29">
        <v>0</v>
      </c>
      <c r="S29">
        <v>0</v>
      </c>
      <c r="U29">
        <v>0</v>
      </c>
      <c r="X29" t="s">
        <v>60</v>
      </c>
      <c r="AK29" t="s">
        <v>68</v>
      </c>
      <c r="AL29" t="s">
        <v>55</v>
      </c>
      <c r="AM29" t="s">
        <v>55</v>
      </c>
      <c r="AN29" t="s">
        <v>55</v>
      </c>
      <c r="AO29" t="s">
        <v>55</v>
      </c>
      <c r="AP29" t="s">
        <v>55</v>
      </c>
      <c r="AQ29" t="s">
        <v>55</v>
      </c>
    </row>
    <row r="30" spans="1:43" x14ac:dyDescent="0.35">
      <c r="A30" t="s">
        <v>46</v>
      </c>
      <c r="B30" t="s">
        <v>56</v>
      </c>
      <c r="C30" t="s">
        <v>57</v>
      </c>
      <c r="D30" t="s">
        <v>57</v>
      </c>
      <c r="E30" t="s">
        <v>49</v>
      </c>
      <c r="F30" t="s">
        <v>113</v>
      </c>
      <c r="G30" t="s">
        <v>114</v>
      </c>
      <c r="I30" t="str">
        <f>HYPERLINK("https://www.facebook.com/430005779526496/posts/432975312562876?comment_id=1164355634938905","https://www.facebook.com/430005779526496/posts/432975312562876?comment_id=1164355634938905")</f>
        <v>https://www.facebook.com/430005779526496/posts/432975312562876?comment_id=1164355634938905</v>
      </c>
      <c r="R30">
        <v>0</v>
      </c>
      <c r="S30">
        <v>0</v>
      </c>
      <c r="U30">
        <v>0</v>
      </c>
      <c r="X30" t="s">
        <v>60</v>
      </c>
      <c r="AK30" t="s">
        <v>61</v>
      </c>
      <c r="AL30" t="s">
        <v>55</v>
      </c>
      <c r="AM30" t="s">
        <v>55</v>
      </c>
      <c r="AN30" t="s">
        <v>55</v>
      </c>
      <c r="AO30" t="s">
        <v>55</v>
      </c>
      <c r="AP30" t="s">
        <v>55</v>
      </c>
      <c r="AQ30" t="s">
        <v>55</v>
      </c>
    </row>
    <row r="31" spans="1:43" x14ac:dyDescent="0.35">
      <c r="A31" t="s">
        <v>46</v>
      </c>
      <c r="B31" t="s">
        <v>56</v>
      </c>
      <c r="C31" t="s">
        <v>57</v>
      </c>
      <c r="D31" t="s">
        <v>57</v>
      </c>
      <c r="E31" t="s">
        <v>49</v>
      </c>
      <c r="F31" t="s">
        <v>115</v>
      </c>
      <c r="G31" t="s">
        <v>116</v>
      </c>
      <c r="I31" t="str">
        <f>HYPERLINK("https://www.facebook.com/430005779526496/posts/432975312562876?comment_id=434234889061097","https://www.facebook.com/430005779526496/posts/432975312562876?comment_id=434234889061097")</f>
        <v>https://www.facebook.com/430005779526496/posts/432975312562876?comment_id=434234889061097</v>
      </c>
      <c r="R31">
        <v>0</v>
      </c>
      <c r="S31">
        <v>0</v>
      </c>
      <c r="U31">
        <v>0</v>
      </c>
      <c r="X31" t="s">
        <v>60</v>
      </c>
      <c r="AK31" t="s">
        <v>61</v>
      </c>
      <c r="AL31" t="s">
        <v>55</v>
      </c>
      <c r="AM31" t="s">
        <v>55</v>
      </c>
      <c r="AN31" t="s">
        <v>55</v>
      </c>
      <c r="AO31" t="s">
        <v>55</v>
      </c>
      <c r="AP31" t="s">
        <v>55</v>
      </c>
      <c r="AQ31" t="s">
        <v>55</v>
      </c>
    </row>
    <row r="32" spans="1:43" x14ac:dyDescent="0.35">
      <c r="A32" t="s">
        <v>46</v>
      </c>
      <c r="B32" t="s">
        <v>56</v>
      </c>
      <c r="C32" t="s">
        <v>57</v>
      </c>
      <c r="D32" t="s">
        <v>57</v>
      </c>
      <c r="E32" t="s">
        <v>49</v>
      </c>
      <c r="F32" t="s">
        <v>117</v>
      </c>
      <c r="G32" t="s">
        <v>118</v>
      </c>
      <c r="I32" t="str">
        <f>HYPERLINK("https://www.facebook.com/430005779526496/posts/432975312562876?comment_id=729243439398384","https://www.facebook.com/430005779526496/posts/432975312562876?comment_id=729243439398384")</f>
        <v>https://www.facebook.com/430005779526496/posts/432975312562876?comment_id=729243439398384</v>
      </c>
      <c r="R32">
        <v>0</v>
      </c>
      <c r="S32">
        <v>0</v>
      </c>
      <c r="U32">
        <v>0</v>
      </c>
      <c r="X32" t="s">
        <v>60</v>
      </c>
      <c r="AK32" t="s">
        <v>61</v>
      </c>
      <c r="AL32" t="s">
        <v>55</v>
      </c>
      <c r="AM32" t="s">
        <v>55</v>
      </c>
      <c r="AN32" t="s">
        <v>55</v>
      </c>
      <c r="AO32" t="s">
        <v>55</v>
      </c>
      <c r="AP32" t="s">
        <v>55</v>
      </c>
      <c r="AQ32" t="s">
        <v>55</v>
      </c>
    </row>
    <row r="33" spans="1:43" x14ac:dyDescent="0.35">
      <c r="A33" t="s">
        <v>46</v>
      </c>
      <c r="B33" t="s">
        <v>56</v>
      </c>
      <c r="C33" t="s">
        <v>57</v>
      </c>
      <c r="D33" t="s">
        <v>57</v>
      </c>
      <c r="E33" t="s">
        <v>49</v>
      </c>
      <c r="F33" t="s">
        <v>119</v>
      </c>
      <c r="G33" t="s">
        <v>120</v>
      </c>
      <c r="I33" t="str">
        <f>HYPERLINK("https://www.facebook.com/430005779526496/posts/432975312562876?comment_id=729440185723605","https://www.facebook.com/430005779526496/posts/432975312562876?comment_id=729440185723605")</f>
        <v>https://www.facebook.com/430005779526496/posts/432975312562876?comment_id=729440185723605</v>
      </c>
      <c r="R33">
        <v>0</v>
      </c>
      <c r="S33">
        <v>0</v>
      </c>
      <c r="U33">
        <v>0</v>
      </c>
      <c r="X33" t="s">
        <v>60</v>
      </c>
      <c r="AK33" t="s">
        <v>61</v>
      </c>
      <c r="AL33" t="s">
        <v>55</v>
      </c>
      <c r="AM33" t="s">
        <v>55</v>
      </c>
      <c r="AN33" t="s">
        <v>55</v>
      </c>
      <c r="AO33" t="s">
        <v>55</v>
      </c>
      <c r="AP33" t="s">
        <v>55</v>
      </c>
      <c r="AQ33" t="s">
        <v>55</v>
      </c>
    </row>
    <row r="34" spans="1:43" x14ac:dyDescent="0.35">
      <c r="A34" t="s">
        <v>46</v>
      </c>
      <c r="B34" t="s">
        <v>56</v>
      </c>
      <c r="C34" t="s">
        <v>57</v>
      </c>
      <c r="D34" t="s">
        <v>57</v>
      </c>
      <c r="E34" t="s">
        <v>49</v>
      </c>
      <c r="F34" t="s">
        <v>121</v>
      </c>
      <c r="G34" t="s">
        <v>122</v>
      </c>
      <c r="I34" t="str">
        <f>HYPERLINK("https://www.facebook.com/430005779526496/posts/434164655777275?comment_id=1477126229885698","https://www.facebook.com/430005779526496/posts/434164655777275?comment_id=1477126229885698")</f>
        <v>https://www.facebook.com/430005779526496/posts/434164655777275?comment_id=1477126229885698</v>
      </c>
      <c r="R34">
        <v>0</v>
      </c>
      <c r="S34">
        <v>0</v>
      </c>
      <c r="U34">
        <v>0</v>
      </c>
      <c r="X34" t="s">
        <v>60</v>
      </c>
      <c r="AK34" t="s">
        <v>68</v>
      </c>
      <c r="AL34" t="s">
        <v>55</v>
      </c>
      <c r="AM34" t="s">
        <v>55</v>
      </c>
      <c r="AN34" t="s">
        <v>55</v>
      </c>
      <c r="AO34" t="s">
        <v>55</v>
      </c>
      <c r="AP34" t="s">
        <v>55</v>
      </c>
      <c r="AQ34" t="s">
        <v>55</v>
      </c>
    </row>
    <row r="35" spans="1:43" x14ac:dyDescent="0.35">
      <c r="A35" t="s">
        <v>46</v>
      </c>
      <c r="B35" t="s">
        <v>56</v>
      </c>
      <c r="C35" t="s">
        <v>57</v>
      </c>
      <c r="D35" t="s">
        <v>57</v>
      </c>
      <c r="E35" t="s">
        <v>49</v>
      </c>
      <c r="F35" s="1" t="s">
        <v>123</v>
      </c>
      <c r="G35" t="s">
        <v>124</v>
      </c>
      <c r="I35" t="str">
        <f>HYPERLINK("https://www.facebook.com/430005779526496/posts/434164655777275?comment_id=1481300942794843","https://www.facebook.com/430005779526496/posts/434164655777275?comment_id=1481300942794843")</f>
        <v>https://www.facebook.com/430005779526496/posts/434164655777275?comment_id=1481300942794843</v>
      </c>
      <c r="R35">
        <v>0</v>
      </c>
      <c r="S35">
        <v>0</v>
      </c>
      <c r="U35">
        <v>0</v>
      </c>
      <c r="X35" t="s">
        <v>60</v>
      </c>
      <c r="AK35" t="s">
        <v>68</v>
      </c>
      <c r="AL35" t="s">
        <v>55</v>
      </c>
      <c r="AM35" t="s">
        <v>55</v>
      </c>
      <c r="AN35" t="s">
        <v>55</v>
      </c>
      <c r="AO35" t="s">
        <v>55</v>
      </c>
      <c r="AP35" t="s">
        <v>55</v>
      </c>
      <c r="AQ35" t="s">
        <v>55</v>
      </c>
    </row>
    <row r="36" spans="1:43" x14ac:dyDescent="0.35">
      <c r="A36" t="s">
        <v>46</v>
      </c>
      <c r="B36" t="s">
        <v>56</v>
      </c>
      <c r="C36" t="s">
        <v>57</v>
      </c>
      <c r="D36" t="s">
        <v>57</v>
      </c>
      <c r="E36" t="s">
        <v>49</v>
      </c>
      <c r="F36" t="s">
        <v>125</v>
      </c>
      <c r="G36" t="s">
        <v>126</v>
      </c>
      <c r="I36" t="str">
        <f>HYPERLINK("https://www.facebook.com/430005779526496/posts/434164655777275?comment_id=337867145931125","https://www.facebook.com/430005779526496/posts/434164655777275?comment_id=337867145931125")</f>
        <v>https://www.facebook.com/430005779526496/posts/434164655777275?comment_id=337867145931125</v>
      </c>
      <c r="R36">
        <v>0</v>
      </c>
      <c r="S36">
        <v>0</v>
      </c>
      <c r="U36">
        <v>0</v>
      </c>
      <c r="X36" t="s">
        <v>60</v>
      </c>
      <c r="AK36" t="s">
        <v>68</v>
      </c>
      <c r="AL36" t="s">
        <v>55</v>
      </c>
      <c r="AM36" t="s">
        <v>55</v>
      </c>
      <c r="AN36" t="s">
        <v>55</v>
      </c>
      <c r="AO36" t="s">
        <v>55</v>
      </c>
      <c r="AP36" t="s">
        <v>55</v>
      </c>
      <c r="AQ36" t="s">
        <v>55</v>
      </c>
    </row>
    <row r="37" spans="1:43" x14ac:dyDescent="0.35">
      <c r="A37" t="s">
        <v>46</v>
      </c>
      <c r="B37" t="s">
        <v>56</v>
      </c>
      <c r="C37" t="s">
        <v>57</v>
      </c>
      <c r="D37" t="s">
        <v>57</v>
      </c>
      <c r="E37" t="s">
        <v>49</v>
      </c>
      <c r="F37" t="s">
        <v>127</v>
      </c>
      <c r="G37" t="s">
        <v>128</v>
      </c>
      <c r="I37" t="str">
        <f>HYPERLINK("https://www.facebook.com/430005779526496/posts/435342095659531?comment_id=332477943172276","https://www.facebook.com/430005779526496/posts/435342095659531?comment_id=332477943172276")</f>
        <v>https://www.facebook.com/430005779526496/posts/435342095659531?comment_id=332477943172276</v>
      </c>
      <c r="R37">
        <v>0</v>
      </c>
      <c r="S37">
        <v>0</v>
      </c>
      <c r="U37">
        <v>0</v>
      </c>
      <c r="X37" t="s">
        <v>60</v>
      </c>
      <c r="AK37" t="s">
        <v>64</v>
      </c>
      <c r="AL37" t="s">
        <v>55</v>
      </c>
      <c r="AM37" t="s">
        <v>55</v>
      </c>
      <c r="AN37" t="s">
        <v>55</v>
      </c>
      <c r="AO37" t="s">
        <v>55</v>
      </c>
      <c r="AP37" t="s">
        <v>55</v>
      </c>
      <c r="AQ37" t="s">
        <v>55</v>
      </c>
    </row>
    <row r="38" spans="1:43" x14ac:dyDescent="0.35">
      <c r="A38" t="s">
        <v>46</v>
      </c>
      <c r="B38" t="s">
        <v>56</v>
      </c>
      <c r="C38" t="s">
        <v>57</v>
      </c>
      <c r="D38" t="s">
        <v>57</v>
      </c>
      <c r="E38" t="s">
        <v>49</v>
      </c>
      <c r="F38" s="1" t="s">
        <v>129</v>
      </c>
      <c r="G38" t="s">
        <v>130</v>
      </c>
      <c r="I38" t="str">
        <f>HYPERLINK("https://www.facebook.com/430005779526496/posts/432975312562876?comment_id=1513565946254832","https://www.facebook.com/430005779526496/posts/432975312562876?comment_id=1513565946254832")</f>
        <v>https://www.facebook.com/430005779526496/posts/432975312562876?comment_id=1513565946254832</v>
      </c>
      <c r="R38">
        <v>0</v>
      </c>
      <c r="S38">
        <v>0</v>
      </c>
      <c r="U38">
        <v>0</v>
      </c>
      <c r="X38" t="s">
        <v>60</v>
      </c>
      <c r="AK38" t="s">
        <v>61</v>
      </c>
      <c r="AL38" t="s">
        <v>55</v>
      </c>
      <c r="AM38" t="s">
        <v>55</v>
      </c>
      <c r="AN38" t="s">
        <v>55</v>
      </c>
      <c r="AO38" t="s">
        <v>55</v>
      </c>
      <c r="AP38" t="s">
        <v>55</v>
      </c>
      <c r="AQ38" t="s">
        <v>55</v>
      </c>
    </row>
    <row r="39" spans="1:43" x14ac:dyDescent="0.35">
      <c r="A39" t="s">
        <v>46</v>
      </c>
      <c r="B39" t="s">
        <v>56</v>
      </c>
      <c r="C39" t="s">
        <v>57</v>
      </c>
      <c r="D39" t="s">
        <v>57</v>
      </c>
      <c r="E39" t="s">
        <v>65</v>
      </c>
      <c r="F39" t="s">
        <v>131</v>
      </c>
      <c r="G39" t="s">
        <v>132</v>
      </c>
      <c r="I39" t="str">
        <f>HYPERLINK("https://www.facebook.com/430005779526496/posts/432975312562876?comment_id=1150776219451753","https://www.facebook.com/430005779526496/posts/432975312562876?comment_id=1150776219451753")</f>
        <v>https://www.facebook.com/430005779526496/posts/432975312562876?comment_id=1150776219451753</v>
      </c>
      <c r="R39">
        <v>0</v>
      </c>
      <c r="S39">
        <v>0</v>
      </c>
      <c r="U39">
        <v>0</v>
      </c>
      <c r="X39" t="s">
        <v>60</v>
      </c>
      <c r="AK39" t="s">
        <v>61</v>
      </c>
      <c r="AL39" t="s">
        <v>55</v>
      </c>
      <c r="AM39" t="s">
        <v>55</v>
      </c>
      <c r="AN39" t="s">
        <v>55</v>
      </c>
      <c r="AO39" t="s">
        <v>55</v>
      </c>
      <c r="AP39" t="s">
        <v>55</v>
      </c>
      <c r="AQ39" t="s">
        <v>55</v>
      </c>
    </row>
    <row r="40" spans="1:43" x14ac:dyDescent="0.35">
      <c r="A40" t="s">
        <v>46</v>
      </c>
      <c r="B40" t="s">
        <v>56</v>
      </c>
      <c r="C40" t="s">
        <v>57</v>
      </c>
      <c r="D40" t="s">
        <v>57</v>
      </c>
      <c r="E40" t="s">
        <v>49</v>
      </c>
      <c r="F40" s="1" t="s">
        <v>129</v>
      </c>
      <c r="G40" t="s">
        <v>133</v>
      </c>
      <c r="I40" t="str">
        <f>HYPERLINK("https://www.facebook.com/430005779526496/posts/434164655777275?comment_id=970431428007741","https://www.facebook.com/430005779526496/posts/434164655777275?comment_id=970431428007741")</f>
        <v>https://www.facebook.com/430005779526496/posts/434164655777275?comment_id=970431428007741</v>
      </c>
      <c r="R40">
        <v>0</v>
      </c>
      <c r="S40">
        <v>0</v>
      </c>
      <c r="U40">
        <v>0</v>
      </c>
      <c r="X40" t="s">
        <v>60</v>
      </c>
      <c r="AK40" t="s">
        <v>68</v>
      </c>
      <c r="AL40" t="s">
        <v>55</v>
      </c>
      <c r="AM40" t="s">
        <v>55</v>
      </c>
      <c r="AN40" t="s">
        <v>55</v>
      </c>
      <c r="AO40" t="s">
        <v>55</v>
      </c>
      <c r="AP40" t="s">
        <v>55</v>
      </c>
      <c r="AQ40" t="s">
        <v>55</v>
      </c>
    </row>
    <row r="41" spans="1:43" x14ac:dyDescent="0.35">
      <c r="A41" t="s">
        <v>46</v>
      </c>
      <c r="B41" t="s">
        <v>56</v>
      </c>
      <c r="C41" t="s">
        <v>57</v>
      </c>
      <c r="D41" t="s">
        <v>57</v>
      </c>
      <c r="E41" t="s">
        <v>65</v>
      </c>
      <c r="F41" t="s">
        <v>131</v>
      </c>
      <c r="G41" t="s">
        <v>134</v>
      </c>
      <c r="I41" t="str">
        <f>HYPERLINK("https://www.facebook.com/430005779526496/posts/434164655777275?comment_id=1988339704938374","https://www.facebook.com/430005779526496/posts/434164655777275?comment_id=1988339704938374")</f>
        <v>https://www.facebook.com/430005779526496/posts/434164655777275?comment_id=1988339704938374</v>
      </c>
      <c r="R41">
        <v>0</v>
      </c>
      <c r="S41">
        <v>0</v>
      </c>
      <c r="U41">
        <v>0</v>
      </c>
      <c r="X41" t="s">
        <v>60</v>
      </c>
      <c r="AK41" t="s">
        <v>68</v>
      </c>
      <c r="AL41" t="s">
        <v>55</v>
      </c>
      <c r="AM41" t="s">
        <v>55</v>
      </c>
      <c r="AN41" t="s">
        <v>55</v>
      </c>
      <c r="AO41" t="s">
        <v>55</v>
      </c>
      <c r="AP41" t="s">
        <v>55</v>
      </c>
      <c r="AQ41" t="s">
        <v>55</v>
      </c>
    </row>
    <row r="42" spans="1:43" x14ac:dyDescent="0.35">
      <c r="A42" t="s">
        <v>46</v>
      </c>
      <c r="B42" t="s">
        <v>56</v>
      </c>
      <c r="C42" t="s">
        <v>57</v>
      </c>
      <c r="D42" t="s">
        <v>57</v>
      </c>
      <c r="E42" t="s">
        <v>49</v>
      </c>
      <c r="F42" s="1" t="s">
        <v>135</v>
      </c>
      <c r="G42" t="s">
        <v>136</v>
      </c>
      <c r="I42" t="str">
        <f>HYPERLINK("https://www.facebook.com/430005779526496/posts/434164655777275?comment_id=378556185007161","https://www.facebook.com/430005779526496/posts/434164655777275?comment_id=378556185007161")</f>
        <v>https://www.facebook.com/430005779526496/posts/434164655777275?comment_id=378556185007161</v>
      </c>
      <c r="R42">
        <v>0</v>
      </c>
      <c r="S42">
        <v>0</v>
      </c>
      <c r="U42">
        <v>0</v>
      </c>
      <c r="X42" t="s">
        <v>60</v>
      </c>
      <c r="AK42" t="s">
        <v>68</v>
      </c>
      <c r="AL42" t="s">
        <v>55</v>
      </c>
      <c r="AM42" t="s">
        <v>55</v>
      </c>
      <c r="AN42" t="s">
        <v>55</v>
      </c>
      <c r="AO42" t="s">
        <v>55</v>
      </c>
      <c r="AP42" t="s">
        <v>55</v>
      </c>
      <c r="AQ42" t="s">
        <v>55</v>
      </c>
    </row>
    <row r="43" spans="1:43" x14ac:dyDescent="0.35">
      <c r="A43" t="s">
        <v>46</v>
      </c>
      <c r="B43" t="s">
        <v>56</v>
      </c>
      <c r="C43" t="s">
        <v>57</v>
      </c>
      <c r="D43" t="s">
        <v>57</v>
      </c>
      <c r="E43" t="s">
        <v>49</v>
      </c>
      <c r="G43" t="s">
        <v>137</v>
      </c>
      <c r="I43" t="str">
        <f>HYPERLINK("https://www.facebook.com/430005779526496/posts/432975312562876?comment_id=962837051872150","https://www.facebook.com/430005779526496/posts/432975312562876?comment_id=962837051872150")</f>
        <v>https://www.facebook.com/430005779526496/posts/432975312562876?comment_id=962837051872150</v>
      </c>
      <c r="R43">
        <v>0</v>
      </c>
      <c r="S43">
        <v>0</v>
      </c>
      <c r="U43">
        <v>0</v>
      </c>
      <c r="X43" t="s">
        <v>60</v>
      </c>
      <c r="AK43" t="s">
        <v>61</v>
      </c>
      <c r="AL43" t="s">
        <v>55</v>
      </c>
      <c r="AM43" t="s">
        <v>55</v>
      </c>
      <c r="AN43" t="s">
        <v>55</v>
      </c>
      <c r="AO43" t="s">
        <v>55</v>
      </c>
      <c r="AP43" t="s">
        <v>55</v>
      </c>
      <c r="AQ43" t="s">
        <v>55</v>
      </c>
    </row>
    <row r="44" spans="1:43" x14ac:dyDescent="0.35">
      <c r="A44" t="s">
        <v>46</v>
      </c>
      <c r="B44" t="s">
        <v>56</v>
      </c>
      <c r="C44" t="s">
        <v>57</v>
      </c>
      <c r="D44" t="s">
        <v>57</v>
      </c>
      <c r="E44" t="s">
        <v>65</v>
      </c>
      <c r="F44" t="s">
        <v>138</v>
      </c>
      <c r="G44" t="s">
        <v>139</v>
      </c>
      <c r="I44" t="str">
        <f>HYPERLINK("https://www.facebook.com/430005779526496/posts/434164655777275?comment_id=923193963143033","https://www.facebook.com/430005779526496/posts/434164655777275?comment_id=923193963143033")</f>
        <v>https://www.facebook.com/430005779526496/posts/434164655777275?comment_id=923193963143033</v>
      </c>
      <c r="R44">
        <v>0</v>
      </c>
      <c r="S44">
        <v>0</v>
      </c>
      <c r="U44">
        <v>0</v>
      </c>
      <c r="X44" t="s">
        <v>60</v>
      </c>
      <c r="AK44" t="s">
        <v>68</v>
      </c>
      <c r="AL44" t="s">
        <v>55</v>
      </c>
      <c r="AM44" t="s">
        <v>55</v>
      </c>
      <c r="AN44" t="s">
        <v>55</v>
      </c>
      <c r="AO44" t="s">
        <v>55</v>
      </c>
      <c r="AP44" t="s">
        <v>55</v>
      </c>
      <c r="AQ44" t="s">
        <v>55</v>
      </c>
    </row>
    <row r="45" spans="1:43" x14ac:dyDescent="0.35">
      <c r="A45" t="s">
        <v>46</v>
      </c>
      <c r="B45" t="s">
        <v>56</v>
      </c>
      <c r="C45" t="s">
        <v>57</v>
      </c>
      <c r="D45" t="s">
        <v>57</v>
      </c>
      <c r="E45" t="s">
        <v>49</v>
      </c>
      <c r="G45" t="s">
        <v>140</v>
      </c>
      <c r="I45" t="str">
        <f>HYPERLINK("https://www.facebook.com/430005779526496/posts/435342095659531?comment_id=1140367900439543","https://www.facebook.com/430005779526496/posts/435342095659531?comment_id=1140367900439543")</f>
        <v>https://www.facebook.com/430005779526496/posts/435342095659531?comment_id=1140367900439543</v>
      </c>
      <c r="R45">
        <v>0</v>
      </c>
      <c r="S45">
        <v>0</v>
      </c>
      <c r="U45">
        <v>0</v>
      </c>
      <c r="X45" t="s">
        <v>60</v>
      </c>
      <c r="AK45" t="s">
        <v>64</v>
      </c>
      <c r="AL45" t="s">
        <v>55</v>
      </c>
      <c r="AM45" t="s">
        <v>55</v>
      </c>
      <c r="AN45" t="s">
        <v>55</v>
      </c>
      <c r="AO45" t="s">
        <v>55</v>
      </c>
      <c r="AP45" t="s">
        <v>55</v>
      </c>
      <c r="AQ45" t="s">
        <v>55</v>
      </c>
    </row>
    <row r="46" spans="1:43" x14ac:dyDescent="0.35">
      <c r="A46" t="s">
        <v>46</v>
      </c>
      <c r="B46" t="s">
        <v>47</v>
      </c>
      <c r="C46" t="s">
        <v>48</v>
      </c>
      <c r="D46" t="s">
        <v>48</v>
      </c>
      <c r="E46" t="s">
        <v>49</v>
      </c>
      <c r="F46" t="s">
        <v>141</v>
      </c>
      <c r="G46" t="s">
        <v>142</v>
      </c>
      <c r="I46" t="str">
        <f>HYPERLINK("https://twitter.com/Twitter User/status/1774347159015706929","https://twitter.com/Twitter User/status/1774347159015706929")</f>
        <v>https://twitter.com/Twitter User/status/1774347159015706929</v>
      </c>
      <c r="N46">
        <v>0</v>
      </c>
      <c r="O46">
        <v>0</v>
      </c>
      <c r="X46" t="s">
        <v>53</v>
      </c>
      <c r="AK46" t="s">
        <v>54</v>
      </c>
      <c r="AL46" t="s">
        <v>55</v>
      </c>
      <c r="AM46" t="s">
        <v>55</v>
      </c>
      <c r="AN46" t="s">
        <v>55</v>
      </c>
      <c r="AO46" t="s">
        <v>55</v>
      </c>
      <c r="AP46" t="s">
        <v>55</v>
      </c>
      <c r="AQ46" t="s">
        <v>55</v>
      </c>
    </row>
    <row r="47" spans="1:43" x14ac:dyDescent="0.35">
      <c r="A47" t="s">
        <v>46</v>
      </c>
      <c r="B47" t="s">
        <v>47</v>
      </c>
      <c r="C47" t="s">
        <v>48</v>
      </c>
      <c r="D47" t="s">
        <v>48</v>
      </c>
      <c r="E47" t="s">
        <v>49</v>
      </c>
      <c r="F47" t="s">
        <v>143</v>
      </c>
      <c r="G47" t="s">
        <v>144</v>
      </c>
      <c r="I47" t="str">
        <f>HYPERLINK("https://twitter.com/Twitter User/status/1774346663156736155","https://twitter.com/Twitter User/status/1774346663156736155")</f>
        <v>https://twitter.com/Twitter User/status/1774346663156736155</v>
      </c>
      <c r="N47">
        <v>0</v>
      </c>
      <c r="O47">
        <v>0</v>
      </c>
      <c r="X47" t="s">
        <v>53</v>
      </c>
      <c r="AK47" t="s">
        <v>54</v>
      </c>
      <c r="AL47" t="s">
        <v>55</v>
      </c>
      <c r="AM47" t="s">
        <v>55</v>
      </c>
      <c r="AN47" t="s">
        <v>55</v>
      </c>
      <c r="AO47" t="s">
        <v>55</v>
      </c>
      <c r="AP47" t="s">
        <v>55</v>
      </c>
      <c r="AQ47" t="s">
        <v>55</v>
      </c>
    </row>
    <row r="48" spans="1:43" x14ac:dyDescent="0.35">
      <c r="A48" t="s">
        <v>46</v>
      </c>
      <c r="B48" t="s">
        <v>56</v>
      </c>
      <c r="C48" t="s">
        <v>57</v>
      </c>
      <c r="D48" t="s">
        <v>57</v>
      </c>
      <c r="E48" t="s">
        <v>49</v>
      </c>
      <c r="F48" t="s">
        <v>145</v>
      </c>
      <c r="G48" t="s">
        <v>146</v>
      </c>
      <c r="I48" t="str">
        <f>HYPERLINK("https://www.facebook.com/430005779526496/posts/432975312562876?comment_id=388964873928776","https://www.facebook.com/430005779526496/posts/432975312562876?comment_id=388964873928776")</f>
        <v>https://www.facebook.com/430005779526496/posts/432975312562876?comment_id=388964873928776</v>
      </c>
      <c r="R48">
        <v>0</v>
      </c>
      <c r="S48">
        <v>0</v>
      </c>
      <c r="U48">
        <v>0</v>
      </c>
      <c r="X48" t="s">
        <v>60</v>
      </c>
      <c r="AK48" t="s">
        <v>61</v>
      </c>
      <c r="AL48" t="s">
        <v>55</v>
      </c>
      <c r="AM48" t="s">
        <v>55</v>
      </c>
      <c r="AN48" t="s">
        <v>55</v>
      </c>
      <c r="AO48" t="s">
        <v>55</v>
      </c>
      <c r="AP48" t="s">
        <v>55</v>
      </c>
      <c r="AQ48" t="s">
        <v>55</v>
      </c>
    </row>
    <row r="49" spans="1:43" x14ac:dyDescent="0.35">
      <c r="A49" t="s">
        <v>46</v>
      </c>
      <c r="B49" t="s">
        <v>56</v>
      </c>
      <c r="C49" t="s">
        <v>57</v>
      </c>
      <c r="D49" t="s">
        <v>57</v>
      </c>
      <c r="E49" t="s">
        <v>65</v>
      </c>
      <c r="F49" t="s">
        <v>147</v>
      </c>
      <c r="G49" t="s">
        <v>148</v>
      </c>
      <c r="I49" t="str">
        <f>HYPERLINK("https://www.facebook.com/430005779526496/posts/434164655777275?comment_id=1130075228019309","https://www.facebook.com/430005779526496/posts/434164655777275?comment_id=1130075228019309")</f>
        <v>https://www.facebook.com/430005779526496/posts/434164655777275?comment_id=1130075228019309</v>
      </c>
      <c r="R49">
        <v>0</v>
      </c>
      <c r="S49">
        <v>0</v>
      </c>
      <c r="U49">
        <v>0</v>
      </c>
      <c r="X49" t="s">
        <v>60</v>
      </c>
      <c r="AK49" t="s">
        <v>68</v>
      </c>
      <c r="AL49" t="s">
        <v>55</v>
      </c>
      <c r="AM49" t="s">
        <v>55</v>
      </c>
      <c r="AN49" t="s">
        <v>55</v>
      </c>
      <c r="AO49" t="s">
        <v>55</v>
      </c>
      <c r="AP49" t="s">
        <v>55</v>
      </c>
      <c r="AQ49" t="s">
        <v>55</v>
      </c>
    </row>
    <row r="50" spans="1:43" x14ac:dyDescent="0.35">
      <c r="A50" t="s">
        <v>46</v>
      </c>
      <c r="B50" t="s">
        <v>56</v>
      </c>
      <c r="C50" t="s">
        <v>57</v>
      </c>
      <c r="D50" t="s">
        <v>57</v>
      </c>
      <c r="E50" t="s">
        <v>65</v>
      </c>
      <c r="F50" t="s">
        <v>149</v>
      </c>
      <c r="G50" t="s">
        <v>150</v>
      </c>
      <c r="I50" t="str">
        <f>HYPERLINK("https://www.facebook.com/430005779526496/posts/434164655777275?comment_id=822372016397337","https://www.facebook.com/430005779526496/posts/434164655777275?comment_id=822372016397337")</f>
        <v>https://www.facebook.com/430005779526496/posts/434164655777275?comment_id=822372016397337</v>
      </c>
      <c r="R50">
        <v>0</v>
      </c>
      <c r="S50">
        <v>0</v>
      </c>
      <c r="U50">
        <v>0</v>
      </c>
      <c r="X50" t="s">
        <v>60</v>
      </c>
      <c r="AK50" t="s">
        <v>68</v>
      </c>
      <c r="AL50" t="s">
        <v>55</v>
      </c>
      <c r="AM50" t="s">
        <v>55</v>
      </c>
      <c r="AN50" t="s">
        <v>55</v>
      </c>
      <c r="AO50" t="s">
        <v>55</v>
      </c>
      <c r="AP50" t="s">
        <v>55</v>
      </c>
      <c r="AQ50" t="s">
        <v>55</v>
      </c>
    </row>
    <row r="51" spans="1:43" x14ac:dyDescent="0.35">
      <c r="A51" t="s">
        <v>46</v>
      </c>
      <c r="B51" t="s">
        <v>56</v>
      </c>
      <c r="C51" t="s">
        <v>57</v>
      </c>
      <c r="D51" t="s">
        <v>57</v>
      </c>
      <c r="E51" t="s">
        <v>65</v>
      </c>
      <c r="F51" t="s">
        <v>147</v>
      </c>
      <c r="G51" t="s">
        <v>151</v>
      </c>
      <c r="I51" t="str">
        <f>HYPERLINK("https://www.facebook.com/430005779526496/posts/434164655777275?comment_id=7511867968872107","https://www.facebook.com/430005779526496/posts/434164655777275?comment_id=7511867968872107")</f>
        <v>https://www.facebook.com/430005779526496/posts/434164655777275?comment_id=7511867968872107</v>
      </c>
      <c r="R51">
        <v>0</v>
      </c>
      <c r="S51">
        <v>0</v>
      </c>
      <c r="U51">
        <v>0</v>
      </c>
      <c r="X51" t="s">
        <v>60</v>
      </c>
      <c r="AK51" t="s">
        <v>68</v>
      </c>
      <c r="AL51" t="s">
        <v>55</v>
      </c>
      <c r="AM51" t="s">
        <v>55</v>
      </c>
      <c r="AN51" t="s">
        <v>55</v>
      </c>
      <c r="AO51" t="s">
        <v>55</v>
      </c>
      <c r="AP51" t="s">
        <v>55</v>
      </c>
      <c r="AQ51" t="s">
        <v>55</v>
      </c>
    </row>
    <row r="52" spans="1:43" x14ac:dyDescent="0.35">
      <c r="A52" t="s">
        <v>46</v>
      </c>
      <c r="B52" t="s">
        <v>56</v>
      </c>
      <c r="C52" t="s">
        <v>57</v>
      </c>
      <c r="D52" t="s">
        <v>57</v>
      </c>
      <c r="E52" t="s">
        <v>65</v>
      </c>
      <c r="F52" t="s">
        <v>152</v>
      </c>
      <c r="G52" t="s">
        <v>153</v>
      </c>
      <c r="I52" t="str">
        <f>HYPERLINK("https://www.facebook.com/430005779526496/posts/432431665950574?comment_id=1184567462525611","https://www.facebook.com/430005779526496/posts/432431665950574?comment_id=1184567462525611")</f>
        <v>https://www.facebook.com/430005779526496/posts/432431665950574?comment_id=1184567462525611</v>
      </c>
      <c r="R52">
        <v>0</v>
      </c>
      <c r="S52">
        <v>0</v>
      </c>
      <c r="U52">
        <v>0</v>
      </c>
      <c r="X52" t="s">
        <v>60</v>
      </c>
      <c r="AK52" t="s">
        <v>76</v>
      </c>
      <c r="AL52" t="s">
        <v>55</v>
      </c>
      <c r="AM52" t="s">
        <v>55</v>
      </c>
      <c r="AN52" t="s">
        <v>55</v>
      </c>
      <c r="AO52" t="s">
        <v>55</v>
      </c>
      <c r="AP52" t="s">
        <v>55</v>
      </c>
      <c r="AQ52" t="s">
        <v>55</v>
      </c>
    </row>
    <row r="53" spans="1:43" x14ac:dyDescent="0.35">
      <c r="A53" t="s">
        <v>46</v>
      </c>
      <c r="B53" t="s">
        <v>56</v>
      </c>
      <c r="C53" t="s">
        <v>57</v>
      </c>
      <c r="D53" t="s">
        <v>57</v>
      </c>
      <c r="E53" t="s">
        <v>49</v>
      </c>
      <c r="F53" s="1" t="s">
        <v>154</v>
      </c>
      <c r="G53" t="s">
        <v>155</v>
      </c>
      <c r="I53" t="str">
        <f>HYPERLINK("https://www.facebook.com/430005779526496/posts/435342095659531?comment_id=362752956752859","https://www.facebook.com/430005779526496/posts/435342095659531?comment_id=362752956752859")</f>
        <v>https://www.facebook.com/430005779526496/posts/435342095659531?comment_id=362752956752859</v>
      </c>
      <c r="R53">
        <v>0</v>
      </c>
      <c r="S53">
        <v>0</v>
      </c>
      <c r="U53">
        <v>0</v>
      </c>
      <c r="X53" t="s">
        <v>60</v>
      </c>
      <c r="AK53" t="s">
        <v>64</v>
      </c>
      <c r="AL53" t="s">
        <v>55</v>
      </c>
      <c r="AM53" t="s">
        <v>55</v>
      </c>
      <c r="AN53" t="s">
        <v>55</v>
      </c>
      <c r="AO53" t="s">
        <v>55</v>
      </c>
      <c r="AP53" t="s">
        <v>55</v>
      </c>
      <c r="AQ53" t="s">
        <v>55</v>
      </c>
    </row>
    <row r="54" spans="1:43" x14ac:dyDescent="0.35">
      <c r="A54" t="s">
        <v>46</v>
      </c>
      <c r="B54" t="s">
        <v>56</v>
      </c>
      <c r="C54" t="s">
        <v>57</v>
      </c>
      <c r="D54" t="s">
        <v>57</v>
      </c>
      <c r="E54" t="s">
        <v>65</v>
      </c>
      <c r="F54" t="s">
        <v>156</v>
      </c>
      <c r="G54" t="s">
        <v>157</v>
      </c>
      <c r="I54" t="str">
        <f>HYPERLINK("https://www.facebook.com/430005779526496/posts/435342095659531?comment_id=422242693725749","https://www.facebook.com/430005779526496/posts/435342095659531?comment_id=422242693725749")</f>
        <v>https://www.facebook.com/430005779526496/posts/435342095659531?comment_id=422242693725749</v>
      </c>
      <c r="R54">
        <v>0</v>
      </c>
      <c r="S54">
        <v>0</v>
      </c>
      <c r="U54">
        <v>0</v>
      </c>
      <c r="X54" t="s">
        <v>60</v>
      </c>
      <c r="AK54" t="s">
        <v>64</v>
      </c>
      <c r="AL54" t="s">
        <v>55</v>
      </c>
      <c r="AM54" t="s">
        <v>55</v>
      </c>
      <c r="AN54" t="s">
        <v>55</v>
      </c>
      <c r="AO54" t="s">
        <v>55</v>
      </c>
      <c r="AP54" t="s">
        <v>55</v>
      </c>
      <c r="AQ54" t="s">
        <v>55</v>
      </c>
    </row>
    <row r="55" spans="1:43" x14ac:dyDescent="0.35">
      <c r="A55" t="s">
        <v>46</v>
      </c>
      <c r="B55" t="s">
        <v>56</v>
      </c>
      <c r="C55" t="s">
        <v>57</v>
      </c>
      <c r="D55" t="s">
        <v>57</v>
      </c>
      <c r="E55" t="s">
        <v>49</v>
      </c>
      <c r="F55" t="s">
        <v>158</v>
      </c>
      <c r="G55" t="s">
        <v>159</v>
      </c>
      <c r="I55" t="str">
        <f>HYPERLINK("https://www.facebook.com/430005779526496/posts/432975312562876?comment_id=385435657736913","https://www.facebook.com/430005779526496/posts/432975312562876?comment_id=385435657736913")</f>
        <v>https://www.facebook.com/430005779526496/posts/432975312562876?comment_id=385435657736913</v>
      </c>
      <c r="R55">
        <v>0</v>
      </c>
      <c r="S55">
        <v>0</v>
      </c>
      <c r="U55">
        <v>0</v>
      </c>
      <c r="X55" t="s">
        <v>60</v>
      </c>
      <c r="AK55" t="s">
        <v>61</v>
      </c>
      <c r="AL55" t="s">
        <v>55</v>
      </c>
      <c r="AM55" t="s">
        <v>55</v>
      </c>
      <c r="AN55" t="s">
        <v>55</v>
      </c>
      <c r="AO55" t="s">
        <v>55</v>
      </c>
      <c r="AP55" t="s">
        <v>55</v>
      </c>
      <c r="AQ55" t="s">
        <v>55</v>
      </c>
    </row>
    <row r="56" spans="1:43" x14ac:dyDescent="0.35">
      <c r="A56" t="s">
        <v>46</v>
      </c>
      <c r="B56" t="s">
        <v>56</v>
      </c>
      <c r="C56" t="s">
        <v>57</v>
      </c>
      <c r="D56" t="s">
        <v>57</v>
      </c>
      <c r="E56" t="s">
        <v>65</v>
      </c>
      <c r="F56" t="s">
        <v>160</v>
      </c>
      <c r="G56" t="s">
        <v>161</v>
      </c>
      <c r="I56" t="str">
        <f>HYPERLINK("https://www.facebook.com/430005779526496/posts/434164655777275?comment_id=1561342904439994","https://www.facebook.com/430005779526496/posts/434164655777275?comment_id=1561342904439994")</f>
        <v>https://www.facebook.com/430005779526496/posts/434164655777275?comment_id=1561342904439994</v>
      </c>
      <c r="R56">
        <v>0</v>
      </c>
      <c r="S56">
        <v>0</v>
      </c>
      <c r="U56">
        <v>0</v>
      </c>
      <c r="X56" t="s">
        <v>60</v>
      </c>
      <c r="AK56" t="s">
        <v>68</v>
      </c>
      <c r="AL56" t="s">
        <v>55</v>
      </c>
      <c r="AM56" t="s">
        <v>55</v>
      </c>
      <c r="AN56" t="s">
        <v>55</v>
      </c>
      <c r="AO56" t="s">
        <v>55</v>
      </c>
      <c r="AP56" t="s">
        <v>55</v>
      </c>
      <c r="AQ56" t="s">
        <v>55</v>
      </c>
    </row>
    <row r="57" spans="1:43" x14ac:dyDescent="0.35">
      <c r="A57" t="s">
        <v>46</v>
      </c>
      <c r="B57" t="s">
        <v>56</v>
      </c>
      <c r="C57" t="s">
        <v>57</v>
      </c>
      <c r="D57" t="s">
        <v>57</v>
      </c>
      <c r="E57" t="s">
        <v>65</v>
      </c>
      <c r="F57" t="s">
        <v>162</v>
      </c>
      <c r="G57" t="s">
        <v>163</v>
      </c>
      <c r="I57" t="str">
        <f>HYPERLINK("https://www.facebook.com/430005779526496/posts/434164655777275?comment_id=1240056660306089","https://www.facebook.com/430005779526496/posts/434164655777275?comment_id=1240056660306089")</f>
        <v>https://www.facebook.com/430005779526496/posts/434164655777275?comment_id=1240056660306089</v>
      </c>
      <c r="R57">
        <v>0</v>
      </c>
      <c r="S57">
        <v>0</v>
      </c>
      <c r="U57">
        <v>0</v>
      </c>
      <c r="X57" t="s">
        <v>60</v>
      </c>
      <c r="AK57" t="s">
        <v>68</v>
      </c>
      <c r="AL57" t="s">
        <v>55</v>
      </c>
      <c r="AM57" t="s">
        <v>55</v>
      </c>
      <c r="AN57" t="s">
        <v>55</v>
      </c>
      <c r="AO57" t="s">
        <v>55</v>
      </c>
      <c r="AP57" t="s">
        <v>55</v>
      </c>
      <c r="AQ57" t="s">
        <v>55</v>
      </c>
    </row>
    <row r="58" spans="1:43" x14ac:dyDescent="0.35">
      <c r="A58" t="s">
        <v>46</v>
      </c>
      <c r="B58" t="s">
        <v>56</v>
      </c>
      <c r="C58" t="s">
        <v>57</v>
      </c>
      <c r="D58" t="s">
        <v>57</v>
      </c>
      <c r="E58" t="s">
        <v>65</v>
      </c>
      <c r="F58" t="s">
        <v>164</v>
      </c>
      <c r="G58" t="s">
        <v>165</v>
      </c>
      <c r="I58" t="str">
        <f>HYPERLINK("https://www.facebook.com/430005779526496/posts/435342095659531?comment_id=746374320970266","https://www.facebook.com/430005779526496/posts/435342095659531?comment_id=746374320970266")</f>
        <v>https://www.facebook.com/430005779526496/posts/435342095659531?comment_id=746374320970266</v>
      </c>
      <c r="R58">
        <v>0</v>
      </c>
      <c r="S58">
        <v>0</v>
      </c>
      <c r="U58">
        <v>0</v>
      </c>
      <c r="X58" t="s">
        <v>60</v>
      </c>
      <c r="AK58" t="s">
        <v>64</v>
      </c>
      <c r="AL58" t="s">
        <v>55</v>
      </c>
      <c r="AM58" t="s">
        <v>55</v>
      </c>
      <c r="AN58" t="s">
        <v>55</v>
      </c>
      <c r="AO58" t="s">
        <v>55</v>
      </c>
      <c r="AP58" t="s">
        <v>55</v>
      </c>
      <c r="AQ58" t="s">
        <v>55</v>
      </c>
    </row>
    <row r="59" spans="1:43" x14ac:dyDescent="0.35">
      <c r="A59" t="s">
        <v>46</v>
      </c>
      <c r="B59" t="s">
        <v>56</v>
      </c>
      <c r="C59" t="s">
        <v>57</v>
      </c>
      <c r="D59" t="s">
        <v>57</v>
      </c>
      <c r="E59" t="s">
        <v>49</v>
      </c>
      <c r="F59" s="1" t="s">
        <v>166</v>
      </c>
      <c r="G59" t="s">
        <v>167</v>
      </c>
      <c r="I59" t="str">
        <f>HYPERLINK("https://www.facebook.com/430005779526496/posts/432431665950574?comment_id=800290908616567","https://www.facebook.com/430005779526496/posts/432431665950574?comment_id=800290908616567")</f>
        <v>https://www.facebook.com/430005779526496/posts/432431665950574?comment_id=800290908616567</v>
      </c>
      <c r="R59">
        <v>0</v>
      </c>
      <c r="S59">
        <v>0</v>
      </c>
      <c r="U59">
        <v>0</v>
      </c>
      <c r="X59" t="s">
        <v>60</v>
      </c>
      <c r="AK59" t="s">
        <v>76</v>
      </c>
      <c r="AL59" t="s">
        <v>55</v>
      </c>
      <c r="AM59" t="s">
        <v>55</v>
      </c>
      <c r="AN59" t="s">
        <v>55</v>
      </c>
      <c r="AO59" t="s">
        <v>55</v>
      </c>
      <c r="AP59" t="s">
        <v>55</v>
      </c>
      <c r="AQ59" t="s">
        <v>55</v>
      </c>
    </row>
    <row r="60" spans="1:43" x14ac:dyDescent="0.35">
      <c r="A60" t="s">
        <v>46</v>
      </c>
      <c r="B60" t="s">
        <v>56</v>
      </c>
      <c r="C60" t="s">
        <v>57</v>
      </c>
      <c r="D60" t="s">
        <v>57</v>
      </c>
      <c r="E60" t="s">
        <v>49</v>
      </c>
      <c r="F60" s="1" t="s">
        <v>166</v>
      </c>
      <c r="G60" t="s">
        <v>168</v>
      </c>
      <c r="I60" t="str">
        <f>HYPERLINK("https://www.facebook.com/430005779526496/posts/432431665950574?comment_id=1763077414185647","https://www.facebook.com/430005779526496/posts/432431665950574?comment_id=1763077414185647")</f>
        <v>https://www.facebook.com/430005779526496/posts/432431665950574?comment_id=1763077414185647</v>
      </c>
      <c r="R60">
        <v>0</v>
      </c>
      <c r="S60">
        <v>0</v>
      </c>
      <c r="U60">
        <v>0</v>
      </c>
      <c r="X60" t="s">
        <v>60</v>
      </c>
      <c r="AK60" t="s">
        <v>76</v>
      </c>
      <c r="AL60" t="s">
        <v>55</v>
      </c>
      <c r="AM60" t="s">
        <v>55</v>
      </c>
      <c r="AN60" t="s">
        <v>55</v>
      </c>
      <c r="AO60" t="s">
        <v>55</v>
      </c>
      <c r="AP60" t="s">
        <v>55</v>
      </c>
      <c r="AQ60" t="s">
        <v>55</v>
      </c>
    </row>
    <row r="61" spans="1:43" x14ac:dyDescent="0.35">
      <c r="A61" t="s">
        <v>46</v>
      </c>
      <c r="B61" t="s">
        <v>56</v>
      </c>
      <c r="C61" t="s">
        <v>57</v>
      </c>
      <c r="D61" t="s">
        <v>57</v>
      </c>
      <c r="E61" t="s">
        <v>49</v>
      </c>
      <c r="F61" s="1" t="s">
        <v>71</v>
      </c>
      <c r="G61" t="s">
        <v>169</v>
      </c>
      <c r="I61" t="str">
        <f>HYPERLINK("https://www.facebook.com/430005779526496/posts/434164655777275?comment_id=938225651277753","https://www.facebook.com/430005779526496/posts/434164655777275?comment_id=938225651277753")</f>
        <v>https://www.facebook.com/430005779526496/posts/434164655777275?comment_id=938225651277753</v>
      </c>
      <c r="R61">
        <v>0</v>
      </c>
      <c r="S61">
        <v>0</v>
      </c>
      <c r="U61">
        <v>0</v>
      </c>
      <c r="X61" t="s">
        <v>60</v>
      </c>
      <c r="AK61" t="s">
        <v>68</v>
      </c>
      <c r="AL61" t="s">
        <v>55</v>
      </c>
      <c r="AM61" t="s">
        <v>55</v>
      </c>
      <c r="AN61" t="s">
        <v>55</v>
      </c>
      <c r="AO61" t="s">
        <v>55</v>
      </c>
      <c r="AP61" t="s">
        <v>55</v>
      </c>
      <c r="AQ61" t="s">
        <v>55</v>
      </c>
    </row>
    <row r="62" spans="1:43" x14ac:dyDescent="0.35">
      <c r="A62" t="s">
        <v>46</v>
      </c>
      <c r="B62" t="s">
        <v>56</v>
      </c>
      <c r="C62" t="s">
        <v>57</v>
      </c>
      <c r="D62" t="s">
        <v>57</v>
      </c>
      <c r="E62" t="s">
        <v>65</v>
      </c>
      <c r="F62" t="s">
        <v>170</v>
      </c>
      <c r="G62" t="s">
        <v>171</v>
      </c>
      <c r="I62" t="str">
        <f>HYPERLINK("https://www.facebook.com/430005779526496/posts/432431665950574?comment_id=771088594965604","https://www.facebook.com/430005779526496/posts/432431665950574?comment_id=771088594965604")</f>
        <v>https://www.facebook.com/430005779526496/posts/432431665950574?comment_id=771088594965604</v>
      </c>
      <c r="R62">
        <v>0</v>
      </c>
      <c r="S62">
        <v>0</v>
      </c>
      <c r="U62">
        <v>0</v>
      </c>
      <c r="X62" t="s">
        <v>60</v>
      </c>
      <c r="AK62" t="s">
        <v>76</v>
      </c>
      <c r="AL62" t="s">
        <v>55</v>
      </c>
      <c r="AM62" t="s">
        <v>55</v>
      </c>
      <c r="AN62" t="s">
        <v>55</v>
      </c>
      <c r="AO62" t="s">
        <v>55</v>
      </c>
      <c r="AP62" t="s">
        <v>55</v>
      </c>
      <c r="AQ62" t="s">
        <v>55</v>
      </c>
    </row>
    <row r="63" spans="1:43" x14ac:dyDescent="0.35">
      <c r="A63" t="s">
        <v>46</v>
      </c>
      <c r="B63" t="s">
        <v>56</v>
      </c>
      <c r="C63" t="s">
        <v>57</v>
      </c>
      <c r="D63" t="s">
        <v>57</v>
      </c>
      <c r="E63" t="s">
        <v>49</v>
      </c>
      <c r="G63" t="s">
        <v>172</v>
      </c>
      <c r="I63" t="str">
        <f>HYPERLINK("https://www.facebook.com/430005779526496/posts/435342095659531?comment_id=1117406926068751","https://www.facebook.com/430005779526496/posts/435342095659531?comment_id=1117406926068751")</f>
        <v>https://www.facebook.com/430005779526496/posts/435342095659531?comment_id=1117406926068751</v>
      </c>
      <c r="R63">
        <v>0</v>
      </c>
      <c r="S63">
        <v>0</v>
      </c>
      <c r="U63">
        <v>0</v>
      </c>
      <c r="X63" t="s">
        <v>60</v>
      </c>
      <c r="AK63" t="s">
        <v>64</v>
      </c>
      <c r="AL63" t="s">
        <v>55</v>
      </c>
      <c r="AM63" t="s">
        <v>55</v>
      </c>
      <c r="AN63" t="s">
        <v>55</v>
      </c>
      <c r="AO63" t="s">
        <v>55</v>
      </c>
      <c r="AP63" t="s">
        <v>55</v>
      </c>
      <c r="AQ63" t="s">
        <v>55</v>
      </c>
    </row>
    <row r="64" spans="1:43" x14ac:dyDescent="0.35">
      <c r="A64" t="s">
        <v>46</v>
      </c>
      <c r="B64" t="s">
        <v>56</v>
      </c>
      <c r="C64" t="s">
        <v>57</v>
      </c>
      <c r="D64" t="s">
        <v>57</v>
      </c>
      <c r="E64" t="s">
        <v>65</v>
      </c>
      <c r="F64" t="s">
        <v>173</v>
      </c>
      <c r="G64" t="s">
        <v>174</v>
      </c>
      <c r="I64" t="str">
        <f>HYPERLINK("https://www.facebook.com/430005779526496/posts/435342095659531?comment_id=429488829466089","https://www.facebook.com/430005779526496/posts/435342095659531?comment_id=429488829466089")</f>
        <v>https://www.facebook.com/430005779526496/posts/435342095659531?comment_id=429488829466089</v>
      </c>
      <c r="R64">
        <v>0</v>
      </c>
      <c r="S64">
        <v>0</v>
      </c>
      <c r="U64">
        <v>0</v>
      </c>
      <c r="X64" t="s">
        <v>60</v>
      </c>
      <c r="AK64" t="s">
        <v>64</v>
      </c>
      <c r="AL64" t="s">
        <v>55</v>
      </c>
      <c r="AM64" t="s">
        <v>55</v>
      </c>
      <c r="AN64" t="s">
        <v>55</v>
      </c>
      <c r="AO64" t="s">
        <v>55</v>
      </c>
      <c r="AP64" t="s">
        <v>55</v>
      </c>
      <c r="AQ64" t="s">
        <v>55</v>
      </c>
    </row>
    <row r="65" spans="1:43" x14ac:dyDescent="0.35">
      <c r="A65" t="s">
        <v>46</v>
      </c>
      <c r="B65" t="s">
        <v>56</v>
      </c>
      <c r="C65" t="s">
        <v>57</v>
      </c>
      <c r="D65" t="s">
        <v>57</v>
      </c>
      <c r="E65" t="s">
        <v>65</v>
      </c>
      <c r="F65" t="s">
        <v>175</v>
      </c>
      <c r="G65" t="s">
        <v>176</v>
      </c>
      <c r="I65" t="str">
        <f>HYPERLINK("https://www.facebook.com/430005779526496/posts/432431665950574?comment_id=2079001562468627","https://www.facebook.com/430005779526496/posts/432431665950574?comment_id=2079001562468627")</f>
        <v>https://www.facebook.com/430005779526496/posts/432431665950574?comment_id=2079001562468627</v>
      </c>
      <c r="R65">
        <v>0</v>
      </c>
      <c r="S65">
        <v>0</v>
      </c>
      <c r="U65">
        <v>0</v>
      </c>
      <c r="X65" t="s">
        <v>60</v>
      </c>
      <c r="AK65" t="s">
        <v>76</v>
      </c>
      <c r="AL65" t="s">
        <v>55</v>
      </c>
      <c r="AM65" t="s">
        <v>55</v>
      </c>
      <c r="AN65" t="s">
        <v>55</v>
      </c>
      <c r="AO65" t="s">
        <v>55</v>
      </c>
      <c r="AP65" t="s">
        <v>55</v>
      </c>
      <c r="AQ65" t="s">
        <v>55</v>
      </c>
    </row>
    <row r="66" spans="1:43" x14ac:dyDescent="0.35">
      <c r="A66" t="s">
        <v>46</v>
      </c>
      <c r="B66" t="s">
        <v>56</v>
      </c>
      <c r="C66" t="s">
        <v>57</v>
      </c>
      <c r="D66" t="s">
        <v>57</v>
      </c>
      <c r="E66" t="s">
        <v>65</v>
      </c>
      <c r="F66" t="s">
        <v>177</v>
      </c>
      <c r="G66" t="s">
        <v>178</v>
      </c>
      <c r="I66" t="str">
        <f>HYPERLINK("https://www.facebook.com/430005779526496/posts/432431665950574?comment_id=1062408688392767","https://www.facebook.com/430005779526496/posts/432431665950574?comment_id=1062408688392767")</f>
        <v>https://www.facebook.com/430005779526496/posts/432431665950574?comment_id=1062408688392767</v>
      </c>
      <c r="R66">
        <v>0</v>
      </c>
      <c r="S66">
        <v>0</v>
      </c>
      <c r="U66">
        <v>0</v>
      </c>
      <c r="X66" t="s">
        <v>60</v>
      </c>
      <c r="AK66" t="s">
        <v>76</v>
      </c>
      <c r="AL66" t="s">
        <v>55</v>
      </c>
      <c r="AM66" t="s">
        <v>55</v>
      </c>
      <c r="AN66" t="s">
        <v>55</v>
      </c>
      <c r="AO66" t="s">
        <v>55</v>
      </c>
      <c r="AP66" t="s">
        <v>55</v>
      </c>
      <c r="AQ66" t="s">
        <v>55</v>
      </c>
    </row>
    <row r="67" spans="1:43" x14ac:dyDescent="0.35">
      <c r="A67" t="s">
        <v>46</v>
      </c>
      <c r="B67" t="s">
        <v>56</v>
      </c>
      <c r="C67" t="s">
        <v>57</v>
      </c>
      <c r="D67" t="s">
        <v>57</v>
      </c>
      <c r="E67" t="s">
        <v>65</v>
      </c>
      <c r="F67" t="s">
        <v>147</v>
      </c>
      <c r="G67" t="s">
        <v>179</v>
      </c>
      <c r="I67" t="str">
        <f>HYPERLINK("https://www.facebook.com/430005779526496/posts/434164655777275?comment_id=437470652092916","https://www.facebook.com/430005779526496/posts/434164655777275?comment_id=437470652092916")</f>
        <v>https://www.facebook.com/430005779526496/posts/434164655777275?comment_id=437470652092916</v>
      </c>
      <c r="R67">
        <v>0</v>
      </c>
      <c r="S67">
        <v>0</v>
      </c>
      <c r="U67">
        <v>0</v>
      </c>
      <c r="X67" t="s">
        <v>60</v>
      </c>
      <c r="AK67" t="s">
        <v>68</v>
      </c>
      <c r="AL67" t="s">
        <v>55</v>
      </c>
      <c r="AM67" t="s">
        <v>55</v>
      </c>
      <c r="AN67" t="s">
        <v>55</v>
      </c>
      <c r="AO67" t="s">
        <v>55</v>
      </c>
      <c r="AP67" t="s">
        <v>55</v>
      </c>
      <c r="AQ67" t="s">
        <v>55</v>
      </c>
    </row>
    <row r="68" spans="1:43" x14ac:dyDescent="0.35">
      <c r="A68" t="s">
        <v>46</v>
      </c>
      <c r="B68" t="s">
        <v>56</v>
      </c>
      <c r="C68" t="s">
        <v>57</v>
      </c>
      <c r="D68" t="s">
        <v>57</v>
      </c>
      <c r="E68" t="s">
        <v>49</v>
      </c>
      <c r="F68" t="s">
        <v>180</v>
      </c>
      <c r="G68" t="s">
        <v>181</v>
      </c>
      <c r="I68" t="str">
        <f>HYPERLINK("https://www.facebook.com/430005779526496/posts/434164655777275?comment_id=2196682277347636","https://www.facebook.com/430005779526496/posts/434164655777275?comment_id=2196682277347636")</f>
        <v>https://www.facebook.com/430005779526496/posts/434164655777275?comment_id=2196682277347636</v>
      </c>
      <c r="R68">
        <v>0</v>
      </c>
      <c r="S68">
        <v>0</v>
      </c>
      <c r="U68">
        <v>0</v>
      </c>
      <c r="X68" t="s">
        <v>60</v>
      </c>
      <c r="AK68" t="s">
        <v>68</v>
      </c>
      <c r="AL68" t="s">
        <v>55</v>
      </c>
      <c r="AM68" t="s">
        <v>55</v>
      </c>
      <c r="AN68" t="s">
        <v>55</v>
      </c>
      <c r="AO68" t="s">
        <v>55</v>
      </c>
      <c r="AP68" t="s">
        <v>55</v>
      </c>
      <c r="AQ68" t="s">
        <v>55</v>
      </c>
    </row>
    <row r="69" spans="1:43" x14ac:dyDescent="0.35">
      <c r="A69" t="s">
        <v>46</v>
      </c>
      <c r="B69" t="s">
        <v>56</v>
      </c>
      <c r="C69" t="s">
        <v>57</v>
      </c>
      <c r="D69" t="s">
        <v>57</v>
      </c>
      <c r="E69" t="s">
        <v>49</v>
      </c>
      <c r="F69" s="1" t="s">
        <v>182</v>
      </c>
      <c r="G69" t="s">
        <v>183</v>
      </c>
      <c r="I69" t="str">
        <f>HYPERLINK("https://www.facebook.com/430005779526496/posts/434164655777275?comment_id=1458413291744168","https://www.facebook.com/430005779526496/posts/434164655777275?comment_id=1458413291744168")</f>
        <v>https://www.facebook.com/430005779526496/posts/434164655777275?comment_id=1458413291744168</v>
      </c>
      <c r="R69">
        <v>0</v>
      </c>
      <c r="S69">
        <v>0</v>
      </c>
      <c r="U69">
        <v>0</v>
      </c>
      <c r="X69" t="s">
        <v>60</v>
      </c>
      <c r="AK69" t="s">
        <v>68</v>
      </c>
      <c r="AL69" t="s">
        <v>55</v>
      </c>
      <c r="AM69" t="s">
        <v>55</v>
      </c>
      <c r="AN69" t="s">
        <v>55</v>
      </c>
      <c r="AO69" t="s">
        <v>55</v>
      </c>
      <c r="AP69" t="s">
        <v>55</v>
      </c>
      <c r="AQ69" t="s">
        <v>55</v>
      </c>
    </row>
    <row r="70" spans="1:43" x14ac:dyDescent="0.35">
      <c r="A70" t="s">
        <v>46</v>
      </c>
      <c r="B70" t="s">
        <v>56</v>
      </c>
      <c r="C70" t="s">
        <v>57</v>
      </c>
      <c r="D70" t="s">
        <v>57</v>
      </c>
      <c r="E70" t="s">
        <v>49</v>
      </c>
      <c r="F70" s="1" t="s">
        <v>184</v>
      </c>
      <c r="G70" t="s">
        <v>185</v>
      </c>
      <c r="I70" t="str">
        <f>HYPERLINK("https://www.facebook.com/430005779526496/posts/432431665950574?comment_id=1245560573086020","https://www.facebook.com/430005779526496/posts/432431665950574?comment_id=1245560573086020")</f>
        <v>https://www.facebook.com/430005779526496/posts/432431665950574?comment_id=1245560573086020</v>
      </c>
      <c r="R70">
        <v>0</v>
      </c>
      <c r="S70">
        <v>0</v>
      </c>
      <c r="U70">
        <v>0</v>
      </c>
      <c r="X70" t="s">
        <v>60</v>
      </c>
      <c r="AK70" t="s">
        <v>76</v>
      </c>
      <c r="AL70" t="s">
        <v>55</v>
      </c>
      <c r="AM70" t="s">
        <v>55</v>
      </c>
      <c r="AN70" t="s">
        <v>55</v>
      </c>
      <c r="AO70" t="s">
        <v>55</v>
      </c>
      <c r="AP70" t="s">
        <v>55</v>
      </c>
      <c r="AQ70" t="s">
        <v>55</v>
      </c>
    </row>
    <row r="71" spans="1:43" x14ac:dyDescent="0.35">
      <c r="A71" t="s">
        <v>46</v>
      </c>
      <c r="B71" t="s">
        <v>56</v>
      </c>
      <c r="C71" t="s">
        <v>57</v>
      </c>
      <c r="D71" t="s">
        <v>57</v>
      </c>
      <c r="E71" t="s">
        <v>49</v>
      </c>
      <c r="F71" t="s">
        <v>186</v>
      </c>
      <c r="G71" t="s">
        <v>187</v>
      </c>
      <c r="I71" t="str">
        <f>HYPERLINK("https://www.facebook.com/430005779526496/posts/434164655777275?comment_id=924813259136216","https://www.facebook.com/430005779526496/posts/434164655777275?comment_id=924813259136216")</f>
        <v>https://www.facebook.com/430005779526496/posts/434164655777275?comment_id=924813259136216</v>
      </c>
      <c r="R71">
        <v>0</v>
      </c>
      <c r="S71">
        <v>0</v>
      </c>
      <c r="U71">
        <v>0</v>
      </c>
      <c r="X71" t="s">
        <v>60</v>
      </c>
      <c r="AK71" t="s">
        <v>68</v>
      </c>
      <c r="AL71" t="s">
        <v>55</v>
      </c>
      <c r="AM71" t="s">
        <v>55</v>
      </c>
      <c r="AN71" t="s">
        <v>55</v>
      </c>
      <c r="AO71" t="s">
        <v>55</v>
      </c>
      <c r="AP71" t="s">
        <v>55</v>
      </c>
      <c r="AQ71" t="s">
        <v>55</v>
      </c>
    </row>
    <row r="72" spans="1:43" x14ac:dyDescent="0.35">
      <c r="A72" t="s">
        <v>46</v>
      </c>
      <c r="B72" t="s">
        <v>56</v>
      </c>
      <c r="C72" t="s">
        <v>57</v>
      </c>
      <c r="D72" t="s">
        <v>57</v>
      </c>
      <c r="E72" t="s">
        <v>65</v>
      </c>
      <c r="F72" t="s">
        <v>152</v>
      </c>
      <c r="G72" t="s">
        <v>188</v>
      </c>
      <c r="I72" t="str">
        <f>HYPERLINK("https://www.facebook.com/430005779526496/posts/432431665950574?comment_id=401672512570193","https://www.facebook.com/430005779526496/posts/432431665950574?comment_id=401672512570193")</f>
        <v>https://www.facebook.com/430005779526496/posts/432431665950574?comment_id=401672512570193</v>
      </c>
      <c r="R72">
        <v>0</v>
      </c>
      <c r="S72">
        <v>0</v>
      </c>
      <c r="U72">
        <v>0</v>
      </c>
      <c r="X72" t="s">
        <v>60</v>
      </c>
      <c r="AK72" t="s">
        <v>76</v>
      </c>
      <c r="AL72" t="s">
        <v>55</v>
      </c>
      <c r="AM72" t="s">
        <v>55</v>
      </c>
      <c r="AN72" t="s">
        <v>55</v>
      </c>
      <c r="AO72" t="s">
        <v>55</v>
      </c>
      <c r="AP72" t="s">
        <v>55</v>
      </c>
      <c r="AQ72" t="s">
        <v>55</v>
      </c>
    </row>
    <row r="73" spans="1:43" x14ac:dyDescent="0.35">
      <c r="A73" t="s">
        <v>46</v>
      </c>
      <c r="B73" t="s">
        <v>47</v>
      </c>
      <c r="C73" t="s">
        <v>48</v>
      </c>
      <c r="D73" t="s">
        <v>48</v>
      </c>
      <c r="E73" t="s">
        <v>49</v>
      </c>
      <c r="F73" t="s">
        <v>189</v>
      </c>
      <c r="G73" t="s">
        <v>190</v>
      </c>
      <c r="I73" t="str">
        <f>HYPERLINK("https://twitter.com/DBSBankIndia/status/1774277942002004130","https://twitter.com/DBSBankIndia/status/1774277942002004130")</f>
        <v>https://twitter.com/DBSBankIndia/status/1774277942002004130</v>
      </c>
      <c r="J73" t="s">
        <v>52</v>
      </c>
      <c r="N73">
        <v>0</v>
      </c>
      <c r="O73">
        <v>0</v>
      </c>
      <c r="P73">
        <v>14524</v>
      </c>
      <c r="Q73" t="s">
        <v>191</v>
      </c>
      <c r="W73" t="s">
        <v>192</v>
      </c>
      <c r="X73" t="s">
        <v>53</v>
      </c>
      <c r="AK73" t="s">
        <v>54</v>
      </c>
      <c r="AL73" t="s">
        <v>55</v>
      </c>
      <c r="AM73" t="s">
        <v>55</v>
      </c>
      <c r="AN73" t="s">
        <v>55</v>
      </c>
      <c r="AO73" t="s">
        <v>55</v>
      </c>
      <c r="AP73" t="s">
        <v>55</v>
      </c>
      <c r="AQ73" t="s">
        <v>55</v>
      </c>
    </row>
    <row r="74" spans="1:43" x14ac:dyDescent="0.35">
      <c r="A74" t="s">
        <v>46</v>
      </c>
      <c r="B74" t="s">
        <v>56</v>
      </c>
      <c r="C74" t="s">
        <v>193</v>
      </c>
      <c r="D74" t="s">
        <v>193</v>
      </c>
      <c r="E74" t="s">
        <v>49</v>
      </c>
      <c r="F74" t="s">
        <v>194</v>
      </c>
      <c r="G74" t="s">
        <v>190</v>
      </c>
      <c r="I74" t="str">
        <f>HYPERLINK("https://www.facebook.com/430005779526496/posts/435342095659531","https://www.facebook.com/430005779526496/posts/435342095659531")</f>
        <v>https://www.facebook.com/430005779526496/posts/435342095659531</v>
      </c>
      <c r="R74">
        <v>17</v>
      </c>
      <c r="S74">
        <v>12890</v>
      </c>
      <c r="U74">
        <v>7</v>
      </c>
      <c r="X74" t="s">
        <v>195</v>
      </c>
      <c r="AK74" t="s">
        <v>64</v>
      </c>
      <c r="AL74" t="s">
        <v>55</v>
      </c>
      <c r="AM74" t="s">
        <v>55</v>
      </c>
      <c r="AN74" t="s">
        <v>55</v>
      </c>
      <c r="AO74" t="s">
        <v>55</v>
      </c>
      <c r="AP74" t="s">
        <v>55</v>
      </c>
      <c r="AQ74" t="s">
        <v>55</v>
      </c>
    </row>
    <row r="75" spans="1:43" x14ac:dyDescent="0.35">
      <c r="A75" t="s">
        <v>46</v>
      </c>
      <c r="B75" t="s">
        <v>56</v>
      </c>
      <c r="C75" t="s">
        <v>57</v>
      </c>
      <c r="D75" t="s">
        <v>57</v>
      </c>
      <c r="E75" t="s">
        <v>49</v>
      </c>
      <c r="F75" t="s">
        <v>196</v>
      </c>
      <c r="G75" t="s">
        <v>197</v>
      </c>
      <c r="I75" t="str">
        <f>HYPERLINK("https://www.facebook.com/430005779526496/posts/432431665950574?comment_id=432433825910779","https://www.facebook.com/430005779526496/posts/432431665950574?comment_id=432433825910779")</f>
        <v>https://www.facebook.com/430005779526496/posts/432431665950574?comment_id=432433825910779</v>
      </c>
      <c r="R75">
        <v>0</v>
      </c>
      <c r="S75">
        <v>0</v>
      </c>
      <c r="U75">
        <v>0</v>
      </c>
      <c r="X75" t="s">
        <v>60</v>
      </c>
      <c r="AK75" t="s">
        <v>76</v>
      </c>
      <c r="AL75" t="s">
        <v>55</v>
      </c>
      <c r="AM75" t="s">
        <v>55</v>
      </c>
      <c r="AN75" t="s">
        <v>55</v>
      </c>
      <c r="AO75" t="s">
        <v>55</v>
      </c>
      <c r="AP75" t="s">
        <v>55</v>
      </c>
      <c r="AQ75" t="s">
        <v>55</v>
      </c>
    </row>
    <row r="76" spans="1:43" x14ac:dyDescent="0.35">
      <c r="A76" t="s">
        <v>46</v>
      </c>
      <c r="B76" t="s">
        <v>56</v>
      </c>
      <c r="C76" t="s">
        <v>57</v>
      </c>
      <c r="D76" t="s">
        <v>57</v>
      </c>
      <c r="E76" t="s">
        <v>65</v>
      </c>
      <c r="F76" t="s">
        <v>198</v>
      </c>
      <c r="G76" t="s">
        <v>199</v>
      </c>
      <c r="I76" t="str">
        <f>HYPERLINK("https://www.facebook.com/430005779526496/posts/432431665950574?comment_id=3636560863248053","https://www.facebook.com/430005779526496/posts/432431665950574?comment_id=3636560863248053")</f>
        <v>https://www.facebook.com/430005779526496/posts/432431665950574?comment_id=3636560863248053</v>
      </c>
      <c r="R76">
        <v>0</v>
      </c>
      <c r="S76">
        <v>0</v>
      </c>
      <c r="U76">
        <v>0</v>
      </c>
      <c r="X76" t="s">
        <v>60</v>
      </c>
      <c r="AK76" t="s">
        <v>76</v>
      </c>
      <c r="AL76" t="s">
        <v>55</v>
      </c>
      <c r="AM76" t="s">
        <v>55</v>
      </c>
      <c r="AN76" t="s">
        <v>55</v>
      </c>
      <c r="AO76" t="s">
        <v>55</v>
      </c>
      <c r="AP76" t="s">
        <v>55</v>
      </c>
      <c r="AQ76" t="s">
        <v>55</v>
      </c>
    </row>
    <row r="77" spans="1:43" x14ac:dyDescent="0.35">
      <c r="A77" t="s">
        <v>46</v>
      </c>
      <c r="B77" t="s">
        <v>56</v>
      </c>
      <c r="C77" t="s">
        <v>57</v>
      </c>
      <c r="D77" t="s">
        <v>57</v>
      </c>
      <c r="E77" t="s">
        <v>49</v>
      </c>
      <c r="G77" t="s">
        <v>200</v>
      </c>
      <c r="I77" t="str">
        <f>HYPERLINK("https://www.facebook.com/430005779526496/posts/432975312562876?comment_id=1751327875356045","https://www.facebook.com/430005779526496/posts/432975312562876?comment_id=1751327875356045")</f>
        <v>https://www.facebook.com/430005779526496/posts/432975312562876?comment_id=1751327875356045</v>
      </c>
      <c r="R77">
        <v>0</v>
      </c>
      <c r="S77">
        <v>0</v>
      </c>
      <c r="U77">
        <v>0</v>
      </c>
      <c r="X77" t="s">
        <v>60</v>
      </c>
      <c r="AK77" t="s">
        <v>61</v>
      </c>
      <c r="AL77" t="s">
        <v>55</v>
      </c>
      <c r="AM77" t="s">
        <v>55</v>
      </c>
      <c r="AN77" t="s">
        <v>55</v>
      </c>
      <c r="AO77" t="s">
        <v>55</v>
      </c>
      <c r="AP77" t="s">
        <v>55</v>
      </c>
      <c r="AQ77" t="s">
        <v>55</v>
      </c>
    </row>
    <row r="78" spans="1:43" x14ac:dyDescent="0.35">
      <c r="A78" t="s">
        <v>46</v>
      </c>
      <c r="B78" t="s">
        <v>56</v>
      </c>
      <c r="C78" t="s">
        <v>57</v>
      </c>
      <c r="D78" t="s">
        <v>57</v>
      </c>
      <c r="E78" t="s">
        <v>49</v>
      </c>
      <c r="F78" s="1" t="s">
        <v>201</v>
      </c>
      <c r="G78" t="s">
        <v>202</v>
      </c>
      <c r="I78" t="str">
        <f>HYPERLINK("https://www.facebook.com/430005779526496/posts/434164655777275?comment_id=949206243313256","https://www.facebook.com/430005779526496/posts/434164655777275?comment_id=949206243313256")</f>
        <v>https://www.facebook.com/430005779526496/posts/434164655777275?comment_id=949206243313256</v>
      </c>
      <c r="R78">
        <v>0</v>
      </c>
      <c r="S78">
        <v>0</v>
      </c>
      <c r="U78">
        <v>0</v>
      </c>
      <c r="X78" t="s">
        <v>60</v>
      </c>
      <c r="AK78" t="s">
        <v>68</v>
      </c>
      <c r="AL78" t="s">
        <v>55</v>
      </c>
      <c r="AM78" t="s">
        <v>55</v>
      </c>
      <c r="AN78" t="s">
        <v>55</v>
      </c>
      <c r="AO78" t="s">
        <v>55</v>
      </c>
      <c r="AP78" t="s">
        <v>55</v>
      </c>
      <c r="AQ78" t="s">
        <v>55</v>
      </c>
    </row>
    <row r="79" spans="1:43" x14ac:dyDescent="0.35">
      <c r="A79" t="s">
        <v>46</v>
      </c>
      <c r="B79" t="s">
        <v>56</v>
      </c>
      <c r="C79" t="s">
        <v>57</v>
      </c>
      <c r="D79" t="s">
        <v>57</v>
      </c>
      <c r="E79" t="s">
        <v>104</v>
      </c>
      <c r="F79" t="s">
        <v>203</v>
      </c>
      <c r="G79" t="s">
        <v>204</v>
      </c>
      <c r="I79" t="str">
        <f>HYPERLINK("https://www.facebook.com/430005779526496/posts/434164655777275?comment_id=785227209832395","https://www.facebook.com/430005779526496/posts/434164655777275?comment_id=785227209832395")</f>
        <v>https://www.facebook.com/430005779526496/posts/434164655777275?comment_id=785227209832395</v>
      </c>
      <c r="R79">
        <v>0</v>
      </c>
      <c r="S79">
        <v>0</v>
      </c>
      <c r="U79">
        <v>0</v>
      </c>
      <c r="X79" t="s">
        <v>60</v>
      </c>
      <c r="AK79" t="s">
        <v>68</v>
      </c>
      <c r="AL79" t="s">
        <v>55</v>
      </c>
      <c r="AM79" t="s">
        <v>55</v>
      </c>
      <c r="AN79" t="s">
        <v>55</v>
      </c>
      <c r="AO79" t="s">
        <v>55</v>
      </c>
      <c r="AP79" t="s">
        <v>55</v>
      </c>
      <c r="AQ79" t="s">
        <v>55</v>
      </c>
    </row>
    <row r="80" spans="1:43" x14ac:dyDescent="0.35">
      <c r="A80" t="s">
        <v>46</v>
      </c>
      <c r="B80" t="s">
        <v>56</v>
      </c>
      <c r="C80" t="s">
        <v>57</v>
      </c>
      <c r="D80" t="s">
        <v>57</v>
      </c>
      <c r="E80" t="s">
        <v>65</v>
      </c>
      <c r="F80" t="s">
        <v>152</v>
      </c>
      <c r="G80" t="s">
        <v>205</v>
      </c>
      <c r="I80" t="str">
        <f>HYPERLINK("https://www.facebook.com/430005779526496/posts/432431665950574?comment_id=1453221201939626","https://www.facebook.com/430005779526496/posts/432431665950574?comment_id=1453221201939626")</f>
        <v>https://www.facebook.com/430005779526496/posts/432431665950574?comment_id=1453221201939626</v>
      </c>
      <c r="R80">
        <v>0</v>
      </c>
      <c r="S80">
        <v>0</v>
      </c>
      <c r="U80">
        <v>0</v>
      </c>
      <c r="X80" t="s">
        <v>60</v>
      </c>
      <c r="AK80" t="s">
        <v>76</v>
      </c>
      <c r="AL80" t="s">
        <v>55</v>
      </c>
      <c r="AM80" t="s">
        <v>55</v>
      </c>
      <c r="AN80" t="s">
        <v>55</v>
      </c>
      <c r="AO80" t="s">
        <v>55</v>
      </c>
      <c r="AP80" t="s">
        <v>55</v>
      </c>
      <c r="AQ80" t="s">
        <v>55</v>
      </c>
    </row>
    <row r="81" spans="1:43" x14ac:dyDescent="0.35">
      <c r="A81" t="s">
        <v>46</v>
      </c>
      <c r="B81" t="s">
        <v>56</v>
      </c>
      <c r="C81" t="s">
        <v>57</v>
      </c>
      <c r="D81" t="s">
        <v>57</v>
      </c>
      <c r="E81" t="s">
        <v>49</v>
      </c>
      <c r="F81" t="s">
        <v>206</v>
      </c>
      <c r="G81" t="s">
        <v>207</v>
      </c>
      <c r="I81" t="str">
        <f>HYPERLINK("https://www.facebook.com/430005779526496/posts/434164655777275?comment_id=334835626261907","https://www.facebook.com/430005779526496/posts/434164655777275?comment_id=334835626261907")</f>
        <v>https://www.facebook.com/430005779526496/posts/434164655777275?comment_id=334835626261907</v>
      </c>
      <c r="R81">
        <v>0</v>
      </c>
      <c r="S81">
        <v>0</v>
      </c>
      <c r="U81">
        <v>0</v>
      </c>
      <c r="X81" t="s">
        <v>60</v>
      </c>
      <c r="AK81" t="s">
        <v>68</v>
      </c>
      <c r="AL81" t="s">
        <v>55</v>
      </c>
      <c r="AM81" t="s">
        <v>55</v>
      </c>
      <c r="AN81" t="s">
        <v>55</v>
      </c>
      <c r="AO81" t="s">
        <v>55</v>
      </c>
      <c r="AP81" t="s">
        <v>55</v>
      </c>
      <c r="AQ81" t="s">
        <v>55</v>
      </c>
    </row>
    <row r="82" spans="1:43" x14ac:dyDescent="0.35">
      <c r="A82" t="s">
        <v>46</v>
      </c>
      <c r="B82" t="s">
        <v>56</v>
      </c>
      <c r="C82" t="s">
        <v>57</v>
      </c>
      <c r="D82" t="s">
        <v>57</v>
      </c>
      <c r="E82" t="s">
        <v>49</v>
      </c>
      <c r="F82" t="s">
        <v>208</v>
      </c>
      <c r="G82" t="s">
        <v>209</v>
      </c>
      <c r="I82" t="str">
        <f>HYPERLINK("https://www.facebook.com/430005779526496/posts/434164655777275?comment_id=992023535601061","https://www.facebook.com/430005779526496/posts/434164655777275?comment_id=992023535601061")</f>
        <v>https://www.facebook.com/430005779526496/posts/434164655777275?comment_id=992023535601061</v>
      </c>
      <c r="R82">
        <v>0</v>
      </c>
      <c r="S82">
        <v>0</v>
      </c>
      <c r="U82">
        <v>0</v>
      </c>
      <c r="X82" t="s">
        <v>60</v>
      </c>
      <c r="AK82" t="s">
        <v>68</v>
      </c>
      <c r="AL82" t="s">
        <v>55</v>
      </c>
      <c r="AM82" t="s">
        <v>55</v>
      </c>
      <c r="AN82" t="s">
        <v>55</v>
      </c>
      <c r="AO82" t="s">
        <v>55</v>
      </c>
      <c r="AP82" t="s">
        <v>55</v>
      </c>
      <c r="AQ82" t="s">
        <v>55</v>
      </c>
    </row>
    <row r="83" spans="1:43" x14ac:dyDescent="0.35">
      <c r="A83" t="s">
        <v>46</v>
      </c>
      <c r="B83" t="s">
        <v>56</v>
      </c>
      <c r="C83" t="s">
        <v>57</v>
      </c>
      <c r="D83" t="s">
        <v>57</v>
      </c>
      <c r="E83" t="s">
        <v>49</v>
      </c>
      <c r="F83" s="1" t="s">
        <v>129</v>
      </c>
      <c r="G83" t="s">
        <v>210</v>
      </c>
      <c r="I83" t="str">
        <f>HYPERLINK("https://www.facebook.com/430005779526496/posts/434164655777275?comment_id=431757599387981","https://www.facebook.com/430005779526496/posts/434164655777275?comment_id=431757599387981")</f>
        <v>https://www.facebook.com/430005779526496/posts/434164655777275?comment_id=431757599387981</v>
      </c>
      <c r="R83">
        <v>0</v>
      </c>
      <c r="S83">
        <v>0</v>
      </c>
      <c r="U83">
        <v>0</v>
      </c>
      <c r="X83" t="s">
        <v>60</v>
      </c>
      <c r="AK83" t="s">
        <v>68</v>
      </c>
      <c r="AL83" t="s">
        <v>55</v>
      </c>
      <c r="AM83" t="s">
        <v>55</v>
      </c>
      <c r="AN83" t="s">
        <v>55</v>
      </c>
      <c r="AO83" t="s">
        <v>55</v>
      </c>
      <c r="AP83" t="s">
        <v>55</v>
      </c>
      <c r="AQ83" t="s">
        <v>55</v>
      </c>
    </row>
    <row r="84" spans="1:43" x14ac:dyDescent="0.35">
      <c r="A84" t="s">
        <v>46</v>
      </c>
      <c r="B84" t="s">
        <v>56</v>
      </c>
      <c r="C84" t="s">
        <v>57</v>
      </c>
      <c r="D84" t="s">
        <v>57</v>
      </c>
      <c r="E84" t="s">
        <v>65</v>
      </c>
      <c r="F84" t="s">
        <v>131</v>
      </c>
      <c r="G84" t="s">
        <v>211</v>
      </c>
      <c r="I84" t="str">
        <f>HYPERLINK("https://www.facebook.com/430005779526496/posts/434164655777275?comment_id=429120666274051","https://www.facebook.com/430005779526496/posts/434164655777275?comment_id=429120666274051")</f>
        <v>https://www.facebook.com/430005779526496/posts/434164655777275?comment_id=429120666274051</v>
      </c>
      <c r="R84">
        <v>0</v>
      </c>
      <c r="S84">
        <v>0</v>
      </c>
      <c r="U84">
        <v>0</v>
      </c>
      <c r="X84" t="s">
        <v>60</v>
      </c>
      <c r="AK84" t="s">
        <v>68</v>
      </c>
      <c r="AL84" t="s">
        <v>55</v>
      </c>
      <c r="AM84" t="s">
        <v>55</v>
      </c>
      <c r="AN84" t="s">
        <v>55</v>
      </c>
      <c r="AO84" t="s">
        <v>55</v>
      </c>
      <c r="AP84" t="s">
        <v>55</v>
      </c>
      <c r="AQ84" t="s">
        <v>55</v>
      </c>
    </row>
    <row r="85" spans="1:43" x14ac:dyDescent="0.35">
      <c r="A85" t="s">
        <v>46</v>
      </c>
      <c r="B85" t="s">
        <v>56</v>
      </c>
      <c r="C85" t="s">
        <v>57</v>
      </c>
      <c r="D85" t="s">
        <v>57</v>
      </c>
      <c r="E85" t="s">
        <v>49</v>
      </c>
      <c r="F85" s="1" t="s">
        <v>129</v>
      </c>
      <c r="G85" t="s">
        <v>212</v>
      </c>
      <c r="I85" t="str">
        <f>HYPERLINK("https://www.facebook.com/430005779526496/posts/434164655777275?comment_id=25783009207952890","https://www.facebook.com/430005779526496/posts/434164655777275?comment_id=25783009207952890")</f>
        <v>https://www.facebook.com/430005779526496/posts/434164655777275?comment_id=25783009207952890</v>
      </c>
      <c r="R85">
        <v>0</v>
      </c>
      <c r="S85">
        <v>0</v>
      </c>
      <c r="U85">
        <v>0</v>
      </c>
      <c r="X85" t="s">
        <v>60</v>
      </c>
      <c r="AK85" t="s">
        <v>68</v>
      </c>
      <c r="AL85" t="s">
        <v>55</v>
      </c>
      <c r="AM85" t="s">
        <v>55</v>
      </c>
      <c r="AN85" t="s">
        <v>55</v>
      </c>
      <c r="AO85" t="s">
        <v>55</v>
      </c>
      <c r="AP85" t="s">
        <v>55</v>
      </c>
      <c r="AQ85" t="s">
        <v>55</v>
      </c>
    </row>
    <row r="86" spans="1:43" x14ac:dyDescent="0.35">
      <c r="A86" t="s">
        <v>46</v>
      </c>
      <c r="B86" t="s">
        <v>56</v>
      </c>
      <c r="C86" t="s">
        <v>57</v>
      </c>
      <c r="D86" t="s">
        <v>57</v>
      </c>
      <c r="E86" t="s">
        <v>65</v>
      </c>
      <c r="F86" t="s">
        <v>131</v>
      </c>
      <c r="G86" t="s">
        <v>213</v>
      </c>
      <c r="I86" t="str">
        <f>HYPERLINK("https://www.facebook.com/430005779526496/posts/434164655777275?comment_id=1128494811931434","https://www.facebook.com/430005779526496/posts/434164655777275?comment_id=1128494811931434")</f>
        <v>https://www.facebook.com/430005779526496/posts/434164655777275?comment_id=1128494811931434</v>
      </c>
      <c r="R86">
        <v>0</v>
      </c>
      <c r="S86">
        <v>0</v>
      </c>
      <c r="U86">
        <v>0</v>
      </c>
      <c r="X86" t="s">
        <v>60</v>
      </c>
      <c r="AK86" t="s">
        <v>68</v>
      </c>
      <c r="AL86" t="s">
        <v>55</v>
      </c>
      <c r="AM86" t="s">
        <v>55</v>
      </c>
      <c r="AN86" t="s">
        <v>55</v>
      </c>
      <c r="AO86" t="s">
        <v>55</v>
      </c>
      <c r="AP86" t="s">
        <v>55</v>
      </c>
      <c r="AQ86" t="s">
        <v>55</v>
      </c>
    </row>
    <row r="87" spans="1:43" x14ac:dyDescent="0.35">
      <c r="A87" t="s">
        <v>46</v>
      </c>
      <c r="B87" t="s">
        <v>56</v>
      </c>
      <c r="C87" t="s">
        <v>57</v>
      </c>
      <c r="D87" t="s">
        <v>57</v>
      </c>
      <c r="E87" t="s">
        <v>49</v>
      </c>
      <c r="F87" s="1" t="s">
        <v>129</v>
      </c>
      <c r="G87" t="s">
        <v>214</v>
      </c>
      <c r="I87" t="str">
        <f>HYPERLINK("https://www.facebook.com/430005779526496/posts/434164655777275?comment_id=723714539924606","https://www.facebook.com/430005779526496/posts/434164655777275?comment_id=723714539924606")</f>
        <v>https://www.facebook.com/430005779526496/posts/434164655777275?comment_id=723714539924606</v>
      </c>
      <c r="R87">
        <v>0</v>
      </c>
      <c r="S87">
        <v>0</v>
      </c>
      <c r="U87">
        <v>0</v>
      </c>
      <c r="X87" t="s">
        <v>60</v>
      </c>
      <c r="AK87" t="s">
        <v>68</v>
      </c>
      <c r="AL87" t="s">
        <v>55</v>
      </c>
      <c r="AM87" t="s">
        <v>55</v>
      </c>
      <c r="AN87" t="s">
        <v>55</v>
      </c>
      <c r="AO87" t="s">
        <v>55</v>
      </c>
      <c r="AP87" t="s">
        <v>55</v>
      </c>
      <c r="AQ87" t="s">
        <v>55</v>
      </c>
    </row>
    <row r="88" spans="1:43" x14ac:dyDescent="0.35">
      <c r="A88" t="s">
        <v>46</v>
      </c>
      <c r="B88" t="s">
        <v>56</v>
      </c>
      <c r="C88" t="s">
        <v>57</v>
      </c>
      <c r="D88" t="s">
        <v>57</v>
      </c>
      <c r="E88" t="s">
        <v>65</v>
      </c>
      <c r="F88" t="s">
        <v>131</v>
      </c>
      <c r="G88" t="s">
        <v>215</v>
      </c>
      <c r="I88" t="str">
        <f>HYPERLINK("https://www.facebook.com/430005779526496/posts/434164655777275?comment_id=3259040097738679","https://www.facebook.com/430005779526496/posts/434164655777275?comment_id=3259040097738679")</f>
        <v>https://www.facebook.com/430005779526496/posts/434164655777275?comment_id=3259040097738679</v>
      </c>
      <c r="R88">
        <v>0</v>
      </c>
      <c r="S88">
        <v>0</v>
      </c>
      <c r="U88">
        <v>0</v>
      </c>
      <c r="X88" t="s">
        <v>60</v>
      </c>
      <c r="AK88" t="s">
        <v>68</v>
      </c>
      <c r="AL88" t="s">
        <v>55</v>
      </c>
      <c r="AM88" t="s">
        <v>55</v>
      </c>
      <c r="AN88" t="s">
        <v>55</v>
      </c>
      <c r="AO88" t="s">
        <v>55</v>
      </c>
      <c r="AP88" t="s">
        <v>55</v>
      </c>
      <c r="AQ88" t="s">
        <v>55</v>
      </c>
    </row>
    <row r="89" spans="1:43" x14ac:dyDescent="0.35">
      <c r="A89" t="s">
        <v>46</v>
      </c>
      <c r="B89" t="s">
        <v>56</v>
      </c>
      <c r="C89" t="s">
        <v>57</v>
      </c>
      <c r="D89" t="s">
        <v>57</v>
      </c>
      <c r="E89" t="s">
        <v>49</v>
      </c>
      <c r="F89" t="s">
        <v>216</v>
      </c>
      <c r="G89" t="s">
        <v>217</v>
      </c>
      <c r="I89" t="str">
        <f>HYPERLINK("https://www.facebook.com/430005779526496/posts/434164655777275?comment_id=1452988368624323","https://www.facebook.com/430005779526496/posts/434164655777275?comment_id=1452988368624323")</f>
        <v>https://www.facebook.com/430005779526496/posts/434164655777275?comment_id=1452988368624323</v>
      </c>
      <c r="R89">
        <v>0</v>
      </c>
      <c r="S89">
        <v>0</v>
      </c>
      <c r="U89">
        <v>0</v>
      </c>
      <c r="X89" t="s">
        <v>60</v>
      </c>
      <c r="AK89" t="s">
        <v>68</v>
      </c>
      <c r="AL89" t="s">
        <v>55</v>
      </c>
      <c r="AM89" t="s">
        <v>55</v>
      </c>
      <c r="AN89" t="s">
        <v>55</v>
      </c>
      <c r="AO89" t="s">
        <v>55</v>
      </c>
      <c r="AP89" t="s">
        <v>55</v>
      </c>
      <c r="AQ89" t="s">
        <v>55</v>
      </c>
    </row>
    <row r="90" spans="1:43" x14ac:dyDescent="0.35">
      <c r="A90" t="s">
        <v>46</v>
      </c>
      <c r="B90" t="s">
        <v>56</v>
      </c>
      <c r="C90" t="s">
        <v>57</v>
      </c>
      <c r="D90" t="s">
        <v>57</v>
      </c>
      <c r="E90" t="s">
        <v>49</v>
      </c>
      <c r="F90" s="1" t="s">
        <v>218</v>
      </c>
      <c r="G90" t="s">
        <v>219</v>
      </c>
      <c r="I90" t="str">
        <f>HYPERLINK("https://www.facebook.com/430005779526496/posts/434164655777275?comment_id=437170495515074","https://www.facebook.com/430005779526496/posts/434164655777275?comment_id=437170495515074")</f>
        <v>https://www.facebook.com/430005779526496/posts/434164655777275?comment_id=437170495515074</v>
      </c>
      <c r="R90">
        <v>0</v>
      </c>
      <c r="S90">
        <v>0</v>
      </c>
      <c r="U90">
        <v>0</v>
      </c>
      <c r="X90" t="s">
        <v>60</v>
      </c>
      <c r="AK90" t="s">
        <v>68</v>
      </c>
      <c r="AL90" t="s">
        <v>55</v>
      </c>
      <c r="AM90" t="s">
        <v>55</v>
      </c>
      <c r="AN90" t="s">
        <v>55</v>
      </c>
      <c r="AO90" t="s">
        <v>55</v>
      </c>
      <c r="AP90" t="s">
        <v>55</v>
      </c>
      <c r="AQ90" t="s">
        <v>55</v>
      </c>
    </row>
    <row r="91" spans="1:43" x14ac:dyDescent="0.35">
      <c r="A91" t="s">
        <v>46</v>
      </c>
      <c r="B91" t="s">
        <v>56</v>
      </c>
      <c r="C91" t="s">
        <v>57</v>
      </c>
      <c r="D91" t="s">
        <v>57</v>
      </c>
      <c r="E91" t="s">
        <v>65</v>
      </c>
      <c r="F91" t="s">
        <v>220</v>
      </c>
      <c r="G91" t="s">
        <v>221</v>
      </c>
      <c r="I91" t="str">
        <f>HYPERLINK("https://www.facebook.com/430005779526496/posts/434164655777275?comment_id=1116383789407549","https://www.facebook.com/430005779526496/posts/434164655777275?comment_id=1116383789407549")</f>
        <v>https://www.facebook.com/430005779526496/posts/434164655777275?comment_id=1116383789407549</v>
      </c>
      <c r="R91">
        <v>0</v>
      </c>
      <c r="S91">
        <v>0</v>
      </c>
      <c r="U91">
        <v>0</v>
      </c>
      <c r="X91" t="s">
        <v>60</v>
      </c>
      <c r="AK91" t="s">
        <v>68</v>
      </c>
      <c r="AL91" t="s">
        <v>55</v>
      </c>
      <c r="AM91" t="s">
        <v>55</v>
      </c>
      <c r="AN91" t="s">
        <v>55</v>
      </c>
      <c r="AO91" t="s">
        <v>55</v>
      </c>
      <c r="AP91" t="s">
        <v>55</v>
      </c>
      <c r="AQ91" t="s">
        <v>55</v>
      </c>
    </row>
    <row r="92" spans="1:43" x14ac:dyDescent="0.35">
      <c r="A92" t="s">
        <v>46</v>
      </c>
      <c r="B92" t="s">
        <v>56</v>
      </c>
      <c r="C92" t="s">
        <v>57</v>
      </c>
      <c r="D92" t="s">
        <v>57</v>
      </c>
      <c r="E92" t="s">
        <v>65</v>
      </c>
      <c r="F92" t="s">
        <v>220</v>
      </c>
      <c r="G92" t="s">
        <v>222</v>
      </c>
      <c r="I92" t="str">
        <f>HYPERLINK("https://www.facebook.com/430005779526496/posts/434164655777275?comment_id=383468714577687","https://www.facebook.com/430005779526496/posts/434164655777275?comment_id=383468714577687")</f>
        <v>https://www.facebook.com/430005779526496/posts/434164655777275?comment_id=383468714577687</v>
      </c>
      <c r="R92">
        <v>0</v>
      </c>
      <c r="S92">
        <v>0</v>
      </c>
      <c r="U92">
        <v>0</v>
      </c>
      <c r="X92" t="s">
        <v>60</v>
      </c>
      <c r="AK92" t="s">
        <v>68</v>
      </c>
      <c r="AL92" t="s">
        <v>55</v>
      </c>
      <c r="AM92" t="s">
        <v>55</v>
      </c>
      <c r="AN92" t="s">
        <v>55</v>
      </c>
      <c r="AO92" t="s">
        <v>55</v>
      </c>
      <c r="AP92" t="s">
        <v>55</v>
      </c>
      <c r="AQ92" t="s">
        <v>55</v>
      </c>
    </row>
    <row r="93" spans="1:43" x14ac:dyDescent="0.35">
      <c r="A93" t="s">
        <v>46</v>
      </c>
      <c r="B93" t="s">
        <v>56</v>
      </c>
      <c r="C93" t="s">
        <v>57</v>
      </c>
      <c r="D93" t="s">
        <v>57</v>
      </c>
      <c r="E93" t="s">
        <v>49</v>
      </c>
      <c r="F93" s="1" t="s">
        <v>223</v>
      </c>
      <c r="G93" t="s">
        <v>224</v>
      </c>
      <c r="I93" t="str">
        <f>HYPERLINK("https://www.facebook.com/430005779526496/posts/434164655777275?comment_id=1473037436969566","https://www.facebook.com/430005779526496/posts/434164655777275?comment_id=1473037436969566")</f>
        <v>https://www.facebook.com/430005779526496/posts/434164655777275?comment_id=1473037436969566</v>
      </c>
      <c r="R93">
        <v>0</v>
      </c>
      <c r="S93">
        <v>0</v>
      </c>
      <c r="U93">
        <v>0</v>
      </c>
      <c r="X93" t="s">
        <v>60</v>
      </c>
      <c r="AK93" t="s">
        <v>68</v>
      </c>
      <c r="AL93" t="s">
        <v>55</v>
      </c>
      <c r="AM93" t="s">
        <v>55</v>
      </c>
      <c r="AN93" t="s">
        <v>55</v>
      </c>
      <c r="AO93" t="s">
        <v>55</v>
      </c>
      <c r="AP93" t="s">
        <v>55</v>
      </c>
      <c r="AQ93" t="s">
        <v>55</v>
      </c>
    </row>
    <row r="94" spans="1:43" x14ac:dyDescent="0.35">
      <c r="A94" t="s">
        <v>46</v>
      </c>
      <c r="B94" t="s">
        <v>56</v>
      </c>
      <c r="C94" t="s">
        <v>57</v>
      </c>
      <c r="D94" t="s">
        <v>57</v>
      </c>
      <c r="E94" t="s">
        <v>49</v>
      </c>
      <c r="F94" s="1" t="s">
        <v>225</v>
      </c>
      <c r="G94" t="s">
        <v>226</v>
      </c>
      <c r="I94" t="str">
        <f>HYPERLINK("https://www.facebook.com/430005779526496/posts/434164655777275?comment_id=407346728604523","https://www.facebook.com/430005779526496/posts/434164655777275?comment_id=407346728604523")</f>
        <v>https://www.facebook.com/430005779526496/posts/434164655777275?comment_id=407346728604523</v>
      </c>
      <c r="R94">
        <v>0</v>
      </c>
      <c r="S94">
        <v>0</v>
      </c>
      <c r="U94">
        <v>0</v>
      </c>
      <c r="X94" t="s">
        <v>60</v>
      </c>
      <c r="AK94" t="s">
        <v>68</v>
      </c>
      <c r="AL94" t="s">
        <v>55</v>
      </c>
      <c r="AM94" t="s">
        <v>55</v>
      </c>
      <c r="AN94" t="s">
        <v>55</v>
      </c>
      <c r="AO94" t="s">
        <v>55</v>
      </c>
      <c r="AP94" t="s">
        <v>55</v>
      </c>
      <c r="AQ94" t="s">
        <v>55</v>
      </c>
    </row>
    <row r="95" spans="1:43" x14ac:dyDescent="0.35">
      <c r="A95" t="s">
        <v>46</v>
      </c>
      <c r="B95" t="s">
        <v>227</v>
      </c>
      <c r="C95" t="s">
        <v>228</v>
      </c>
      <c r="D95" t="s">
        <v>228</v>
      </c>
      <c r="E95" t="s">
        <v>65</v>
      </c>
      <c r="F95" t="s">
        <v>229</v>
      </c>
      <c r="G95" t="s">
        <v>230</v>
      </c>
      <c r="I95" t="str">
        <f>HYPERLINK("https://www.youtube.com/watch?v=mYsqfGPG5EU&amp;lc=UgzgcrnP8gKZbIUd8yN4AaABAg","https://www.youtube.com/watch?v=mYsqfGPG5EU&amp;lc=UgzgcrnP8gKZbIUd8yN4AaABAg")</f>
        <v>https://www.youtube.com/watch?v=mYsqfGPG5EU&amp;lc=UgzgcrnP8gKZbIUd8yN4AaABAg</v>
      </c>
      <c r="R95">
        <v>0</v>
      </c>
      <c r="S95">
        <v>0</v>
      </c>
      <c r="T95">
        <v>0</v>
      </c>
      <c r="V95">
        <v>0</v>
      </c>
      <c r="X95" t="s">
        <v>60</v>
      </c>
      <c r="AL95" t="s">
        <v>55</v>
      </c>
      <c r="AM95" t="s">
        <v>55</v>
      </c>
      <c r="AN95" t="s">
        <v>55</v>
      </c>
      <c r="AO95" t="s">
        <v>55</v>
      </c>
      <c r="AP95" t="s">
        <v>55</v>
      </c>
      <c r="AQ95" t="s">
        <v>55</v>
      </c>
    </row>
    <row r="96" spans="1:43" x14ac:dyDescent="0.35">
      <c r="A96" t="s">
        <v>231</v>
      </c>
      <c r="B96" t="s">
        <v>227</v>
      </c>
      <c r="C96" t="s">
        <v>228</v>
      </c>
      <c r="D96" t="s">
        <v>228</v>
      </c>
      <c r="E96" t="s">
        <v>49</v>
      </c>
      <c r="F96" t="s">
        <v>232</v>
      </c>
      <c r="G96" t="s">
        <v>233</v>
      </c>
      <c r="I96" t="str">
        <f>HYPERLINK("https://www.youtube.com/watch?v=swDYcQBAGh4&amp;lc=UgzmZWmT8clv8tie5Qp4AaABAg","https://www.youtube.com/watch?v=swDYcQBAGh4&amp;lc=UgzmZWmT8clv8tie5Qp4AaABAg")</f>
        <v>https://www.youtube.com/watch?v=swDYcQBAGh4&amp;lc=UgzmZWmT8clv8tie5Qp4AaABAg</v>
      </c>
      <c r="R96">
        <v>0</v>
      </c>
      <c r="S96">
        <v>0</v>
      </c>
      <c r="T96">
        <v>0</v>
      </c>
      <c r="V96">
        <v>0</v>
      </c>
      <c r="X96" t="s">
        <v>60</v>
      </c>
      <c r="AL96" t="s">
        <v>55</v>
      </c>
      <c r="AM96" t="s">
        <v>55</v>
      </c>
      <c r="AN96" t="s">
        <v>55</v>
      </c>
      <c r="AO96" t="s">
        <v>55</v>
      </c>
      <c r="AP96" t="s">
        <v>55</v>
      </c>
      <c r="AQ96" t="s">
        <v>55</v>
      </c>
    </row>
    <row r="97" spans="1:43" x14ac:dyDescent="0.35">
      <c r="A97" t="s">
        <v>231</v>
      </c>
      <c r="B97" t="s">
        <v>227</v>
      </c>
      <c r="C97" t="s">
        <v>228</v>
      </c>
      <c r="D97" t="s">
        <v>228</v>
      </c>
      <c r="E97" t="s">
        <v>49</v>
      </c>
      <c r="F97" t="s">
        <v>234</v>
      </c>
      <c r="G97" t="s">
        <v>235</v>
      </c>
      <c r="I97" t="str">
        <f>HYPERLINK("https://www.youtube.com/watch?v=6yy_PNYkl6w&amp;lc=Ugy4RHd1rSqWC4IsjZB4AaABAg","https://www.youtube.com/watch?v=6yy_PNYkl6w&amp;lc=Ugy4RHd1rSqWC4IsjZB4AaABAg")</f>
        <v>https://www.youtube.com/watch?v=6yy_PNYkl6w&amp;lc=Ugy4RHd1rSqWC4IsjZB4AaABAg</v>
      </c>
      <c r="R97">
        <v>0</v>
      </c>
      <c r="S97">
        <v>0</v>
      </c>
      <c r="T97">
        <v>0</v>
      </c>
      <c r="V97">
        <v>0</v>
      </c>
      <c r="X97" t="s">
        <v>60</v>
      </c>
      <c r="AL97" t="s">
        <v>55</v>
      </c>
      <c r="AM97" t="s">
        <v>55</v>
      </c>
      <c r="AN97" t="s">
        <v>55</v>
      </c>
      <c r="AO97" t="s">
        <v>55</v>
      </c>
      <c r="AP97" t="s">
        <v>55</v>
      </c>
      <c r="AQ97" t="s">
        <v>55</v>
      </c>
    </row>
    <row r="98" spans="1:43" x14ac:dyDescent="0.35">
      <c r="A98" t="s">
        <v>231</v>
      </c>
      <c r="B98" t="s">
        <v>227</v>
      </c>
      <c r="C98" t="s">
        <v>228</v>
      </c>
      <c r="D98" t="s">
        <v>228</v>
      </c>
      <c r="E98" t="s">
        <v>104</v>
      </c>
      <c r="F98" t="s">
        <v>236</v>
      </c>
      <c r="G98" t="s">
        <v>237</v>
      </c>
      <c r="I98" t="str">
        <f>HYPERLINK("https://www.youtube.com/watch?v=P1czQs_dh6w&amp;lc=UgztDneTDf9e5fNjsQV4AaABAg","https://www.youtube.com/watch?v=P1czQs_dh6w&amp;lc=UgztDneTDf9e5fNjsQV4AaABAg")</f>
        <v>https://www.youtube.com/watch?v=P1czQs_dh6w&amp;lc=UgztDneTDf9e5fNjsQV4AaABAg</v>
      </c>
      <c r="R98">
        <v>0</v>
      </c>
      <c r="S98">
        <v>0</v>
      </c>
      <c r="T98">
        <v>0</v>
      </c>
      <c r="V98">
        <v>0</v>
      </c>
      <c r="X98" t="s">
        <v>60</v>
      </c>
      <c r="AL98" t="s">
        <v>55</v>
      </c>
      <c r="AM98" t="s">
        <v>55</v>
      </c>
      <c r="AN98" t="s">
        <v>55</v>
      </c>
      <c r="AO98" t="s">
        <v>55</v>
      </c>
      <c r="AP98" t="s">
        <v>55</v>
      </c>
      <c r="AQ98" t="s">
        <v>55</v>
      </c>
    </row>
    <row r="99" spans="1:43" x14ac:dyDescent="0.35">
      <c r="A99" t="s">
        <v>231</v>
      </c>
      <c r="B99" t="s">
        <v>227</v>
      </c>
      <c r="C99" t="s">
        <v>228</v>
      </c>
      <c r="D99" t="s">
        <v>228</v>
      </c>
      <c r="E99" t="s">
        <v>49</v>
      </c>
      <c r="F99" t="s">
        <v>238</v>
      </c>
      <c r="G99" t="s">
        <v>239</v>
      </c>
      <c r="I99" t="str">
        <f>HYPERLINK("https://www.youtube.com/watch?v=XIEd-VwAZLs&amp;lc=UgxIGP_CDMsQOGbQFYN4AaABAg","https://www.youtube.com/watch?v=XIEd-VwAZLs&amp;lc=UgxIGP_CDMsQOGbQFYN4AaABAg")</f>
        <v>https://www.youtube.com/watch?v=XIEd-VwAZLs&amp;lc=UgxIGP_CDMsQOGbQFYN4AaABAg</v>
      </c>
      <c r="R99">
        <v>0</v>
      </c>
      <c r="S99">
        <v>0</v>
      </c>
      <c r="T99">
        <v>0</v>
      </c>
      <c r="V99">
        <v>0</v>
      </c>
      <c r="X99" t="s">
        <v>60</v>
      </c>
      <c r="AL99" t="s">
        <v>55</v>
      </c>
      <c r="AM99" t="s">
        <v>55</v>
      </c>
      <c r="AN99" t="s">
        <v>55</v>
      </c>
      <c r="AO99" t="s">
        <v>55</v>
      </c>
      <c r="AP99" t="s">
        <v>55</v>
      </c>
      <c r="AQ99" t="s">
        <v>55</v>
      </c>
    </row>
    <row r="100" spans="1:43" x14ac:dyDescent="0.35">
      <c r="A100" t="s">
        <v>231</v>
      </c>
      <c r="B100" t="s">
        <v>227</v>
      </c>
      <c r="C100" t="s">
        <v>228</v>
      </c>
      <c r="D100" t="s">
        <v>228</v>
      </c>
      <c r="E100" t="s">
        <v>49</v>
      </c>
      <c r="F100" t="s">
        <v>240</v>
      </c>
      <c r="G100" t="s">
        <v>241</v>
      </c>
      <c r="I100" t="str">
        <f>HYPERLINK("https://www.youtube.com/watch?v=XIEd-VwAZLs&amp;lc=UgxqP7AQPbyXmihSmbZ4AaABAg","https://www.youtube.com/watch?v=XIEd-VwAZLs&amp;lc=UgxqP7AQPbyXmihSmbZ4AaABAg")</f>
        <v>https://www.youtube.com/watch?v=XIEd-VwAZLs&amp;lc=UgxqP7AQPbyXmihSmbZ4AaABAg</v>
      </c>
      <c r="R100">
        <v>0</v>
      </c>
      <c r="S100">
        <v>0</v>
      </c>
      <c r="T100">
        <v>0</v>
      </c>
      <c r="V100">
        <v>0</v>
      </c>
      <c r="X100" t="s">
        <v>60</v>
      </c>
      <c r="AL100" t="s">
        <v>55</v>
      </c>
      <c r="AM100" t="s">
        <v>55</v>
      </c>
      <c r="AN100" t="s">
        <v>55</v>
      </c>
      <c r="AO100" t="s">
        <v>55</v>
      </c>
      <c r="AP100" t="s">
        <v>55</v>
      </c>
      <c r="AQ100" t="s">
        <v>55</v>
      </c>
    </row>
    <row r="101" spans="1:43" x14ac:dyDescent="0.35">
      <c r="A101" t="s">
        <v>231</v>
      </c>
      <c r="B101" t="s">
        <v>56</v>
      </c>
      <c r="C101" t="s">
        <v>57</v>
      </c>
      <c r="D101" t="s">
        <v>57</v>
      </c>
      <c r="E101" t="s">
        <v>49</v>
      </c>
      <c r="F101" s="1" t="s">
        <v>242</v>
      </c>
      <c r="G101" t="s">
        <v>243</v>
      </c>
      <c r="I101" t="str">
        <f>HYPERLINK("https://www.facebook.com/430005779526496/posts/434164655777275?comment_id=429431243098051","https://www.facebook.com/430005779526496/posts/434164655777275?comment_id=429431243098051")</f>
        <v>https://www.facebook.com/430005779526496/posts/434164655777275?comment_id=429431243098051</v>
      </c>
      <c r="R101">
        <v>0</v>
      </c>
      <c r="S101">
        <v>0</v>
      </c>
      <c r="U101">
        <v>0</v>
      </c>
      <c r="X101" t="s">
        <v>60</v>
      </c>
      <c r="AK101" t="s">
        <v>68</v>
      </c>
      <c r="AL101" t="s">
        <v>55</v>
      </c>
      <c r="AM101" t="s">
        <v>55</v>
      </c>
      <c r="AN101" t="s">
        <v>55</v>
      </c>
      <c r="AO101" t="s">
        <v>55</v>
      </c>
      <c r="AP101" t="s">
        <v>55</v>
      </c>
      <c r="AQ101" t="s">
        <v>55</v>
      </c>
    </row>
    <row r="102" spans="1:43" x14ac:dyDescent="0.35">
      <c r="A102" t="s">
        <v>231</v>
      </c>
      <c r="B102" t="s">
        <v>56</v>
      </c>
      <c r="C102" t="s">
        <v>57</v>
      </c>
      <c r="D102" t="s">
        <v>57</v>
      </c>
      <c r="E102" t="s">
        <v>49</v>
      </c>
      <c r="F102" s="1" t="s">
        <v>242</v>
      </c>
      <c r="G102" t="s">
        <v>244</v>
      </c>
      <c r="I102" t="str">
        <f>HYPERLINK("https://www.facebook.com/430005779526496/posts/434164655777275?comment_id=434792705748249","https://www.facebook.com/430005779526496/posts/434164655777275?comment_id=434792705748249")</f>
        <v>https://www.facebook.com/430005779526496/posts/434164655777275?comment_id=434792705748249</v>
      </c>
      <c r="R102">
        <v>0</v>
      </c>
      <c r="S102">
        <v>0</v>
      </c>
      <c r="U102">
        <v>0</v>
      </c>
      <c r="X102" t="s">
        <v>60</v>
      </c>
      <c r="AK102" t="s">
        <v>68</v>
      </c>
      <c r="AL102" t="s">
        <v>55</v>
      </c>
      <c r="AM102" t="s">
        <v>55</v>
      </c>
      <c r="AN102" t="s">
        <v>55</v>
      </c>
      <c r="AO102" t="s">
        <v>55</v>
      </c>
      <c r="AP102" t="s">
        <v>55</v>
      </c>
      <c r="AQ102" t="s">
        <v>55</v>
      </c>
    </row>
    <row r="103" spans="1:43" x14ac:dyDescent="0.35">
      <c r="A103" t="s">
        <v>231</v>
      </c>
      <c r="B103" t="s">
        <v>56</v>
      </c>
      <c r="C103" t="s">
        <v>57</v>
      </c>
      <c r="D103" t="s">
        <v>57</v>
      </c>
      <c r="E103" t="s">
        <v>49</v>
      </c>
      <c r="F103" t="s">
        <v>245</v>
      </c>
      <c r="G103" t="s">
        <v>246</v>
      </c>
      <c r="I103" t="str">
        <f>HYPERLINK("https://www.facebook.com/430005779526496/posts/432431665950574?comment_id=903970534752540","https://www.facebook.com/430005779526496/posts/432431665950574?comment_id=903970534752540")</f>
        <v>https://www.facebook.com/430005779526496/posts/432431665950574?comment_id=903970534752540</v>
      </c>
      <c r="R103">
        <v>0</v>
      </c>
      <c r="S103">
        <v>0</v>
      </c>
      <c r="U103">
        <v>0</v>
      </c>
      <c r="X103" t="s">
        <v>60</v>
      </c>
      <c r="AK103" t="s">
        <v>76</v>
      </c>
      <c r="AL103" t="s">
        <v>55</v>
      </c>
      <c r="AM103" t="s">
        <v>55</v>
      </c>
      <c r="AN103" t="s">
        <v>55</v>
      </c>
      <c r="AO103" t="s">
        <v>55</v>
      </c>
      <c r="AP103" t="s">
        <v>55</v>
      </c>
      <c r="AQ103" t="s">
        <v>55</v>
      </c>
    </row>
    <row r="104" spans="1:43" x14ac:dyDescent="0.35">
      <c r="A104" t="s">
        <v>231</v>
      </c>
      <c r="B104" t="s">
        <v>56</v>
      </c>
      <c r="C104" t="s">
        <v>57</v>
      </c>
      <c r="D104" t="s">
        <v>57</v>
      </c>
      <c r="E104" t="s">
        <v>49</v>
      </c>
      <c r="G104" t="s">
        <v>247</v>
      </c>
      <c r="I104" t="str">
        <f>HYPERLINK("https://www.facebook.com/430005779526496/posts/432975312562876?comment_id=309166698862049","https://www.facebook.com/430005779526496/posts/432975312562876?comment_id=309166698862049")</f>
        <v>https://www.facebook.com/430005779526496/posts/432975312562876?comment_id=309166698862049</v>
      </c>
      <c r="R104">
        <v>0</v>
      </c>
      <c r="S104">
        <v>0</v>
      </c>
      <c r="U104">
        <v>0</v>
      </c>
      <c r="X104" t="s">
        <v>60</v>
      </c>
      <c r="AK104" t="s">
        <v>61</v>
      </c>
      <c r="AL104" t="s">
        <v>55</v>
      </c>
      <c r="AM104" t="s">
        <v>55</v>
      </c>
      <c r="AN104" t="s">
        <v>55</v>
      </c>
      <c r="AO104" t="s">
        <v>55</v>
      </c>
      <c r="AP104" t="s">
        <v>55</v>
      </c>
      <c r="AQ104" t="s">
        <v>55</v>
      </c>
    </row>
    <row r="105" spans="1:43" x14ac:dyDescent="0.35">
      <c r="A105" t="s">
        <v>231</v>
      </c>
      <c r="B105" t="s">
        <v>56</v>
      </c>
      <c r="C105" t="s">
        <v>57</v>
      </c>
      <c r="D105" t="s">
        <v>57</v>
      </c>
      <c r="E105" t="s">
        <v>49</v>
      </c>
      <c r="F105" t="s">
        <v>145</v>
      </c>
      <c r="G105" t="s">
        <v>248</v>
      </c>
      <c r="I105" t="str">
        <f>HYPERLINK("https://www.facebook.com/430005779526496/posts/432975312562876?comment_id=1083386279631880","https://www.facebook.com/430005779526496/posts/432975312562876?comment_id=1083386279631880")</f>
        <v>https://www.facebook.com/430005779526496/posts/432975312562876?comment_id=1083386279631880</v>
      </c>
      <c r="R105">
        <v>0</v>
      </c>
      <c r="S105">
        <v>0</v>
      </c>
      <c r="U105">
        <v>0</v>
      </c>
      <c r="X105" t="s">
        <v>60</v>
      </c>
      <c r="AK105" t="s">
        <v>61</v>
      </c>
      <c r="AL105" t="s">
        <v>55</v>
      </c>
      <c r="AM105" t="s">
        <v>55</v>
      </c>
      <c r="AN105" t="s">
        <v>55</v>
      </c>
      <c r="AO105" t="s">
        <v>55</v>
      </c>
      <c r="AP105" t="s">
        <v>55</v>
      </c>
      <c r="AQ105" t="s">
        <v>55</v>
      </c>
    </row>
    <row r="106" spans="1:43" x14ac:dyDescent="0.35">
      <c r="A106" t="s">
        <v>231</v>
      </c>
      <c r="B106" t="s">
        <v>56</v>
      </c>
      <c r="C106" t="s">
        <v>57</v>
      </c>
      <c r="D106" t="s">
        <v>57</v>
      </c>
      <c r="E106" t="s">
        <v>49</v>
      </c>
      <c r="F106" t="s">
        <v>127</v>
      </c>
      <c r="G106" t="s">
        <v>249</v>
      </c>
      <c r="I106" t="str">
        <f>HYPERLINK("https://www.facebook.com/430005779526496/posts/434316999095374?comment_id=404960595511812","https://www.facebook.com/430005779526496/posts/434316999095374?comment_id=404960595511812")</f>
        <v>https://www.facebook.com/430005779526496/posts/434316999095374?comment_id=404960595511812</v>
      </c>
      <c r="R106">
        <v>0</v>
      </c>
      <c r="S106">
        <v>0</v>
      </c>
      <c r="U106">
        <v>0</v>
      </c>
      <c r="X106" t="s">
        <v>60</v>
      </c>
      <c r="AK106" t="s">
        <v>250</v>
      </c>
      <c r="AL106" t="s">
        <v>55</v>
      </c>
      <c r="AM106" t="s">
        <v>55</v>
      </c>
      <c r="AN106" t="s">
        <v>55</v>
      </c>
      <c r="AO106" t="s">
        <v>55</v>
      </c>
      <c r="AP106" t="s">
        <v>55</v>
      </c>
      <c r="AQ106" t="s">
        <v>55</v>
      </c>
    </row>
    <row r="107" spans="1:43" x14ac:dyDescent="0.35">
      <c r="A107" t="s">
        <v>231</v>
      </c>
      <c r="B107" t="s">
        <v>56</v>
      </c>
      <c r="C107" t="s">
        <v>57</v>
      </c>
      <c r="D107" t="s">
        <v>57</v>
      </c>
      <c r="E107" t="s">
        <v>49</v>
      </c>
      <c r="F107" s="1" t="s">
        <v>251</v>
      </c>
      <c r="G107" t="s">
        <v>252</v>
      </c>
      <c r="I107" t="str">
        <f>HYPERLINK("https://www.facebook.com/430005779526496/posts/434164655777275?comment_id=426942359863301","https://www.facebook.com/430005779526496/posts/434164655777275?comment_id=426942359863301")</f>
        <v>https://www.facebook.com/430005779526496/posts/434164655777275?comment_id=426942359863301</v>
      </c>
      <c r="R107">
        <v>0</v>
      </c>
      <c r="S107">
        <v>0</v>
      </c>
      <c r="U107">
        <v>0</v>
      </c>
      <c r="X107" t="s">
        <v>60</v>
      </c>
      <c r="AK107" t="s">
        <v>68</v>
      </c>
      <c r="AL107" t="s">
        <v>55</v>
      </c>
      <c r="AM107" t="s">
        <v>55</v>
      </c>
      <c r="AN107" t="s">
        <v>55</v>
      </c>
      <c r="AO107" t="s">
        <v>55</v>
      </c>
      <c r="AP107" t="s">
        <v>55</v>
      </c>
      <c r="AQ107" t="s">
        <v>55</v>
      </c>
    </row>
    <row r="108" spans="1:43" x14ac:dyDescent="0.35">
      <c r="A108" t="s">
        <v>231</v>
      </c>
      <c r="B108" t="s">
        <v>56</v>
      </c>
      <c r="C108" t="s">
        <v>57</v>
      </c>
      <c r="D108" t="s">
        <v>57</v>
      </c>
      <c r="E108" t="s">
        <v>49</v>
      </c>
      <c r="F108" t="s">
        <v>253</v>
      </c>
      <c r="G108" t="s">
        <v>254</v>
      </c>
      <c r="I108" t="str">
        <f>HYPERLINK("https://www.facebook.com/430005779526496/posts/432975312562876?comment_id=793577889303653","https://www.facebook.com/430005779526496/posts/432975312562876?comment_id=793577889303653")</f>
        <v>https://www.facebook.com/430005779526496/posts/432975312562876?comment_id=793577889303653</v>
      </c>
      <c r="R108">
        <v>0</v>
      </c>
      <c r="S108">
        <v>0</v>
      </c>
      <c r="U108">
        <v>0</v>
      </c>
      <c r="X108" t="s">
        <v>60</v>
      </c>
      <c r="AK108" t="s">
        <v>61</v>
      </c>
      <c r="AL108" t="s">
        <v>55</v>
      </c>
      <c r="AM108" t="s">
        <v>55</v>
      </c>
      <c r="AN108" t="s">
        <v>55</v>
      </c>
      <c r="AO108" t="s">
        <v>55</v>
      </c>
      <c r="AP108" t="s">
        <v>55</v>
      </c>
      <c r="AQ108" t="s">
        <v>55</v>
      </c>
    </row>
    <row r="109" spans="1:43" x14ac:dyDescent="0.35">
      <c r="A109" t="s">
        <v>231</v>
      </c>
      <c r="B109" t="s">
        <v>47</v>
      </c>
      <c r="C109" t="s">
        <v>48</v>
      </c>
      <c r="D109" t="s">
        <v>48</v>
      </c>
      <c r="E109" t="s">
        <v>104</v>
      </c>
      <c r="F109" t="s">
        <v>255</v>
      </c>
      <c r="G109" t="s">
        <v>256</v>
      </c>
      <c r="I109" t="str">
        <f>HYPERLINK("https://twitter.com/Twitter User/status/1774103129233236045","https://twitter.com/Twitter User/status/1774103129233236045")</f>
        <v>https://twitter.com/Twitter User/status/1774103129233236045</v>
      </c>
      <c r="J109" t="s">
        <v>52</v>
      </c>
      <c r="N109">
        <v>0</v>
      </c>
      <c r="O109">
        <v>0</v>
      </c>
      <c r="X109" t="s">
        <v>53</v>
      </c>
      <c r="AK109" t="s">
        <v>54</v>
      </c>
      <c r="AL109" t="s">
        <v>55</v>
      </c>
      <c r="AM109" t="s">
        <v>55</v>
      </c>
      <c r="AN109" t="s">
        <v>55</v>
      </c>
      <c r="AO109" t="s">
        <v>55</v>
      </c>
      <c r="AP109" t="s">
        <v>55</v>
      </c>
      <c r="AQ109" t="s">
        <v>55</v>
      </c>
    </row>
    <row r="110" spans="1:43" x14ac:dyDescent="0.35">
      <c r="A110" t="s">
        <v>231</v>
      </c>
      <c r="B110" t="s">
        <v>47</v>
      </c>
      <c r="C110" t="s">
        <v>48</v>
      </c>
      <c r="D110" t="s">
        <v>48</v>
      </c>
      <c r="E110" t="s">
        <v>104</v>
      </c>
      <c r="F110" t="s">
        <v>257</v>
      </c>
      <c r="G110" t="s">
        <v>258</v>
      </c>
      <c r="I110" t="str">
        <f>HYPERLINK("https://twitter.com/Twitter User/status/1774103006205943870","https://twitter.com/Twitter User/status/1774103006205943870")</f>
        <v>https://twitter.com/Twitter User/status/1774103006205943870</v>
      </c>
      <c r="J110" t="s">
        <v>52</v>
      </c>
      <c r="N110">
        <v>0</v>
      </c>
      <c r="O110">
        <v>0</v>
      </c>
      <c r="X110" t="s">
        <v>53</v>
      </c>
      <c r="AK110" t="s">
        <v>54</v>
      </c>
      <c r="AL110" t="s">
        <v>55</v>
      </c>
      <c r="AM110" t="s">
        <v>55</v>
      </c>
      <c r="AN110" t="s">
        <v>55</v>
      </c>
      <c r="AO110" t="s">
        <v>55</v>
      </c>
      <c r="AP110" t="s">
        <v>55</v>
      </c>
      <c r="AQ110" t="s">
        <v>55</v>
      </c>
    </row>
    <row r="111" spans="1:43" x14ac:dyDescent="0.35">
      <c r="A111" t="s">
        <v>231</v>
      </c>
      <c r="B111" t="s">
        <v>47</v>
      </c>
      <c r="C111" t="s">
        <v>48</v>
      </c>
      <c r="D111" t="s">
        <v>48</v>
      </c>
      <c r="E111" t="s">
        <v>104</v>
      </c>
      <c r="F111" t="s">
        <v>259</v>
      </c>
      <c r="G111" t="s">
        <v>260</v>
      </c>
      <c r="I111" t="str">
        <f>HYPERLINK("https://twitter.com/Twitter User/status/1774102829244072225","https://twitter.com/Twitter User/status/1774102829244072225")</f>
        <v>https://twitter.com/Twitter User/status/1774102829244072225</v>
      </c>
      <c r="J111" t="s">
        <v>52</v>
      </c>
      <c r="N111">
        <v>0</v>
      </c>
      <c r="O111">
        <v>0</v>
      </c>
      <c r="X111" t="s">
        <v>53</v>
      </c>
      <c r="AK111" t="s">
        <v>54</v>
      </c>
      <c r="AL111" t="s">
        <v>55</v>
      </c>
      <c r="AM111" t="s">
        <v>55</v>
      </c>
      <c r="AN111" t="s">
        <v>55</v>
      </c>
      <c r="AO111" t="s">
        <v>55</v>
      </c>
      <c r="AP111" t="s">
        <v>55</v>
      </c>
      <c r="AQ111" t="s">
        <v>55</v>
      </c>
    </row>
    <row r="112" spans="1:43" x14ac:dyDescent="0.35">
      <c r="A112" t="s">
        <v>231</v>
      </c>
      <c r="B112" t="s">
        <v>56</v>
      </c>
      <c r="C112" t="s">
        <v>57</v>
      </c>
      <c r="D112" t="s">
        <v>57</v>
      </c>
      <c r="E112" t="s">
        <v>65</v>
      </c>
      <c r="F112" t="s">
        <v>261</v>
      </c>
      <c r="G112" t="s">
        <v>262</v>
      </c>
      <c r="I112" t="str">
        <f>HYPERLINK("https://www.facebook.com/430005779526496/posts/434164655777275?comment_id=343211102079293","https://www.facebook.com/430005779526496/posts/434164655777275?comment_id=343211102079293")</f>
        <v>https://www.facebook.com/430005779526496/posts/434164655777275?comment_id=343211102079293</v>
      </c>
      <c r="R112">
        <v>0</v>
      </c>
      <c r="S112">
        <v>0</v>
      </c>
      <c r="U112">
        <v>0</v>
      </c>
      <c r="X112" t="s">
        <v>60</v>
      </c>
      <c r="AK112" t="s">
        <v>68</v>
      </c>
      <c r="AL112" t="s">
        <v>55</v>
      </c>
      <c r="AM112" t="s">
        <v>55</v>
      </c>
      <c r="AN112" t="s">
        <v>55</v>
      </c>
      <c r="AO112" t="s">
        <v>55</v>
      </c>
      <c r="AP112" t="s">
        <v>55</v>
      </c>
      <c r="AQ112" t="s">
        <v>55</v>
      </c>
    </row>
    <row r="113" spans="1:43" x14ac:dyDescent="0.35">
      <c r="A113" t="s">
        <v>231</v>
      </c>
      <c r="B113" t="s">
        <v>47</v>
      </c>
      <c r="C113" t="s">
        <v>48</v>
      </c>
      <c r="D113" t="s">
        <v>48</v>
      </c>
      <c r="E113" t="s">
        <v>104</v>
      </c>
      <c r="F113" t="s">
        <v>263</v>
      </c>
      <c r="G113" t="s">
        <v>264</v>
      </c>
      <c r="I113" t="str">
        <f>HYPERLINK("https://twitter.com/Twitter User/status/1774102458417213670","https://twitter.com/Twitter User/status/1774102458417213670")</f>
        <v>https://twitter.com/Twitter User/status/1774102458417213670</v>
      </c>
      <c r="J113" t="s">
        <v>52</v>
      </c>
      <c r="N113">
        <v>0</v>
      </c>
      <c r="O113">
        <v>0</v>
      </c>
      <c r="X113" t="s">
        <v>53</v>
      </c>
      <c r="AK113" t="s">
        <v>54</v>
      </c>
      <c r="AL113" t="s">
        <v>55</v>
      </c>
      <c r="AM113" t="s">
        <v>55</v>
      </c>
      <c r="AN113" t="s">
        <v>55</v>
      </c>
      <c r="AO113" t="s">
        <v>55</v>
      </c>
      <c r="AP113" t="s">
        <v>55</v>
      </c>
      <c r="AQ113" t="s">
        <v>55</v>
      </c>
    </row>
    <row r="114" spans="1:43" x14ac:dyDescent="0.35">
      <c r="A114" t="s">
        <v>231</v>
      </c>
      <c r="B114" t="s">
        <v>47</v>
      </c>
      <c r="C114" t="s">
        <v>48</v>
      </c>
      <c r="D114" t="s">
        <v>48</v>
      </c>
      <c r="E114" t="s">
        <v>104</v>
      </c>
      <c r="F114" t="s">
        <v>265</v>
      </c>
      <c r="G114" t="s">
        <v>266</v>
      </c>
      <c r="I114" t="str">
        <f>HYPERLINK("https://twitter.com/Twitter User/status/1774102227650760869","https://twitter.com/Twitter User/status/1774102227650760869")</f>
        <v>https://twitter.com/Twitter User/status/1774102227650760869</v>
      </c>
      <c r="J114" t="s">
        <v>52</v>
      </c>
      <c r="N114">
        <v>0</v>
      </c>
      <c r="O114">
        <v>0</v>
      </c>
      <c r="X114" t="s">
        <v>53</v>
      </c>
      <c r="AK114" t="s">
        <v>54</v>
      </c>
      <c r="AL114" t="s">
        <v>55</v>
      </c>
      <c r="AM114" t="s">
        <v>55</v>
      </c>
      <c r="AN114" t="s">
        <v>55</v>
      </c>
      <c r="AO114" t="s">
        <v>55</v>
      </c>
      <c r="AP114" t="s">
        <v>55</v>
      </c>
      <c r="AQ114" t="s">
        <v>55</v>
      </c>
    </row>
    <row r="115" spans="1:43" x14ac:dyDescent="0.35">
      <c r="A115" t="s">
        <v>231</v>
      </c>
      <c r="B115" t="s">
        <v>47</v>
      </c>
      <c r="C115" t="s">
        <v>48</v>
      </c>
      <c r="D115" t="s">
        <v>48</v>
      </c>
      <c r="E115" t="s">
        <v>104</v>
      </c>
      <c r="F115" t="s">
        <v>267</v>
      </c>
      <c r="G115" t="s">
        <v>268</v>
      </c>
      <c r="I115" t="str">
        <f>HYPERLINK("https://twitter.com/Twitter User/status/1774102186513113221","https://twitter.com/Twitter User/status/1774102186513113221")</f>
        <v>https://twitter.com/Twitter User/status/1774102186513113221</v>
      </c>
      <c r="J115" t="s">
        <v>52</v>
      </c>
      <c r="N115">
        <v>0</v>
      </c>
      <c r="O115">
        <v>0</v>
      </c>
      <c r="X115" t="s">
        <v>53</v>
      </c>
      <c r="AK115" t="s">
        <v>54</v>
      </c>
      <c r="AL115" t="s">
        <v>55</v>
      </c>
      <c r="AM115" t="s">
        <v>55</v>
      </c>
      <c r="AN115" t="s">
        <v>55</v>
      </c>
      <c r="AO115" t="s">
        <v>55</v>
      </c>
      <c r="AP115" t="s">
        <v>55</v>
      </c>
      <c r="AQ115" t="s">
        <v>55</v>
      </c>
    </row>
    <row r="116" spans="1:43" x14ac:dyDescent="0.35">
      <c r="A116" t="s">
        <v>231</v>
      </c>
      <c r="B116" t="s">
        <v>47</v>
      </c>
      <c r="C116" t="s">
        <v>48</v>
      </c>
      <c r="D116" t="s">
        <v>48</v>
      </c>
      <c r="E116" t="s">
        <v>104</v>
      </c>
      <c r="F116" t="s">
        <v>269</v>
      </c>
      <c r="G116" t="s">
        <v>270</v>
      </c>
      <c r="I116" t="str">
        <f>HYPERLINK("https://twitter.com/Twitter User/status/1774102111548248482","https://twitter.com/Twitter User/status/1774102111548248482")</f>
        <v>https://twitter.com/Twitter User/status/1774102111548248482</v>
      </c>
      <c r="J116" t="s">
        <v>52</v>
      </c>
      <c r="N116">
        <v>0</v>
      </c>
      <c r="O116">
        <v>0</v>
      </c>
      <c r="X116" t="s">
        <v>53</v>
      </c>
      <c r="AK116" t="s">
        <v>54</v>
      </c>
      <c r="AL116" t="s">
        <v>55</v>
      </c>
      <c r="AM116" t="s">
        <v>55</v>
      </c>
      <c r="AN116" t="s">
        <v>55</v>
      </c>
      <c r="AO116" t="s">
        <v>55</v>
      </c>
      <c r="AP116" t="s">
        <v>55</v>
      </c>
      <c r="AQ116" t="s">
        <v>55</v>
      </c>
    </row>
    <row r="117" spans="1:43" x14ac:dyDescent="0.35">
      <c r="A117" t="s">
        <v>231</v>
      </c>
      <c r="B117" t="s">
        <v>47</v>
      </c>
      <c r="C117" t="s">
        <v>48</v>
      </c>
      <c r="D117" t="s">
        <v>48</v>
      </c>
      <c r="E117" t="s">
        <v>104</v>
      </c>
      <c r="F117" t="s">
        <v>271</v>
      </c>
      <c r="G117" t="s">
        <v>272</v>
      </c>
      <c r="I117" t="str">
        <f>HYPERLINK("https://twitter.com/Twitter User/status/1774101695884353807","https://twitter.com/Twitter User/status/1774101695884353807")</f>
        <v>https://twitter.com/Twitter User/status/1774101695884353807</v>
      </c>
      <c r="J117" t="s">
        <v>52</v>
      </c>
      <c r="N117">
        <v>0</v>
      </c>
      <c r="O117">
        <v>0</v>
      </c>
      <c r="X117" t="s">
        <v>53</v>
      </c>
      <c r="AK117" t="s">
        <v>54</v>
      </c>
      <c r="AL117" t="s">
        <v>55</v>
      </c>
      <c r="AM117" t="s">
        <v>55</v>
      </c>
      <c r="AN117" t="s">
        <v>55</v>
      </c>
      <c r="AO117" t="s">
        <v>55</v>
      </c>
      <c r="AP117" t="s">
        <v>55</v>
      </c>
      <c r="AQ117" t="s">
        <v>55</v>
      </c>
    </row>
    <row r="118" spans="1:43" x14ac:dyDescent="0.35">
      <c r="A118" t="s">
        <v>231</v>
      </c>
      <c r="B118" t="s">
        <v>47</v>
      </c>
      <c r="C118" t="s">
        <v>48</v>
      </c>
      <c r="D118" t="s">
        <v>48</v>
      </c>
      <c r="E118" t="s">
        <v>104</v>
      </c>
      <c r="F118" t="s">
        <v>273</v>
      </c>
      <c r="G118" t="s">
        <v>274</v>
      </c>
      <c r="I118" t="str">
        <f>HYPERLINK("https://twitter.com/Twitter User/status/1774101657179353357","https://twitter.com/Twitter User/status/1774101657179353357")</f>
        <v>https://twitter.com/Twitter User/status/1774101657179353357</v>
      </c>
      <c r="J118" t="s">
        <v>52</v>
      </c>
      <c r="N118">
        <v>0</v>
      </c>
      <c r="O118">
        <v>0</v>
      </c>
      <c r="X118" t="s">
        <v>53</v>
      </c>
      <c r="AK118" t="s">
        <v>54</v>
      </c>
      <c r="AL118" t="s">
        <v>55</v>
      </c>
      <c r="AM118" t="s">
        <v>55</v>
      </c>
      <c r="AN118" t="s">
        <v>55</v>
      </c>
      <c r="AO118" t="s">
        <v>55</v>
      </c>
      <c r="AP118" t="s">
        <v>55</v>
      </c>
      <c r="AQ118" t="s">
        <v>55</v>
      </c>
    </row>
    <row r="119" spans="1:43" x14ac:dyDescent="0.35">
      <c r="A119" t="s">
        <v>231</v>
      </c>
      <c r="B119" t="s">
        <v>47</v>
      </c>
      <c r="C119" t="s">
        <v>48</v>
      </c>
      <c r="D119" t="s">
        <v>48</v>
      </c>
      <c r="E119" t="s">
        <v>104</v>
      </c>
      <c r="F119" t="s">
        <v>275</v>
      </c>
      <c r="G119" t="s">
        <v>276</v>
      </c>
      <c r="I119" t="str">
        <f>HYPERLINK("https://twitter.com/Twitter User/status/1774101594390556963","https://twitter.com/Twitter User/status/1774101594390556963")</f>
        <v>https://twitter.com/Twitter User/status/1774101594390556963</v>
      </c>
      <c r="J119" t="s">
        <v>52</v>
      </c>
      <c r="N119">
        <v>0</v>
      </c>
      <c r="O119">
        <v>0</v>
      </c>
      <c r="X119" t="s">
        <v>53</v>
      </c>
      <c r="AK119" t="s">
        <v>54</v>
      </c>
      <c r="AL119" t="s">
        <v>55</v>
      </c>
      <c r="AM119" t="s">
        <v>55</v>
      </c>
      <c r="AN119" t="s">
        <v>55</v>
      </c>
      <c r="AO119" t="s">
        <v>55</v>
      </c>
      <c r="AP119" t="s">
        <v>55</v>
      </c>
      <c r="AQ119" t="s">
        <v>55</v>
      </c>
    </row>
    <row r="120" spans="1:43" x14ac:dyDescent="0.35">
      <c r="A120" t="s">
        <v>231</v>
      </c>
      <c r="B120" t="s">
        <v>47</v>
      </c>
      <c r="C120" t="s">
        <v>48</v>
      </c>
      <c r="D120" t="s">
        <v>48</v>
      </c>
      <c r="E120" t="s">
        <v>104</v>
      </c>
      <c r="F120" t="s">
        <v>277</v>
      </c>
      <c r="G120" t="s">
        <v>278</v>
      </c>
      <c r="I120" t="str">
        <f>HYPERLINK("https://twitter.com/Twitter User/status/1774101567270175163","https://twitter.com/Twitter User/status/1774101567270175163")</f>
        <v>https://twitter.com/Twitter User/status/1774101567270175163</v>
      </c>
      <c r="J120" t="s">
        <v>52</v>
      </c>
      <c r="N120">
        <v>0</v>
      </c>
      <c r="O120">
        <v>0</v>
      </c>
      <c r="X120" t="s">
        <v>53</v>
      </c>
      <c r="AK120" t="s">
        <v>54</v>
      </c>
      <c r="AL120" t="s">
        <v>55</v>
      </c>
      <c r="AM120" t="s">
        <v>55</v>
      </c>
      <c r="AN120" t="s">
        <v>55</v>
      </c>
      <c r="AO120" t="s">
        <v>55</v>
      </c>
      <c r="AP120" t="s">
        <v>55</v>
      </c>
      <c r="AQ120" t="s">
        <v>55</v>
      </c>
    </row>
    <row r="121" spans="1:43" x14ac:dyDescent="0.35">
      <c r="A121" t="s">
        <v>231</v>
      </c>
      <c r="B121" t="s">
        <v>47</v>
      </c>
      <c r="C121" t="s">
        <v>48</v>
      </c>
      <c r="D121" t="s">
        <v>48</v>
      </c>
      <c r="E121" t="s">
        <v>104</v>
      </c>
      <c r="F121" t="s">
        <v>279</v>
      </c>
      <c r="G121" t="s">
        <v>280</v>
      </c>
      <c r="I121" t="str">
        <f>HYPERLINK("https://twitter.com/Twitter User/status/1774101513255952603","https://twitter.com/Twitter User/status/1774101513255952603")</f>
        <v>https://twitter.com/Twitter User/status/1774101513255952603</v>
      </c>
      <c r="J121" t="s">
        <v>52</v>
      </c>
      <c r="N121">
        <v>0</v>
      </c>
      <c r="O121">
        <v>0</v>
      </c>
      <c r="X121" t="s">
        <v>53</v>
      </c>
      <c r="AK121" t="s">
        <v>54</v>
      </c>
      <c r="AL121" t="s">
        <v>55</v>
      </c>
      <c r="AM121" t="s">
        <v>55</v>
      </c>
      <c r="AN121" t="s">
        <v>55</v>
      </c>
      <c r="AO121" t="s">
        <v>55</v>
      </c>
      <c r="AP121" t="s">
        <v>55</v>
      </c>
      <c r="AQ121" t="s">
        <v>55</v>
      </c>
    </row>
    <row r="122" spans="1:43" x14ac:dyDescent="0.35">
      <c r="A122" t="s">
        <v>231</v>
      </c>
      <c r="B122" t="s">
        <v>47</v>
      </c>
      <c r="C122" t="s">
        <v>48</v>
      </c>
      <c r="D122" t="s">
        <v>48</v>
      </c>
      <c r="E122" t="s">
        <v>104</v>
      </c>
      <c r="F122" t="s">
        <v>281</v>
      </c>
      <c r="G122" t="s">
        <v>282</v>
      </c>
      <c r="I122" t="str">
        <f>HYPERLINK("https://twitter.com/Twitter User/status/1774101240273924282","https://twitter.com/Twitter User/status/1774101240273924282")</f>
        <v>https://twitter.com/Twitter User/status/1774101240273924282</v>
      </c>
      <c r="J122" t="s">
        <v>52</v>
      </c>
      <c r="N122">
        <v>0</v>
      </c>
      <c r="O122">
        <v>0</v>
      </c>
      <c r="X122" t="s">
        <v>53</v>
      </c>
      <c r="AK122" t="s">
        <v>54</v>
      </c>
      <c r="AL122" t="s">
        <v>55</v>
      </c>
      <c r="AM122" t="s">
        <v>55</v>
      </c>
      <c r="AN122" t="s">
        <v>55</v>
      </c>
      <c r="AO122" t="s">
        <v>55</v>
      </c>
      <c r="AP122" t="s">
        <v>55</v>
      </c>
      <c r="AQ122" t="s">
        <v>55</v>
      </c>
    </row>
    <row r="123" spans="1:43" x14ac:dyDescent="0.35">
      <c r="A123" t="s">
        <v>231</v>
      </c>
      <c r="B123" t="s">
        <v>47</v>
      </c>
      <c r="C123" t="s">
        <v>48</v>
      </c>
      <c r="D123" t="s">
        <v>48</v>
      </c>
      <c r="E123" t="s">
        <v>104</v>
      </c>
      <c r="F123" t="s">
        <v>283</v>
      </c>
      <c r="G123" t="s">
        <v>284</v>
      </c>
      <c r="I123" t="str">
        <f>HYPERLINK("https://twitter.com/Twitter User/status/1774101031636574393","https://twitter.com/Twitter User/status/1774101031636574393")</f>
        <v>https://twitter.com/Twitter User/status/1774101031636574393</v>
      </c>
      <c r="J123" t="s">
        <v>52</v>
      </c>
      <c r="N123">
        <v>0</v>
      </c>
      <c r="O123">
        <v>0</v>
      </c>
      <c r="X123" t="s">
        <v>53</v>
      </c>
      <c r="AK123" t="s">
        <v>54</v>
      </c>
      <c r="AL123" t="s">
        <v>55</v>
      </c>
      <c r="AM123" t="s">
        <v>55</v>
      </c>
      <c r="AN123" t="s">
        <v>55</v>
      </c>
      <c r="AO123" t="s">
        <v>55</v>
      </c>
      <c r="AP123" t="s">
        <v>55</v>
      </c>
      <c r="AQ123" t="s">
        <v>55</v>
      </c>
    </row>
    <row r="124" spans="1:43" x14ac:dyDescent="0.35">
      <c r="A124" t="s">
        <v>231</v>
      </c>
      <c r="B124" t="s">
        <v>47</v>
      </c>
      <c r="C124" t="s">
        <v>48</v>
      </c>
      <c r="D124" t="s">
        <v>48</v>
      </c>
      <c r="E124" t="s">
        <v>104</v>
      </c>
      <c r="F124" t="s">
        <v>285</v>
      </c>
      <c r="G124" t="s">
        <v>286</v>
      </c>
      <c r="I124" t="str">
        <f>HYPERLINK("https://twitter.com/Twitter User/status/1774100990209450407","https://twitter.com/Twitter User/status/1774100990209450407")</f>
        <v>https://twitter.com/Twitter User/status/1774100990209450407</v>
      </c>
      <c r="J124" t="s">
        <v>52</v>
      </c>
      <c r="N124">
        <v>0</v>
      </c>
      <c r="O124">
        <v>0</v>
      </c>
      <c r="X124" t="s">
        <v>53</v>
      </c>
      <c r="AK124" t="s">
        <v>54</v>
      </c>
      <c r="AL124" t="s">
        <v>55</v>
      </c>
      <c r="AM124" t="s">
        <v>55</v>
      </c>
      <c r="AN124" t="s">
        <v>55</v>
      </c>
      <c r="AO124" t="s">
        <v>55</v>
      </c>
      <c r="AP124" t="s">
        <v>55</v>
      </c>
      <c r="AQ124" t="s">
        <v>55</v>
      </c>
    </row>
    <row r="125" spans="1:43" x14ac:dyDescent="0.35">
      <c r="A125" t="s">
        <v>231</v>
      </c>
      <c r="B125" t="s">
        <v>47</v>
      </c>
      <c r="C125" t="s">
        <v>48</v>
      </c>
      <c r="D125" t="s">
        <v>48</v>
      </c>
      <c r="E125" t="s">
        <v>104</v>
      </c>
      <c r="F125" t="s">
        <v>287</v>
      </c>
      <c r="G125" t="s">
        <v>288</v>
      </c>
      <c r="I125" t="str">
        <f>HYPERLINK("https://twitter.com/Twitter User/status/1774100936618815855","https://twitter.com/Twitter User/status/1774100936618815855")</f>
        <v>https://twitter.com/Twitter User/status/1774100936618815855</v>
      </c>
      <c r="J125" t="s">
        <v>52</v>
      </c>
      <c r="N125">
        <v>0</v>
      </c>
      <c r="O125">
        <v>0</v>
      </c>
      <c r="X125" t="s">
        <v>53</v>
      </c>
      <c r="AK125" t="s">
        <v>54</v>
      </c>
      <c r="AL125" t="s">
        <v>55</v>
      </c>
      <c r="AM125" t="s">
        <v>55</v>
      </c>
      <c r="AN125" t="s">
        <v>55</v>
      </c>
      <c r="AO125" t="s">
        <v>55</v>
      </c>
      <c r="AP125" t="s">
        <v>55</v>
      </c>
      <c r="AQ125" t="s">
        <v>55</v>
      </c>
    </row>
    <row r="126" spans="1:43" x14ac:dyDescent="0.35">
      <c r="A126" t="s">
        <v>231</v>
      </c>
      <c r="B126" t="s">
        <v>56</v>
      </c>
      <c r="C126" t="s">
        <v>57</v>
      </c>
      <c r="D126" t="s">
        <v>57</v>
      </c>
      <c r="E126" t="s">
        <v>65</v>
      </c>
      <c r="F126" t="s">
        <v>289</v>
      </c>
      <c r="G126" t="s">
        <v>290</v>
      </c>
      <c r="I126" t="str">
        <f>HYPERLINK("https://www.facebook.com/430005779526496/posts/434164655777275?comment_id=443869764874296","https://www.facebook.com/430005779526496/posts/434164655777275?comment_id=443869764874296")</f>
        <v>https://www.facebook.com/430005779526496/posts/434164655777275?comment_id=443869764874296</v>
      </c>
      <c r="R126">
        <v>0</v>
      </c>
      <c r="S126">
        <v>0</v>
      </c>
      <c r="U126">
        <v>0</v>
      </c>
      <c r="X126" t="s">
        <v>60</v>
      </c>
      <c r="AK126" t="s">
        <v>68</v>
      </c>
      <c r="AL126" t="s">
        <v>55</v>
      </c>
      <c r="AM126" t="s">
        <v>55</v>
      </c>
      <c r="AN126" t="s">
        <v>55</v>
      </c>
      <c r="AO126" t="s">
        <v>55</v>
      </c>
      <c r="AP126" t="s">
        <v>55</v>
      </c>
      <c r="AQ126" t="s">
        <v>55</v>
      </c>
    </row>
    <row r="127" spans="1:43" x14ac:dyDescent="0.35">
      <c r="A127" t="s">
        <v>231</v>
      </c>
      <c r="B127" t="s">
        <v>56</v>
      </c>
      <c r="C127" t="s">
        <v>57</v>
      </c>
      <c r="D127" t="s">
        <v>57</v>
      </c>
      <c r="E127" t="s">
        <v>65</v>
      </c>
      <c r="F127" t="s">
        <v>291</v>
      </c>
      <c r="G127" t="s">
        <v>292</v>
      </c>
      <c r="I127" t="str">
        <f>HYPERLINK("https://www.facebook.com/430005779526496/posts/434164655777275?comment_id=969262814833172","https://www.facebook.com/430005779526496/posts/434164655777275?comment_id=969262814833172")</f>
        <v>https://www.facebook.com/430005779526496/posts/434164655777275?comment_id=969262814833172</v>
      </c>
      <c r="R127">
        <v>0</v>
      </c>
      <c r="S127">
        <v>0</v>
      </c>
      <c r="U127">
        <v>0</v>
      </c>
      <c r="X127" t="s">
        <v>60</v>
      </c>
      <c r="AK127" t="s">
        <v>68</v>
      </c>
      <c r="AL127" t="s">
        <v>55</v>
      </c>
      <c r="AM127" t="s">
        <v>55</v>
      </c>
      <c r="AN127" t="s">
        <v>55</v>
      </c>
      <c r="AO127" t="s">
        <v>55</v>
      </c>
      <c r="AP127" t="s">
        <v>55</v>
      </c>
      <c r="AQ127" t="s">
        <v>55</v>
      </c>
    </row>
    <row r="128" spans="1:43" x14ac:dyDescent="0.35">
      <c r="A128" t="s">
        <v>231</v>
      </c>
      <c r="B128" t="s">
        <v>56</v>
      </c>
      <c r="C128" t="s">
        <v>57</v>
      </c>
      <c r="D128" t="s">
        <v>57</v>
      </c>
      <c r="E128" t="s">
        <v>49</v>
      </c>
      <c r="F128" s="1" t="s">
        <v>129</v>
      </c>
      <c r="G128" t="s">
        <v>293</v>
      </c>
      <c r="I128" t="str">
        <f>HYPERLINK("https://www.facebook.com/430005779526496/posts/434164655777275?comment_id=1386773692025630","https://www.facebook.com/430005779526496/posts/434164655777275?comment_id=1386773692025630")</f>
        <v>https://www.facebook.com/430005779526496/posts/434164655777275?comment_id=1386773692025630</v>
      </c>
      <c r="R128">
        <v>0</v>
      </c>
      <c r="S128">
        <v>0</v>
      </c>
      <c r="U128">
        <v>0</v>
      </c>
      <c r="X128" t="s">
        <v>60</v>
      </c>
      <c r="AK128" t="s">
        <v>68</v>
      </c>
      <c r="AL128" t="s">
        <v>55</v>
      </c>
      <c r="AM128" t="s">
        <v>55</v>
      </c>
      <c r="AN128" t="s">
        <v>55</v>
      </c>
      <c r="AO128" t="s">
        <v>55</v>
      </c>
      <c r="AP128" t="s">
        <v>55</v>
      </c>
      <c r="AQ128" t="s">
        <v>55</v>
      </c>
    </row>
    <row r="129" spans="1:43" x14ac:dyDescent="0.35">
      <c r="A129" t="s">
        <v>231</v>
      </c>
      <c r="B129" t="s">
        <v>56</v>
      </c>
      <c r="C129" t="s">
        <v>57</v>
      </c>
      <c r="D129" t="s">
        <v>57</v>
      </c>
      <c r="E129" t="s">
        <v>65</v>
      </c>
      <c r="F129" t="s">
        <v>131</v>
      </c>
      <c r="G129" t="s">
        <v>294</v>
      </c>
      <c r="I129" t="str">
        <f>HYPERLINK("https://www.facebook.com/430005779526496/posts/434164655777275?comment_id=464464519239084","https://www.facebook.com/430005779526496/posts/434164655777275?comment_id=464464519239084")</f>
        <v>https://www.facebook.com/430005779526496/posts/434164655777275?comment_id=464464519239084</v>
      </c>
      <c r="R129">
        <v>0</v>
      </c>
      <c r="S129">
        <v>0</v>
      </c>
      <c r="U129">
        <v>0</v>
      </c>
      <c r="X129" t="s">
        <v>60</v>
      </c>
      <c r="AK129" t="s">
        <v>68</v>
      </c>
      <c r="AL129" t="s">
        <v>55</v>
      </c>
      <c r="AM129" t="s">
        <v>55</v>
      </c>
      <c r="AN129" t="s">
        <v>55</v>
      </c>
      <c r="AO129" t="s">
        <v>55</v>
      </c>
      <c r="AP129" t="s">
        <v>55</v>
      </c>
      <c r="AQ129" t="s">
        <v>55</v>
      </c>
    </row>
    <row r="130" spans="1:43" x14ac:dyDescent="0.35">
      <c r="A130" t="s">
        <v>231</v>
      </c>
      <c r="B130" t="s">
        <v>56</v>
      </c>
      <c r="C130" t="s">
        <v>57</v>
      </c>
      <c r="D130" t="s">
        <v>57</v>
      </c>
      <c r="E130" t="s">
        <v>49</v>
      </c>
      <c r="F130" s="1" t="s">
        <v>129</v>
      </c>
      <c r="G130" t="s">
        <v>295</v>
      </c>
      <c r="I130" t="str">
        <f>HYPERLINK("https://www.facebook.com/430005779526496/posts/434164655777275?comment_id=934388715354149","https://www.facebook.com/430005779526496/posts/434164655777275?comment_id=934388715354149")</f>
        <v>https://www.facebook.com/430005779526496/posts/434164655777275?comment_id=934388715354149</v>
      </c>
      <c r="R130">
        <v>0</v>
      </c>
      <c r="S130">
        <v>0</v>
      </c>
      <c r="U130">
        <v>0</v>
      </c>
      <c r="X130" t="s">
        <v>60</v>
      </c>
      <c r="AK130" t="s">
        <v>68</v>
      </c>
      <c r="AL130" t="s">
        <v>55</v>
      </c>
      <c r="AM130" t="s">
        <v>55</v>
      </c>
      <c r="AN130" t="s">
        <v>55</v>
      </c>
      <c r="AO130" t="s">
        <v>55</v>
      </c>
      <c r="AP130" t="s">
        <v>55</v>
      </c>
      <c r="AQ130" t="s">
        <v>55</v>
      </c>
    </row>
    <row r="131" spans="1:43" x14ac:dyDescent="0.35">
      <c r="A131" t="s">
        <v>231</v>
      </c>
      <c r="B131" t="s">
        <v>56</v>
      </c>
      <c r="C131" t="s">
        <v>57</v>
      </c>
      <c r="D131" t="s">
        <v>57</v>
      </c>
      <c r="E131" t="s">
        <v>65</v>
      </c>
      <c r="F131" t="s">
        <v>131</v>
      </c>
      <c r="G131" t="s">
        <v>296</v>
      </c>
      <c r="I131" t="str">
        <f>HYPERLINK("https://www.facebook.com/430005779526496/posts/434164655777275?comment_id=1082070906219414","https://www.facebook.com/430005779526496/posts/434164655777275?comment_id=1082070906219414")</f>
        <v>https://www.facebook.com/430005779526496/posts/434164655777275?comment_id=1082070906219414</v>
      </c>
      <c r="R131">
        <v>0</v>
      </c>
      <c r="S131">
        <v>0</v>
      </c>
      <c r="U131">
        <v>0</v>
      </c>
      <c r="X131" t="s">
        <v>60</v>
      </c>
      <c r="AK131" t="s">
        <v>68</v>
      </c>
      <c r="AL131" t="s">
        <v>55</v>
      </c>
      <c r="AM131" t="s">
        <v>55</v>
      </c>
      <c r="AN131" t="s">
        <v>55</v>
      </c>
      <c r="AO131" t="s">
        <v>55</v>
      </c>
      <c r="AP131" t="s">
        <v>55</v>
      </c>
      <c r="AQ131" t="s">
        <v>55</v>
      </c>
    </row>
    <row r="132" spans="1:43" x14ac:dyDescent="0.35">
      <c r="A132" t="s">
        <v>231</v>
      </c>
      <c r="B132" t="s">
        <v>56</v>
      </c>
      <c r="C132" t="s">
        <v>57</v>
      </c>
      <c r="D132" t="s">
        <v>57</v>
      </c>
      <c r="E132" t="s">
        <v>49</v>
      </c>
      <c r="F132" s="1" t="s">
        <v>135</v>
      </c>
      <c r="G132" t="s">
        <v>297</v>
      </c>
      <c r="I132" t="str">
        <f>HYPERLINK("https://www.facebook.com/430005779526496/posts/434164655777275?comment_id=797619661705231","https://www.facebook.com/430005779526496/posts/434164655777275?comment_id=797619661705231")</f>
        <v>https://www.facebook.com/430005779526496/posts/434164655777275?comment_id=797619661705231</v>
      </c>
      <c r="R132">
        <v>0</v>
      </c>
      <c r="S132">
        <v>0</v>
      </c>
      <c r="U132">
        <v>0</v>
      </c>
      <c r="X132" t="s">
        <v>60</v>
      </c>
      <c r="AK132" t="s">
        <v>68</v>
      </c>
      <c r="AL132" t="s">
        <v>55</v>
      </c>
      <c r="AM132" t="s">
        <v>55</v>
      </c>
      <c r="AN132" t="s">
        <v>55</v>
      </c>
      <c r="AO132" t="s">
        <v>55</v>
      </c>
      <c r="AP132" t="s">
        <v>55</v>
      </c>
      <c r="AQ132" t="s">
        <v>55</v>
      </c>
    </row>
    <row r="133" spans="1:43" x14ac:dyDescent="0.35">
      <c r="A133" t="s">
        <v>231</v>
      </c>
      <c r="B133" t="s">
        <v>56</v>
      </c>
      <c r="C133" t="s">
        <v>57</v>
      </c>
      <c r="D133" t="s">
        <v>57</v>
      </c>
      <c r="E133" t="s">
        <v>65</v>
      </c>
      <c r="F133" s="1" t="s">
        <v>298</v>
      </c>
      <c r="G133" t="s">
        <v>299</v>
      </c>
      <c r="I133" t="str">
        <f>HYPERLINK("https://www.facebook.com/430005779526496/posts/434164655777275?comment_id=1804238216711804","https://www.facebook.com/430005779526496/posts/434164655777275?comment_id=1804238216711804")</f>
        <v>https://www.facebook.com/430005779526496/posts/434164655777275?comment_id=1804238216711804</v>
      </c>
      <c r="R133">
        <v>0</v>
      </c>
      <c r="S133">
        <v>0</v>
      </c>
      <c r="U133">
        <v>0</v>
      </c>
      <c r="X133" t="s">
        <v>60</v>
      </c>
      <c r="AK133" t="s">
        <v>68</v>
      </c>
      <c r="AL133" t="s">
        <v>55</v>
      </c>
      <c r="AM133" t="s">
        <v>55</v>
      </c>
      <c r="AN133" t="s">
        <v>55</v>
      </c>
      <c r="AO133" t="s">
        <v>55</v>
      </c>
      <c r="AP133" t="s">
        <v>55</v>
      </c>
      <c r="AQ133" t="s">
        <v>55</v>
      </c>
    </row>
    <row r="134" spans="1:43" x14ac:dyDescent="0.35">
      <c r="A134" t="s">
        <v>231</v>
      </c>
      <c r="B134" t="s">
        <v>47</v>
      </c>
      <c r="C134" t="s">
        <v>48</v>
      </c>
      <c r="D134" t="s">
        <v>48</v>
      </c>
      <c r="E134" t="s">
        <v>49</v>
      </c>
      <c r="F134" t="s">
        <v>300</v>
      </c>
      <c r="G134" t="s">
        <v>301</v>
      </c>
      <c r="I134" t="str">
        <f>HYPERLINK("https://twitter.com/Twitter User/status/1774075335644164570","https://twitter.com/Twitter User/status/1774075335644164570")</f>
        <v>https://twitter.com/Twitter User/status/1774075335644164570</v>
      </c>
      <c r="J134" t="s">
        <v>52</v>
      </c>
      <c r="N134">
        <v>0</v>
      </c>
      <c r="O134">
        <v>0</v>
      </c>
      <c r="X134" t="s">
        <v>53</v>
      </c>
      <c r="AK134" t="s">
        <v>54</v>
      </c>
      <c r="AL134" t="s">
        <v>55</v>
      </c>
      <c r="AM134" t="s">
        <v>55</v>
      </c>
      <c r="AN134" t="s">
        <v>55</v>
      </c>
      <c r="AO134" t="s">
        <v>55</v>
      </c>
      <c r="AP134" t="s">
        <v>55</v>
      </c>
      <c r="AQ134" t="s">
        <v>55</v>
      </c>
    </row>
    <row r="135" spans="1:43" x14ac:dyDescent="0.35">
      <c r="A135" t="s">
        <v>231</v>
      </c>
      <c r="B135" t="s">
        <v>56</v>
      </c>
      <c r="C135" t="s">
        <v>57</v>
      </c>
      <c r="D135" t="s">
        <v>57</v>
      </c>
      <c r="E135" t="s">
        <v>49</v>
      </c>
      <c r="F135" s="1" t="s">
        <v>302</v>
      </c>
      <c r="G135" t="s">
        <v>303</v>
      </c>
      <c r="I135" t="str">
        <f>HYPERLINK("https://www.facebook.com/430005779526496/posts/434164655777275?comment_id=947704690042961","https://www.facebook.com/430005779526496/posts/434164655777275?comment_id=947704690042961")</f>
        <v>https://www.facebook.com/430005779526496/posts/434164655777275?comment_id=947704690042961</v>
      </c>
      <c r="R135">
        <v>0</v>
      </c>
      <c r="S135">
        <v>0</v>
      </c>
      <c r="U135">
        <v>0</v>
      </c>
      <c r="X135" t="s">
        <v>60</v>
      </c>
      <c r="AK135" t="s">
        <v>68</v>
      </c>
      <c r="AL135" t="s">
        <v>55</v>
      </c>
      <c r="AM135" t="s">
        <v>55</v>
      </c>
      <c r="AN135" t="s">
        <v>55</v>
      </c>
      <c r="AO135" t="s">
        <v>55</v>
      </c>
      <c r="AP135" t="s">
        <v>55</v>
      </c>
      <c r="AQ135" t="s">
        <v>55</v>
      </c>
    </row>
    <row r="136" spans="1:43" x14ac:dyDescent="0.35">
      <c r="A136" t="s">
        <v>231</v>
      </c>
      <c r="B136" t="s">
        <v>56</v>
      </c>
      <c r="C136" t="s">
        <v>57</v>
      </c>
      <c r="D136" t="s">
        <v>57</v>
      </c>
      <c r="E136" t="s">
        <v>65</v>
      </c>
      <c r="F136" t="s">
        <v>304</v>
      </c>
      <c r="G136" t="s">
        <v>303</v>
      </c>
      <c r="I136" t="str">
        <f>HYPERLINK("https://www.facebook.com/430005779526496/posts/434164655777275?comment_id=1104200830907129","https://www.facebook.com/430005779526496/posts/434164655777275?comment_id=1104200830907129")</f>
        <v>https://www.facebook.com/430005779526496/posts/434164655777275?comment_id=1104200830907129</v>
      </c>
      <c r="R136">
        <v>0</v>
      </c>
      <c r="S136">
        <v>0</v>
      </c>
      <c r="U136">
        <v>0</v>
      </c>
      <c r="X136" t="s">
        <v>60</v>
      </c>
      <c r="AK136" t="s">
        <v>68</v>
      </c>
      <c r="AL136" t="s">
        <v>55</v>
      </c>
      <c r="AM136" t="s">
        <v>55</v>
      </c>
      <c r="AN136" t="s">
        <v>55</v>
      </c>
      <c r="AO136" t="s">
        <v>55</v>
      </c>
      <c r="AP136" t="s">
        <v>55</v>
      </c>
      <c r="AQ136" t="s">
        <v>55</v>
      </c>
    </row>
    <row r="137" spans="1:43" x14ac:dyDescent="0.35">
      <c r="A137" t="s">
        <v>231</v>
      </c>
      <c r="B137" t="s">
        <v>56</v>
      </c>
      <c r="C137" t="s">
        <v>57</v>
      </c>
      <c r="D137" t="s">
        <v>57</v>
      </c>
      <c r="E137" t="s">
        <v>49</v>
      </c>
      <c r="F137" s="1" t="s">
        <v>302</v>
      </c>
      <c r="G137" t="s">
        <v>305</v>
      </c>
      <c r="I137" t="str">
        <f>HYPERLINK("https://www.facebook.com/430005779526496/posts/434164655777275?comment_id=1624107921776510","https://www.facebook.com/430005779526496/posts/434164655777275?comment_id=1624107921776510")</f>
        <v>https://www.facebook.com/430005779526496/posts/434164655777275?comment_id=1624107921776510</v>
      </c>
      <c r="R137">
        <v>0</v>
      </c>
      <c r="S137">
        <v>0</v>
      </c>
      <c r="U137">
        <v>0</v>
      </c>
      <c r="X137" t="s">
        <v>60</v>
      </c>
      <c r="AK137" t="s">
        <v>68</v>
      </c>
      <c r="AL137" t="s">
        <v>55</v>
      </c>
      <c r="AM137" t="s">
        <v>55</v>
      </c>
      <c r="AN137" t="s">
        <v>55</v>
      </c>
      <c r="AO137" t="s">
        <v>55</v>
      </c>
      <c r="AP137" t="s">
        <v>55</v>
      </c>
      <c r="AQ137" t="s">
        <v>55</v>
      </c>
    </row>
    <row r="138" spans="1:43" x14ac:dyDescent="0.35">
      <c r="A138" t="s">
        <v>231</v>
      </c>
      <c r="B138" t="s">
        <v>56</v>
      </c>
      <c r="C138" t="s">
        <v>57</v>
      </c>
      <c r="D138" t="s">
        <v>57</v>
      </c>
      <c r="E138" t="s">
        <v>65</v>
      </c>
      <c r="F138" t="s">
        <v>304</v>
      </c>
      <c r="G138" t="s">
        <v>306</v>
      </c>
      <c r="I138" t="str">
        <f>HYPERLINK("https://www.facebook.com/430005779526496/posts/434164655777275?comment_id=967515975035143","https://www.facebook.com/430005779526496/posts/434164655777275?comment_id=967515975035143")</f>
        <v>https://www.facebook.com/430005779526496/posts/434164655777275?comment_id=967515975035143</v>
      </c>
      <c r="R138">
        <v>0</v>
      </c>
      <c r="S138">
        <v>0</v>
      </c>
      <c r="U138">
        <v>0</v>
      </c>
      <c r="X138" t="s">
        <v>60</v>
      </c>
      <c r="AK138" t="s">
        <v>68</v>
      </c>
      <c r="AL138" t="s">
        <v>55</v>
      </c>
      <c r="AM138" t="s">
        <v>55</v>
      </c>
      <c r="AN138" t="s">
        <v>55</v>
      </c>
      <c r="AO138" t="s">
        <v>55</v>
      </c>
      <c r="AP138" t="s">
        <v>55</v>
      </c>
      <c r="AQ138" t="s">
        <v>55</v>
      </c>
    </row>
    <row r="139" spans="1:43" x14ac:dyDescent="0.35">
      <c r="A139" t="s">
        <v>231</v>
      </c>
      <c r="B139" t="s">
        <v>56</v>
      </c>
      <c r="C139" t="s">
        <v>57</v>
      </c>
      <c r="D139" t="s">
        <v>57</v>
      </c>
      <c r="E139" t="s">
        <v>49</v>
      </c>
      <c r="F139" s="1" t="s">
        <v>307</v>
      </c>
      <c r="G139" t="s">
        <v>308</v>
      </c>
      <c r="I139" t="str">
        <f>HYPERLINK("https://www.facebook.com/430005779526496/posts/432975312562876?comment_id=3750389155285050","https://www.facebook.com/430005779526496/posts/432975312562876?comment_id=3750389155285050")</f>
        <v>https://www.facebook.com/430005779526496/posts/432975312562876?comment_id=3750389155285050</v>
      </c>
      <c r="R139">
        <v>0</v>
      </c>
      <c r="S139">
        <v>0</v>
      </c>
      <c r="U139">
        <v>0</v>
      </c>
      <c r="X139" t="s">
        <v>60</v>
      </c>
      <c r="AK139" t="s">
        <v>61</v>
      </c>
      <c r="AL139" t="s">
        <v>55</v>
      </c>
      <c r="AM139" t="s">
        <v>55</v>
      </c>
      <c r="AN139" t="s">
        <v>55</v>
      </c>
      <c r="AO139" t="s">
        <v>55</v>
      </c>
      <c r="AP139" t="s">
        <v>55</v>
      </c>
      <c r="AQ139" t="s">
        <v>55</v>
      </c>
    </row>
    <row r="140" spans="1:43" x14ac:dyDescent="0.35">
      <c r="A140" t="s">
        <v>231</v>
      </c>
      <c r="B140" t="s">
        <v>56</v>
      </c>
      <c r="C140" t="s">
        <v>57</v>
      </c>
      <c r="D140" t="s">
        <v>57</v>
      </c>
      <c r="E140" t="s">
        <v>65</v>
      </c>
      <c r="F140" t="s">
        <v>152</v>
      </c>
      <c r="G140" t="s">
        <v>309</v>
      </c>
      <c r="I140" t="str">
        <f>HYPERLINK("https://www.facebook.com/430005779526496/posts/432431665950574?comment_id=433863239022536","https://www.facebook.com/430005779526496/posts/432431665950574?comment_id=433863239022536")</f>
        <v>https://www.facebook.com/430005779526496/posts/432431665950574?comment_id=433863239022536</v>
      </c>
      <c r="R140">
        <v>0</v>
      </c>
      <c r="S140">
        <v>0</v>
      </c>
      <c r="U140">
        <v>0</v>
      </c>
      <c r="X140" t="s">
        <v>60</v>
      </c>
      <c r="AK140" t="s">
        <v>76</v>
      </c>
      <c r="AL140" t="s">
        <v>55</v>
      </c>
      <c r="AM140" t="s">
        <v>55</v>
      </c>
      <c r="AN140" t="s">
        <v>55</v>
      </c>
      <c r="AO140" t="s">
        <v>55</v>
      </c>
      <c r="AP140" t="s">
        <v>55</v>
      </c>
      <c r="AQ140" t="s">
        <v>55</v>
      </c>
    </row>
    <row r="141" spans="1:43" x14ac:dyDescent="0.35">
      <c r="A141" t="s">
        <v>231</v>
      </c>
      <c r="B141" t="s">
        <v>56</v>
      </c>
      <c r="C141" t="s">
        <v>57</v>
      </c>
      <c r="D141" t="s">
        <v>57</v>
      </c>
      <c r="E141" t="s">
        <v>65</v>
      </c>
      <c r="F141" t="s">
        <v>89</v>
      </c>
      <c r="G141" t="s">
        <v>310</v>
      </c>
      <c r="I141" t="str">
        <f>HYPERLINK("https://www.facebook.com/430005779526496/posts/434164655777275?comment_id=449657557405110","https://www.facebook.com/430005779526496/posts/434164655777275?comment_id=449657557405110")</f>
        <v>https://www.facebook.com/430005779526496/posts/434164655777275?comment_id=449657557405110</v>
      </c>
      <c r="R141">
        <v>0</v>
      </c>
      <c r="S141">
        <v>0</v>
      </c>
      <c r="U141">
        <v>0</v>
      </c>
      <c r="X141" t="s">
        <v>60</v>
      </c>
      <c r="AK141" t="s">
        <v>68</v>
      </c>
      <c r="AL141" t="s">
        <v>55</v>
      </c>
      <c r="AM141" t="s">
        <v>55</v>
      </c>
      <c r="AN141" t="s">
        <v>55</v>
      </c>
      <c r="AO141" t="s">
        <v>55</v>
      </c>
      <c r="AP141" t="s">
        <v>55</v>
      </c>
      <c r="AQ141" t="s">
        <v>55</v>
      </c>
    </row>
    <row r="142" spans="1:43" x14ac:dyDescent="0.35">
      <c r="A142" t="s">
        <v>231</v>
      </c>
      <c r="B142" t="s">
        <v>56</v>
      </c>
      <c r="C142" t="s">
        <v>57</v>
      </c>
      <c r="D142" t="s">
        <v>57</v>
      </c>
      <c r="E142" t="s">
        <v>65</v>
      </c>
      <c r="F142" t="s">
        <v>89</v>
      </c>
      <c r="G142" t="s">
        <v>311</v>
      </c>
      <c r="I142" t="str">
        <f>HYPERLINK("https://www.facebook.com/430005779526496/posts/434164655777275?comment_id=835371128353667","https://www.facebook.com/430005779526496/posts/434164655777275?comment_id=835371128353667")</f>
        <v>https://www.facebook.com/430005779526496/posts/434164655777275?comment_id=835371128353667</v>
      </c>
      <c r="R142">
        <v>0</v>
      </c>
      <c r="S142">
        <v>0</v>
      </c>
      <c r="U142">
        <v>0</v>
      </c>
      <c r="X142" t="s">
        <v>60</v>
      </c>
      <c r="AK142" t="s">
        <v>68</v>
      </c>
      <c r="AL142" t="s">
        <v>55</v>
      </c>
      <c r="AM142" t="s">
        <v>55</v>
      </c>
      <c r="AN142" t="s">
        <v>55</v>
      </c>
      <c r="AO142" t="s">
        <v>55</v>
      </c>
      <c r="AP142" t="s">
        <v>55</v>
      </c>
      <c r="AQ142" t="s">
        <v>55</v>
      </c>
    </row>
    <row r="143" spans="1:43" x14ac:dyDescent="0.35">
      <c r="A143" t="s">
        <v>231</v>
      </c>
      <c r="B143" t="s">
        <v>56</v>
      </c>
      <c r="C143" t="s">
        <v>57</v>
      </c>
      <c r="D143" t="s">
        <v>57</v>
      </c>
      <c r="E143" t="s">
        <v>65</v>
      </c>
      <c r="F143" t="s">
        <v>89</v>
      </c>
      <c r="G143" t="s">
        <v>312</v>
      </c>
      <c r="I143" t="str">
        <f>HYPERLINK("https://www.facebook.com/430005779526496/posts/434164655777275?comment_id=937388837837329","https://www.facebook.com/430005779526496/posts/434164655777275?comment_id=937388837837329")</f>
        <v>https://www.facebook.com/430005779526496/posts/434164655777275?comment_id=937388837837329</v>
      </c>
      <c r="R143">
        <v>0</v>
      </c>
      <c r="S143">
        <v>0</v>
      </c>
      <c r="U143">
        <v>0</v>
      </c>
      <c r="X143" t="s">
        <v>60</v>
      </c>
      <c r="AK143" t="s">
        <v>68</v>
      </c>
      <c r="AL143" t="s">
        <v>55</v>
      </c>
      <c r="AM143" t="s">
        <v>55</v>
      </c>
      <c r="AN143" t="s">
        <v>55</v>
      </c>
      <c r="AO143" t="s">
        <v>55</v>
      </c>
      <c r="AP143" t="s">
        <v>55</v>
      </c>
      <c r="AQ143" t="s">
        <v>55</v>
      </c>
    </row>
    <row r="144" spans="1:43" x14ac:dyDescent="0.35">
      <c r="A144" t="s">
        <v>231</v>
      </c>
      <c r="B144" t="s">
        <v>56</v>
      </c>
      <c r="C144" t="s">
        <v>57</v>
      </c>
      <c r="D144" t="s">
        <v>57</v>
      </c>
      <c r="E144" t="s">
        <v>65</v>
      </c>
      <c r="F144" t="s">
        <v>313</v>
      </c>
      <c r="G144" t="s">
        <v>314</v>
      </c>
      <c r="I144" t="str">
        <f>HYPERLINK("https://www.facebook.com/430005779526496/posts/434164655777275?comment_id=974114954127696","https://www.facebook.com/430005779526496/posts/434164655777275?comment_id=974114954127696")</f>
        <v>https://www.facebook.com/430005779526496/posts/434164655777275?comment_id=974114954127696</v>
      </c>
      <c r="R144">
        <v>0</v>
      </c>
      <c r="S144">
        <v>0</v>
      </c>
      <c r="U144">
        <v>0</v>
      </c>
      <c r="X144" t="s">
        <v>60</v>
      </c>
      <c r="AK144" t="s">
        <v>68</v>
      </c>
      <c r="AL144" t="s">
        <v>55</v>
      </c>
      <c r="AM144" t="s">
        <v>55</v>
      </c>
      <c r="AN144" t="s">
        <v>55</v>
      </c>
      <c r="AO144" t="s">
        <v>55</v>
      </c>
      <c r="AP144" t="s">
        <v>55</v>
      </c>
      <c r="AQ144" t="s">
        <v>55</v>
      </c>
    </row>
    <row r="145" spans="1:43" x14ac:dyDescent="0.35">
      <c r="A145" t="s">
        <v>231</v>
      </c>
      <c r="B145" t="s">
        <v>56</v>
      </c>
      <c r="C145" t="s">
        <v>57</v>
      </c>
      <c r="D145" t="s">
        <v>57</v>
      </c>
      <c r="E145" t="s">
        <v>49</v>
      </c>
      <c r="F145" t="s">
        <v>315</v>
      </c>
      <c r="G145" t="s">
        <v>316</v>
      </c>
      <c r="I145" t="str">
        <f>HYPERLINK("https://www.facebook.com/430005779526496/posts/434164655777275?comment_id=1513611599198387","https://www.facebook.com/430005779526496/posts/434164655777275?comment_id=1513611599198387")</f>
        <v>https://www.facebook.com/430005779526496/posts/434164655777275?comment_id=1513611599198387</v>
      </c>
      <c r="R145">
        <v>0</v>
      </c>
      <c r="S145">
        <v>0</v>
      </c>
      <c r="U145">
        <v>0</v>
      </c>
      <c r="X145" t="s">
        <v>60</v>
      </c>
      <c r="AK145" t="s">
        <v>68</v>
      </c>
      <c r="AL145" t="s">
        <v>55</v>
      </c>
      <c r="AM145" t="s">
        <v>55</v>
      </c>
      <c r="AN145" t="s">
        <v>55</v>
      </c>
      <c r="AO145" t="s">
        <v>55</v>
      </c>
      <c r="AP145" t="s">
        <v>55</v>
      </c>
      <c r="AQ145" t="s">
        <v>55</v>
      </c>
    </row>
    <row r="146" spans="1:43" x14ac:dyDescent="0.35">
      <c r="A146" t="s">
        <v>231</v>
      </c>
      <c r="B146" t="s">
        <v>56</v>
      </c>
      <c r="C146" t="s">
        <v>57</v>
      </c>
      <c r="D146" t="s">
        <v>57</v>
      </c>
      <c r="E146" t="s">
        <v>49</v>
      </c>
      <c r="F146" s="1" t="s">
        <v>317</v>
      </c>
      <c r="G146" t="s">
        <v>318</v>
      </c>
      <c r="I146" t="str">
        <f>HYPERLINK("https://www.facebook.com/430005779526496/posts/432431665950574?comment_id=769639251779262","https://www.facebook.com/430005779526496/posts/432431665950574?comment_id=769639251779262")</f>
        <v>https://www.facebook.com/430005779526496/posts/432431665950574?comment_id=769639251779262</v>
      </c>
      <c r="R146">
        <v>0</v>
      </c>
      <c r="S146">
        <v>0</v>
      </c>
      <c r="U146">
        <v>0</v>
      </c>
      <c r="X146" t="s">
        <v>60</v>
      </c>
      <c r="AK146" t="s">
        <v>76</v>
      </c>
      <c r="AL146" t="s">
        <v>55</v>
      </c>
      <c r="AM146" t="s">
        <v>55</v>
      </c>
      <c r="AN146" t="s">
        <v>55</v>
      </c>
      <c r="AO146" t="s">
        <v>55</v>
      </c>
      <c r="AP146" t="s">
        <v>55</v>
      </c>
      <c r="AQ146" t="s">
        <v>55</v>
      </c>
    </row>
    <row r="147" spans="1:43" x14ac:dyDescent="0.35">
      <c r="A147" t="s">
        <v>231</v>
      </c>
      <c r="B147" t="s">
        <v>56</v>
      </c>
      <c r="C147" t="s">
        <v>57</v>
      </c>
      <c r="D147" t="s">
        <v>57</v>
      </c>
      <c r="E147" t="s">
        <v>65</v>
      </c>
      <c r="F147" t="s">
        <v>319</v>
      </c>
      <c r="G147" t="s">
        <v>320</v>
      </c>
      <c r="I147" t="str">
        <f>HYPERLINK("https://www.facebook.com/430005779526496/posts/432431665950574?comment_id=1644543859286535","https://www.facebook.com/430005779526496/posts/432431665950574?comment_id=1644543859286535")</f>
        <v>https://www.facebook.com/430005779526496/posts/432431665950574?comment_id=1644543859286535</v>
      </c>
      <c r="R147">
        <v>0</v>
      </c>
      <c r="S147">
        <v>0</v>
      </c>
      <c r="U147">
        <v>0</v>
      </c>
      <c r="X147" t="s">
        <v>60</v>
      </c>
      <c r="AK147" t="s">
        <v>76</v>
      </c>
      <c r="AL147" t="s">
        <v>55</v>
      </c>
      <c r="AM147" t="s">
        <v>55</v>
      </c>
      <c r="AN147" t="s">
        <v>55</v>
      </c>
      <c r="AO147" t="s">
        <v>55</v>
      </c>
      <c r="AP147" t="s">
        <v>55</v>
      </c>
      <c r="AQ147" t="s">
        <v>55</v>
      </c>
    </row>
    <row r="148" spans="1:43" x14ac:dyDescent="0.35">
      <c r="A148" t="s">
        <v>231</v>
      </c>
      <c r="B148" t="s">
        <v>56</v>
      </c>
      <c r="C148" t="s">
        <v>57</v>
      </c>
      <c r="D148" t="s">
        <v>57</v>
      </c>
      <c r="E148" t="s">
        <v>49</v>
      </c>
      <c r="F148" s="1" t="s">
        <v>317</v>
      </c>
      <c r="G148" t="s">
        <v>321</v>
      </c>
      <c r="I148" t="str">
        <f>HYPERLINK("https://www.facebook.com/430005779526496/posts/434164655777275?comment_id=859986119269977","https://www.facebook.com/430005779526496/posts/434164655777275?comment_id=859986119269977")</f>
        <v>https://www.facebook.com/430005779526496/posts/434164655777275?comment_id=859986119269977</v>
      </c>
      <c r="R148">
        <v>0</v>
      </c>
      <c r="S148">
        <v>0</v>
      </c>
      <c r="U148">
        <v>0</v>
      </c>
      <c r="X148" t="s">
        <v>60</v>
      </c>
      <c r="AK148" t="s">
        <v>68</v>
      </c>
      <c r="AL148" t="s">
        <v>55</v>
      </c>
      <c r="AM148" t="s">
        <v>55</v>
      </c>
      <c r="AN148" t="s">
        <v>55</v>
      </c>
      <c r="AO148" t="s">
        <v>55</v>
      </c>
      <c r="AP148" t="s">
        <v>55</v>
      </c>
      <c r="AQ148" t="s">
        <v>55</v>
      </c>
    </row>
    <row r="149" spans="1:43" x14ac:dyDescent="0.35">
      <c r="A149" t="s">
        <v>231</v>
      </c>
      <c r="B149" t="s">
        <v>56</v>
      </c>
      <c r="C149" t="s">
        <v>57</v>
      </c>
      <c r="D149" t="s">
        <v>57</v>
      </c>
      <c r="E149" t="s">
        <v>65</v>
      </c>
      <c r="F149" t="s">
        <v>319</v>
      </c>
      <c r="G149" t="s">
        <v>322</v>
      </c>
      <c r="I149" t="str">
        <f>HYPERLINK("https://www.facebook.com/430005779526496/posts/434164655777275?comment_id=791995758963280","https://www.facebook.com/430005779526496/posts/434164655777275?comment_id=791995758963280")</f>
        <v>https://www.facebook.com/430005779526496/posts/434164655777275?comment_id=791995758963280</v>
      </c>
      <c r="R149">
        <v>0</v>
      </c>
      <c r="S149">
        <v>0</v>
      </c>
      <c r="U149">
        <v>0</v>
      </c>
      <c r="X149" t="s">
        <v>60</v>
      </c>
      <c r="AK149" t="s">
        <v>68</v>
      </c>
      <c r="AL149" t="s">
        <v>55</v>
      </c>
      <c r="AM149" t="s">
        <v>55</v>
      </c>
      <c r="AN149" t="s">
        <v>55</v>
      </c>
      <c r="AO149" t="s">
        <v>55</v>
      </c>
      <c r="AP149" t="s">
        <v>55</v>
      </c>
      <c r="AQ149" t="s">
        <v>55</v>
      </c>
    </row>
    <row r="150" spans="1:43" x14ac:dyDescent="0.35">
      <c r="A150" t="s">
        <v>231</v>
      </c>
      <c r="B150" t="s">
        <v>56</v>
      </c>
      <c r="C150" t="s">
        <v>57</v>
      </c>
      <c r="D150" t="s">
        <v>57</v>
      </c>
      <c r="E150" t="s">
        <v>65</v>
      </c>
      <c r="F150" t="s">
        <v>323</v>
      </c>
      <c r="G150" t="s">
        <v>324</v>
      </c>
      <c r="I150" t="str">
        <f>HYPERLINK("https://www.facebook.com/430005779526496/posts/434164655777275?comment_id=735637498721034","https://www.facebook.com/430005779526496/posts/434164655777275?comment_id=735637498721034")</f>
        <v>https://www.facebook.com/430005779526496/posts/434164655777275?comment_id=735637498721034</v>
      </c>
      <c r="R150">
        <v>0</v>
      </c>
      <c r="S150">
        <v>0</v>
      </c>
      <c r="U150">
        <v>0</v>
      </c>
      <c r="X150" t="s">
        <v>60</v>
      </c>
      <c r="AK150" t="s">
        <v>68</v>
      </c>
      <c r="AL150" t="s">
        <v>55</v>
      </c>
      <c r="AM150" t="s">
        <v>55</v>
      </c>
      <c r="AN150" t="s">
        <v>55</v>
      </c>
      <c r="AO150" t="s">
        <v>55</v>
      </c>
      <c r="AP150" t="s">
        <v>55</v>
      </c>
      <c r="AQ150" t="s">
        <v>55</v>
      </c>
    </row>
    <row r="151" spans="1:43" x14ac:dyDescent="0.35">
      <c r="A151" t="s">
        <v>231</v>
      </c>
      <c r="B151" t="s">
        <v>47</v>
      </c>
      <c r="C151" t="s">
        <v>48</v>
      </c>
      <c r="D151" t="s">
        <v>48</v>
      </c>
      <c r="E151" t="s">
        <v>49</v>
      </c>
      <c r="F151" t="s">
        <v>325</v>
      </c>
      <c r="G151" t="s">
        <v>326</v>
      </c>
      <c r="I151" t="str">
        <f>HYPERLINK("https://twitter.com/Twitter User/status/1773998828649353327","https://twitter.com/Twitter User/status/1773998828649353327")</f>
        <v>https://twitter.com/Twitter User/status/1773998828649353327</v>
      </c>
      <c r="J151" t="s">
        <v>327</v>
      </c>
      <c r="N151">
        <v>0</v>
      </c>
      <c r="O151">
        <v>0</v>
      </c>
      <c r="X151" t="s">
        <v>53</v>
      </c>
      <c r="AK151" t="s">
        <v>54</v>
      </c>
      <c r="AL151" t="s">
        <v>55</v>
      </c>
      <c r="AM151" t="s">
        <v>55</v>
      </c>
      <c r="AN151" t="s">
        <v>55</v>
      </c>
      <c r="AO151" t="s">
        <v>55</v>
      </c>
      <c r="AP151" t="s">
        <v>55</v>
      </c>
      <c r="AQ151" t="s">
        <v>55</v>
      </c>
    </row>
    <row r="152" spans="1:43" x14ac:dyDescent="0.35">
      <c r="A152" t="s">
        <v>231</v>
      </c>
      <c r="B152" t="s">
        <v>47</v>
      </c>
      <c r="C152" t="s">
        <v>48</v>
      </c>
      <c r="D152" t="s">
        <v>48</v>
      </c>
      <c r="E152" t="s">
        <v>49</v>
      </c>
      <c r="F152" t="s">
        <v>328</v>
      </c>
      <c r="G152" t="s">
        <v>329</v>
      </c>
      <c r="I152" t="str">
        <f>HYPERLINK("https://twitter.com/Twitter User/status/1773998643760316439","https://twitter.com/Twitter User/status/1773998643760316439")</f>
        <v>https://twitter.com/Twitter User/status/1773998643760316439</v>
      </c>
      <c r="J152" t="s">
        <v>52</v>
      </c>
      <c r="N152">
        <v>0</v>
      </c>
      <c r="O152">
        <v>0</v>
      </c>
      <c r="X152" t="s">
        <v>53</v>
      </c>
      <c r="AK152" t="s">
        <v>54</v>
      </c>
      <c r="AL152" t="s">
        <v>55</v>
      </c>
      <c r="AM152" t="s">
        <v>55</v>
      </c>
      <c r="AN152" t="s">
        <v>55</v>
      </c>
      <c r="AO152" t="s">
        <v>55</v>
      </c>
      <c r="AP152" t="s">
        <v>55</v>
      </c>
      <c r="AQ152" t="s">
        <v>55</v>
      </c>
    </row>
    <row r="153" spans="1:43" x14ac:dyDescent="0.35">
      <c r="A153" t="s">
        <v>231</v>
      </c>
      <c r="B153" t="s">
        <v>56</v>
      </c>
      <c r="C153" t="s">
        <v>57</v>
      </c>
      <c r="D153" t="s">
        <v>57</v>
      </c>
      <c r="E153" t="s">
        <v>49</v>
      </c>
      <c r="F153" s="1" t="s">
        <v>129</v>
      </c>
      <c r="G153" t="s">
        <v>330</v>
      </c>
      <c r="I153" t="str">
        <f>HYPERLINK("https://www.facebook.com/430005779526496/posts/434164655777275?comment_id=1551768008943241","https://www.facebook.com/430005779526496/posts/434164655777275?comment_id=1551768008943241")</f>
        <v>https://www.facebook.com/430005779526496/posts/434164655777275?comment_id=1551768008943241</v>
      </c>
      <c r="R153">
        <v>0</v>
      </c>
      <c r="S153">
        <v>0</v>
      </c>
      <c r="U153">
        <v>0</v>
      </c>
      <c r="X153" t="s">
        <v>60</v>
      </c>
      <c r="AK153" t="s">
        <v>68</v>
      </c>
      <c r="AL153" t="s">
        <v>55</v>
      </c>
      <c r="AM153" t="s">
        <v>55</v>
      </c>
      <c r="AN153" t="s">
        <v>55</v>
      </c>
      <c r="AO153" t="s">
        <v>55</v>
      </c>
      <c r="AP153" t="s">
        <v>55</v>
      </c>
      <c r="AQ153" t="s">
        <v>55</v>
      </c>
    </row>
    <row r="154" spans="1:43" x14ac:dyDescent="0.35">
      <c r="A154" t="s">
        <v>231</v>
      </c>
      <c r="B154" t="s">
        <v>56</v>
      </c>
      <c r="C154" t="s">
        <v>57</v>
      </c>
      <c r="D154" t="s">
        <v>57</v>
      </c>
      <c r="E154" t="s">
        <v>65</v>
      </c>
      <c r="F154" t="s">
        <v>131</v>
      </c>
      <c r="G154" t="s">
        <v>331</v>
      </c>
      <c r="I154" t="str">
        <f>HYPERLINK("https://www.facebook.com/430005779526496/posts/434164655777275?comment_id=998062768412190","https://www.facebook.com/430005779526496/posts/434164655777275?comment_id=998062768412190")</f>
        <v>https://www.facebook.com/430005779526496/posts/434164655777275?comment_id=998062768412190</v>
      </c>
      <c r="R154">
        <v>0</v>
      </c>
      <c r="S154">
        <v>0</v>
      </c>
      <c r="U154">
        <v>0</v>
      </c>
      <c r="X154" t="s">
        <v>60</v>
      </c>
      <c r="AK154" t="s">
        <v>68</v>
      </c>
      <c r="AL154" t="s">
        <v>55</v>
      </c>
      <c r="AM154" t="s">
        <v>55</v>
      </c>
      <c r="AN154" t="s">
        <v>55</v>
      </c>
      <c r="AO154" t="s">
        <v>55</v>
      </c>
      <c r="AP154" t="s">
        <v>55</v>
      </c>
      <c r="AQ154" t="s">
        <v>55</v>
      </c>
    </row>
    <row r="155" spans="1:43" x14ac:dyDescent="0.35">
      <c r="A155" t="s">
        <v>231</v>
      </c>
      <c r="B155" t="s">
        <v>227</v>
      </c>
      <c r="C155" t="s">
        <v>332</v>
      </c>
      <c r="D155" t="s">
        <v>332</v>
      </c>
      <c r="E155" t="s">
        <v>49</v>
      </c>
      <c r="F155" t="s">
        <v>333</v>
      </c>
      <c r="G155" t="s">
        <v>334</v>
      </c>
      <c r="I155" t="str">
        <f>HYPERLINK("https://www.youtube.com/watch?v=40I5FIgI32s&amp;lc=UgzXUgPCym4kYLMi52J4AaABAg","https://www.youtube.com/watch?v=40I5FIgI32s&amp;lc=UgzXUgPCym4kYLMi52J4AaABAg")</f>
        <v>https://www.youtube.com/watch?v=40I5FIgI32s&amp;lc=UgzXUgPCym4kYLMi52J4AaABAg</v>
      </c>
      <c r="R155">
        <v>0</v>
      </c>
      <c r="S155">
        <v>0</v>
      </c>
      <c r="T155">
        <v>0</v>
      </c>
      <c r="V155">
        <v>0</v>
      </c>
      <c r="X155" t="s">
        <v>60</v>
      </c>
      <c r="AL155" t="s">
        <v>55</v>
      </c>
      <c r="AM155" t="s">
        <v>55</v>
      </c>
      <c r="AN155" t="s">
        <v>55</v>
      </c>
      <c r="AO155" t="s">
        <v>55</v>
      </c>
      <c r="AP155" t="s">
        <v>55</v>
      </c>
      <c r="AQ155" t="s">
        <v>55</v>
      </c>
    </row>
    <row r="156" spans="1:43" x14ac:dyDescent="0.35">
      <c r="A156" t="s">
        <v>231</v>
      </c>
      <c r="B156" t="s">
        <v>227</v>
      </c>
      <c r="C156" t="s">
        <v>332</v>
      </c>
      <c r="D156" t="s">
        <v>332</v>
      </c>
      <c r="E156" t="s">
        <v>49</v>
      </c>
      <c r="F156" t="s">
        <v>335</v>
      </c>
      <c r="G156" t="s">
        <v>336</v>
      </c>
      <c r="I156" t="str">
        <f>HYPERLINK("https://www.youtube.com/watch?v=40I5FIgI32s&amp;lc=Ugz3yO1xdY9v0pvIMpx4AaABAg","https://www.youtube.com/watch?v=40I5FIgI32s&amp;lc=Ugz3yO1xdY9v0pvIMpx4AaABAg")</f>
        <v>https://www.youtube.com/watch?v=40I5FIgI32s&amp;lc=Ugz3yO1xdY9v0pvIMpx4AaABAg</v>
      </c>
      <c r="R156">
        <v>0</v>
      </c>
      <c r="S156">
        <v>0</v>
      </c>
      <c r="T156">
        <v>0</v>
      </c>
      <c r="V156">
        <v>0</v>
      </c>
      <c r="X156" t="s">
        <v>60</v>
      </c>
      <c r="AL156" t="s">
        <v>55</v>
      </c>
      <c r="AM156" t="s">
        <v>55</v>
      </c>
      <c r="AN156" t="s">
        <v>55</v>
      </c>
      <c r="AO156" t="s">
        <v>55</v>
      </c>
      <c r="AP156" t="s">
        <v>55</v>
      </c>
      <c r="AQ156" t="s">
        <v>55</v>
      </c>
    </row>
    <row r="157" spans="1:43" x14ac:dyDescent="0.35">
      <c r="A157" t="s">
        <v>231</v>
      </c>
      <c r="B157" t="s">
        <v>56</v>
      </c>
      <c r="C157" t="s">
        <v>57</v>
      </c>
      <c r="D157" t="s">
        <v>57</v>
      </c>
      <c r="E157" t="s">
        <v>65</v>
      </c>
      <c r="F157" t="s">
        <v>337</v>
      </c>
      <c r="G157" t="s">
        <v>338</v>
      </c>
      <c r="I157" t="str">
        <f>HYPERLINK("https://www.facebook.com/430005779526496/posts/434164655777275?comment_id=1478352789698673","https://www.facebook.com/430005779526496/posts/434164655777275?comment_id=1478352789698673")</f>
        <v>https://www.facebook.com/430005779526496/posts/434164655777275?comment_id=1478352789698673</v>
      </c>
      <c r="R157">
        <v>0</v>
      </c>
      <c r="S157">
        <v>0</v>
      </c>
      <c r="U157">
        <v>0</v>
      </c>
      <c r="X157" t="s">
        <v>60</v>
      </c>
      <c r="AK157" t="s">
        <v>68</v>
      </c>
      <c r="AL157" t="s">
        <v>55</v>
      </c>
      <c r="AM157" t="s">
        <v>55</v>
      </c>
      <c r="AN157" t="s">
        <v>55</v>
      </c>
      <c r="AO157" t="s">
        <v>55</v>
      </c>
      <c r="AP157" t="s">
        <v>55</v>
      </c>
      <c r="AQ157" t="s">
        <v>55</v>
      </c>
    </row>
    <row r="158" spans="1:43" x14ac:dyDescent="0.35">
      <c r="A158" t="s">
        <v>231</v>
      </c>
      <c r="B158" t="s">
        <v>56</v>
      </c>
      <c r="C158" t="s">
        <v>57</v>
      </c>
      <c r="D158" t="s">
        <v>57</v>
      </c>
      <c r="E158" t="s">
        <v>65</v>
      </c>
      <c r="F158" t="s">
        <v>339</v>
      </c>
      <c r="G158" t="s">
        <v>340</v>
      </c>
      <c r="I158" t="str">
        <f>HYPERLINK("https://www.facebook.com/430005779526496/posts/434164655777275?comment_id=458677966489021","https://www.facebook.com/430005779526496/posts/434164655777275?comment_id=458677966489021")</f>
        <v>https://www.facebook.com/430005779526496/posts/434164655777275?comment_id=458677966489021</v>
      </c>
      <c r="R158">
        <v>0</v>
      </c>
      <c r="S158">
        <v>0</v>
      </c>
      <c r="U158">
        <v>0</v>
      </c>
      <c r="X158" t="s">
        <v>60</v>
      </c>
      <c r="AK158" t="s">
        <v>68</v>
      </c>
      <c r="AL158" t="s">
        <v>55</v>
      </c>
      <c r="AM158" t="s">
        <v>55</v>
      </c>
      <c r="AN158" t="s">
        <v>55</v>
      </c>
      <c r="AO158" t="s">
        <v>55</v>
      </c>
      <c r="AP158" t="s">
        <v>55</v>
      </c>
      <c r="AQ158" t="s">
        <v>55</v>
      </c>
    </row>
    <row r="159" spans="1:43" x14ac:dyDescent="0.35">
      <c r="A159" t="s">
        <v>231</v>
      </c>
      <c r="B159" t="s">
        <v>56</v>
      </c>
      <c r="C159" t="s">
        <v>57</v>
      </c>
      <c r="D159" t="s">
        <v>57</v>
      </c>
      <c r="E159" t="s">
        <v>49</v>
      </c>
      <c r="F159" s="1" t="s">
        <v>341</v>
      </c>
      <c r="G159" t="s">
        <v>342</v>
      </c>
      <c r="I159" t="str">
        <f>HYPERLINK("https://www.facebook.com/430005779526496/posts/434164655777275?comment_id=1151054352559034","https://www.facebook.com/430005779526496/posts/434164655777275?comment_id=1151054352559034")</f>
        <v>https://www.facebook.com/430005779526496/posts/434164655777275?comment_id=1151054352559034</v>
      </c>
      <c r="R159">
        <v>0</v>
      </c>
      <c r="S159">
        <v>0</v>
      </c>
      <c r="U159">
        <v>0</v>
      </c>
      <c r="X159" t="s">
        <v>60</v>
      </c>
      <c r="AK159" t="s">
        <v>68</v>
      </c>
      <c r="AL159" t="s">
        <v>55</v>
      </c>
      <c r="AM159" t="s">
        <v>55</v>
      </c>
      <c r="AN159" t="s">
        <v>55</v>
      </c>
      <c r="AO159" t="s">
        <v>55</v>
      </c>
      <c r="AP159" t="s">
        <v>55</v>
      </c>
      <c r="AQ159" t="s">
        <v>55</v>
      </c>
    </row>
    <row r="160" spans="1:43" x14ac:dyDescent="0.35">
      <c r="A160" t="s">
        <v>231</v>
      </c>
      <c r="B160" t="s">
        <v>56</v>
      </c>
      <c r="C160" t="s">
        <v>57</v>
      </c>
      <c r="D160" t="s">
        <v>57</v>
      </c>
      <c r="E160" t="s">
        <v>49</v>
      </c>
      <c r="F160" s="1" t="s">
        <v>129</v>
      </c>
      <c r="G160" t="s">
        <v>343</v>
      </c>
      <c r="I160" t="str">
        <f>HYPERLINK("https://www.facebook.com/430005779526496/posts/434164655777275?comment_id=1590569558358449","https://www.facebook.com/430005779526496/posts/434164655777275?comment_id=1590569558358449")</f>
        <v>https://www.facebook.com/430005779526496/posts/434164655777275?comment_id=1590569558358449</v>
      </c>
      <c r="R160">
        <v>0</v>
      </c>
      <c r="S160">
        <v>0</v>
      </c>
      <c r="U160">
        <v>0</v>
      </c>
      <c r="X160" t="s">
        <v>60</v>
      </c>
      <c r="AK160" t="s">
        <v>68</v>
      </c>
      <c r="AL160" t="s">
        <v>55</v>
      </c>
      <c r="AM160" t="s">
        <v>55</v>
      </c>
      <c r="AN160" t="s">
        <v>55</v>
      </c>
      <c r="AO160" t="s">
        <v>55</v>
      </c>
      <c r="AP160" t="s">
        <v>55</v>
      </c>
      <c r="AQ160" t="s">
        <v>55</v>
      </c>
    </row>
    <row r="161" spans="1:43" x14ac:dyDescent="0.35">
      <c r="A161" t="s">
        <v>231</v>
      </c>
      <c r="B161" t="s">
        <v>56</v>
      </c>
      <c r="C161" t="s">
        <v>57</v>
      </c>
      <c r="D161" t="s">
        <v>57</v>
      </c>
      <c r="E161" t="s">
        <v>49</v>
      </c>
      <c r="G161" t="s">
        <v>344</v>
      </c>
      <c r="I161" t="str">
        <f>HYPERLINK("https://www.facebook.com/430005779526496/posts/432975312562876?comment_id=960052242384476","https://www.facebook.com/430005779526496/posts/432975312562876?comment_id=960052242384476")</f>
        <v>https://www.facebook.com/430005779526496/posts/432975312562876?comment_id=960052242384476</v>
      </c>
      <c r="R161">
        <v>0</v>
      </c>
      <c r="S161">
        <v>0</v>
      </c>
      <c r="U161">
        <v>0</v>
      </c>
      <c r="X161" t="s">
        <v>60</v>
      </c>
      <c r="AK161" t="s">
        <v>61</v>
      </c>
      <c r="AL161" t="s">
        <v>55</v>
      </c>
      <c r="AM161" t="s">
        <v>55</v>
      </c>
      <c r="AN161" t="s">
        <v>55</v>
      </c>
      <c r="AO161" t="s">
        <v>55</v>
      </c>
      <c r="AP161" t="s">
        <v>55</v>
      </c>
      <c r="AQ161" t="s">
        <v>55</v>
      </c>
    </row>
    <row r="162" spans="1:43" x14ac:dyDescent="0.35">
      <c r="A162" t="s">
        <v>231</v>
      </c>
      <c r="B162" t="s">
        <v>47</v>
      </c>
      <c r="C162" t="s">
        <v>48</v>
      </c>
      <c r="D162" t="s">
        <v>48</v>
      </c>
      <c r="E162" t="s">
        <v>49</v>
      </c>
      <c r="F162" t="s">
        <v>345</v>
      </c>
      <c r="G162" t="s">
        <v>346</v>
      </c>
      <c r="I162" t="str">
        <f>HYPERLINK("https://twitter.com/Twitter User/status/1773975295013630042","https://twitter.com/Twitter User/status/1773975295013630042")</f>
        <v>https://twitter.com/Twitter User/status/1773975295013630042</v>
      </c>
      <c r="J162" t="s">
        <v>52</v>
      </c>
      <c r="N162">
        <v>0</v>
      </c>
      <c r="O162">
        <v>0</v>
      </c>
      <c r="X162" t="s">
        <v>53</v>
      </c>
      <c r="AK162" t="s">
        <v>54</v>
      </c>
      <c r="AL162" t="s">
        <v>55</v>
      </c>
      <c r="AM162" t="s">
        <v>55</v>
      </c>
      <c r="AN162" t="s">
        <v>55</v>
      </c>
      <c r="AO162" t="s">
        <v>55</v>
      </c>
      <c r="AP162" t="s">
        <v>55</v>
      </c>
      <c r="AQ162" t="s">
        <v>55</v>
      </c>
    </row>
    <row r="163" spans="1:43" x14ac:dyDescent="0.35">
      <c r="A163" t="s">
        <v>231</v>
      </c>
      <c r="B163" t="s">
        <v>47</v>
      </c>
      <c r="C163" t="s">
        <v>48</v>
      </c>
      <c r="D163" t="s">
        <v>48</v>
      </c>
      <c r="E163" t="s">
        <v>49</v>
      </c>
      <c r="F163" t="s">
        <v>347</v>
      </c>
      <c r="G163" t="s">
        <v>348</v>
      </c>
      <c r="I163" t="str">
        <f>HYPERLINK("https://twitter.com/Twitter User/status/1773970347462975668","https://twitter.com/Twitter User/status/1773970347462975668")</f>
        <v>https://twitter.com/Twitter User/status/1773970347462975668</v>
      </c>
      <c r="N163">
        <v>0</v>
      </c>
      <c r="O163">
        <v>0</v>
      </c>
      <c r="X163" t="s">
        <v>53</v>
      </c>
      <c r="AK163" t="s">
        <v>54</v>
      </c>
      <c r="AL163" t="s">
        <v>55</v>
      </c>
      <c r="AM163" t="s">
        <v>55</v>
      </c>
      <c r="AN163" t="s">
        <v>55</v>
      </c>
      <c r="AO163" t="s">
        <v>55</v>
      </c>
      <c r="AP163" t="s">
        <v>55</v>
      </c>
      <c r="AQ163" t="s">
        <v>55</v>
      </c>
    </row>
    <row r="164" spans="1:43" x14ac:dyDescent="0.35">
      <c r="A164" t="s">
        <v>231</v>
      </c>
      <c r="B164" t="s">
        <v>47</v>
      </c>
      <c r="C164" t="s">
        <v>48</v>
      </c>
      <c r="D164" t="s">
        <v>48</v>
      </c>
      <c r="E164" t="s">
        <v>65</v>
      </c>
      <c r="F164" t="s">
        <v>349</v>
      </c>
      <c r="G164" t="s">
        <v>350</v>
      </c>
      <c r="I164" t="str">
        <f>HYPERLINK("https://twitter.com/Twitter User/status/1773948264884191265","https://twitter.com/Twitter User/status/1773948264884191265")</f>
        <v>https://twitter.com/Twitter User/status/1773948264884191265</v>
      </c>
      <c r="J164" t="s">
        <v>52</v>
      </c>
      <c r="N164">
        <v>0</v>
      </c>
      <c r="O164">
        <v>0</v>
      </c>
      <c r="X164" t="s">
        <v>53</v>
      </c>
      <c r="AK164" t="s">
        <v>54</v>
      </c>
      <c r="AL164" t="s">
        <v>55</v>
      </c>
      <c r="AM164" t="s">
        <v>55</v>
      </c>
      <c r="AN164" t="s">
        <v>55</v>
      </c>
      <c r="AO164" t="s">
        <v>55</v>
      </c>
      <c r="AP164" t="s">
        <v>55</v>
      </c>
      <c r="AQ164" t="s">
        <v>55</v>
      </c>
    </row>
    <row r="165" spans="1:43" x14ac:dyDescent="0.35">
      <c r="A165" t="s">
        <v>231</v>
      </c>
      <c r="B165" t="s">
        <v>56</v>
      </c>
      <c r="C165" t="s">
        <v>57</v>
      </c>
      <c r="D165" t="s">
        <v>57</v>
      </c>
      <c r="E165" t="s">
        <v>49</v>
      </c>
      <c r="F165" t="s">
        <v>351</v>
      </c>
      <c r="G165" t="s">
        <v>352</v>
      </c>
      <c r="I165" t="str">
        <f>HYPERLINK("https://www.facebook.com/430005779526496/posts/432431665950574?comment_id=939890867840094","https://www.facebook.com/430005779526496/posts/432431665950574?comment_id=939890867840094")</f>
        <v>https://www.facebook.com/430005779526496/posts/432431665950574?comment_id=939890867840094</v>
      </c>
      <c r="R165">
        <v>0</v>
      </c>
      <c r="S165">
        <v>0</v>
      </c>
      <c r="U165">
        <v>0</v>
      </c>
      <c r="X165" t="s">
        <v>60</v>
      </c>
      <c r="AK165" t="s">
        <v>76</v>
      </c>
      <c r="AL165" t="s">
        <v>55</v>
      </c>
      <c r="AM165" t="s">
        <v>55</v>
      </c>
      <c r="AN165" t="s">
        <v>55</v>
      </c>
      <c r="AO165" t="s">
        <v>55</v>
      </c>
      <c r="AP165" t="s">
        <v>55</v>
      </c>
      <c r="AQ165" t="s">
        <v>55</v>
      </c>
    </row>
    <row r="166" spans="1:43" x14ac:dyDescent="0.35">
      <c r="A166" t="s">
        <v>231</v>
      </c>
      <c r="B166" t="s">
        <v>56</v>
      </c>
      <c r="C166" t="s">
        <v>57</v>
      </c>
      <c r="D166" t="s">
        <v>57</v>
      </c>
      <c r="E166" t="s">
        <v>65</v>
      </c>
      <c r="F166" t="s">
        <v>353</v>
      </c>
      <c r="G166" t="s">
        <v>354</v>
      </c>
      <c r="I166" t="str">
        <f>HYPERLINK("https://www.facebook.com/430005779526496/posts/434316999095374?comment_id=447634114498751","https://www.facebook.com/430005779526496/posts/434316999095374?comment_id=447634114498751")</f>
        <v>https://www.facebook.com/430005779526496/posts/434316999095374?comment_id=447634114498751</v>
      </c>
      <c r="R166">
        <v>0</v>
      </c>
      <c r="S166">
        <v>0</v>
      </c>
      <c r="U166">
        <v>0</v>
      </c>
      <c r="X166" t="s">
        <v>60</v>
      </c>
      <c r="AK166" t="s">
        <v>250</v>
      </c>
      <c r="AL166" t="s">
        <v>55</v>
      </c>
      <c r="AM166" t="s">
        <v>55</v>
      </c>
      <c r="AN166" t="s">
        <v>55</v>
      </c>
      <c r="AO166" t="s">
        <v>55</v>
      </c>
      <c r="AP166" t="s">
        <v>55</v>
      </c>
      <c r="AQ166" t="s">
        <v>55</v>
      </c>
    </row>
    <row r="167" spans="1:43" x14ac:dyDescent="0.35">
      <c r="A167" t="s">
        <v>231</v>
      </c>
      <c r="B167" t="s">
        <v>56</v>
      </c>
      <c r="C167" t="s">
        <v>57</v>
      </c>
      <c r="D167" t="s">
        <v>57</v>
      </c>
      <c r="E167" t="s">
        <v>49</v>
      </c>
      <c r="F167" t="s">
        <v>355</v>
      </c>
      <c r="G167" t="s">
        <v>356</v>
      </c>
      <c r="I167" t="str">
        <f>HYPERLINK("https://www.facebook.com/430005779526496/posts/434316999095374?comment_id=814539647184878","https://www.facebook.com/430005779526496/posts/434316999095374?comment_id=814539647184878")</f>
        <v>https://www.facebook.com/430005779526496/posts/434316999095374?comment_id=814539647184878</v>
      </c>
      <c r="R167">
        <v>0</v>
      </c>
      <c r="S167">
        <v>0</v>
      </c>
      <c r="U167">
        <v>0</v>
      </c>
      <c r="X167" t="s">
        <v>60</v>
      </c>
      <c r="AK167" t="s">
        <v>250</v>
      </c>
      <c r="AL167" t="s">
        <v>55</v>
      </c>
      <c r="AM167" t="s">
        <v>55</v>
      </c>
      <c r="AN167" t="s">
        <v>55</v>
      </c>
      <c r="AO167" t="s">
        <v>55</v>
      </c>
      <c r="AP167" t="s">
        <v>55</v>
      </c>
      <c r="AQ167" t="s">
        <v>55</v>
      </c>
    </row>
    <row r="168" spans="1:43" x14ac:dyDescent="0.35">
      <c r="A168" t="s">
        <v>231</v>
      </c>
      <c r="B168" t="s">
        <v>56</v>
      </c>
      <c r="C168" t="s">
        <v>57</v>
      </c>
      <c r="D168" t="s">
        <v>57</v>
      </c>
      <c r="E168" t="s">
        <v>49</v>
      </c>
      <c r="F168" t="s">
        <v>357</v>
      </c>
      <c r="G168" t="s">
        <v>358</v>
      </c>
      <c r="I168" t="str">
        <f>HYPERLINK("https://www.facebook.com/430005779526496/posts/432431665950574?comment_id=1617367765700380","https://www.facebook.com/430005779526496/posts/432431665950574?comment_id=1617367765700380")</f>
        <v>https://www.facebook.com/430005779526496/posts/432431665950574?comment_id=1617367765700380</v>
      </c>
      <c r="R168">
        <v>0</v>
      </c>
      <c r="S168">
        <v>0</v>
      </c>
      <c r="U168">
        <v>0</v>
      </c>
      <c r="X168" t="s">
        <v>60</v>
      </c>
      <c r="AK168" t="s">
        <v>76</v>
      </c>
      <c r="AL168" t="s">
        <v>55</v>
      </c>
      <c r="AM168" t="s">
        <v>55</v>
      </c>
      <c r="AN168" t="s">
        <v>55</v>
      </c>
      <c r="AO168" t="s">
        <v>55</v>
      </c>
      <c r="AP168" t="s">
        <v>55</v>
      </c>
      <c r="AQ168" t="s">
        <v>55</v>
      </c>
    </row>
    <row r="169" spans="1:43" x14ac:dyDescent="0.35">
      <c r="A169" t="s">
        <v>231</v>
      </c>
      <c r="B169" t="s">
        <v>56</v>
      </c>
      <c r="C169" t="s">
        <v>57</v>
      </c>
      <c r="D169" t="s">
        <v>57</v>
      </c>
      <c r="E169" t="s">
        <v>49</v>
      </c>
      <c r="F169" t="s">
        <v>359</v>
      </c>
      <c r="G169" t="s">
        <v>360</v>
      </c>
      <c r="I169" t="str">
        <f>HYPERLINK("https://www.facebook.com/430005779526496/posts/432975312562876?comment_id=6667188013384483","https://www.facebook.com/430005779526496/posts/432975312562876?comment_id=6667188013384483")</f>
        <v>https://www.facebook.com/430005779526496/posts/432975312562876?comment_id=6667188013384483</v>
      </c>
      <c r="R169">
        <v>0</v>
      </c>
      <c r="S169">
        <v>0</v>
      </c>
      <c r="U169">
        <v>0</v>
      </c>
      <c r="X169" t="s">
        <v>60</v>
      </c>
      <c r="AK169" t="s">
        <v>61</v>
      </c>
      <c r="AL169" t="s">
        <v>55</v>
      </c>
      <c r="AM169" t="s">
        <v>55</v>
      </c>
      <c r="AN169" t="s">
        <v>55</v>
      </c>
      <c r="AO169" t="s">
        <v>55</v>
      </c>
      <c r="AP169" t="s">
        <v>55</v>
      </c>
      <c r="AQ169" t="s">
        <v>55</v>
      </c>
    </row>
    <row r="170" spans="1:43" x14ac:dyDescent="0.35">
      <c r="A170" t="s">
        <v>231</v>
      </c>
      <c r="B170" t="s">
        <v>56</v>
      </c>
      <c r="C170" t="s">
        <v>57</v>
      </c>
      <c r="D170" t="s">
        <v>57</v>
      </c>
      <c r="E170" t="s">
        <v>49</v>
      </c>
      <c r="G170" t="s">
        <v>361</v>
      </c>
      <c r="I170" t="str">
        <f>HYPERLINK("https://www.facebook.com/430005779526496/posts/432975312562876?comment_id=1883083128814735","https://www.facebook.com/430005779526496/posts/432975312562876?comment_id=1883083128814735")</f>
        <v>https://www.facebook.com/430005779526496/posts/432975312562876?comment_id=1883083128814735</v>
      </c>
      <c r="R170">
        <v>0</v>
      </c>
      <c r="S170">
        <v>0</v>
      </c>
      <c r="U170">
        <v>0</v>
      </c>
      <c r="X170" t="s">
        <v>60</v>
      </c>
      <c r="AK170" t="s">
        <v>61</v>
      </c>
      <c r="AL170" t="s">
        <v>55</v>
      </c>
      <c r="AM170" t="s">
        <v>55</v>
      </c>
      <c r="AN170" t="s">
        <v>55</v>
      </c>
      <c r="AO170" t="s">
        <v>55</v>
      </c>
      <c r="AP170" t="s">
        <v>55</v>
      </c>
      <c r="AQ170" t="s">
        <v>55</v>
      </c>
    </row>
    <row r="171" spans="1:43" x14ac:dyDescent="0.35">
      <c r="A171" t="s">
        <v>231</v>
      </c>
      <c r="B171" t="s">
        <v>56</v>
      </c>
      <c r="C171" t="s">
        <v>57</v>
      </c>
      <c r="D171" t="s">
        <v>57</v>
      </c>
      <c r="E171" t="s">
        <v>49</v>
      </c>
      <c r="G171" t="s">
        <v>362</v>
      </c>
      <c r="I171" t="str">
        <f>HYPERLINK("https://www.facebook.com/430005779526496/posts/432975312562876?comment_id=441466188406927","https://www.facebook.com/430005779526496/posts/432975312562876?comment_id=441466188406927")</f>
        <v>https://www.facebook.com/430005779526496/posts/432975312562876?comment_id=441466188406927</v>
      </c>
      <c r="R171">
        <v>0</v>
      </c>
      <c r="S171">
        <v>0</v>
      </c>
      <c r="U171">
        <v>0</v>
      </c>
      <c r="X171" t="s">
        <v>60</v>
      </c>
      <c r="AK171" t="s">
        <v>61</v>
      </c>
      <c r="AL171" t="s">
        <v>55</v>
      </c>
      <c r="AM171" t="s">
        <v>55</v>
      </c>
      <c r="AN171" t="s">
        <v>55</v>
      </c>
      <c r="AO171" t="s">
        <v>55</v>
      </c>
      <c r="AP171" t="s">
        <v>55</v>
      </c>
      <c r="AQ171" t="s">
        <v>55</v>
      </c>
    </row>
    <row r="172" spans="1:43" x14ac:dyDescent="0.35">
      <c r="A172" t="s">
        <v>363</v>
      </c>
      <c r="B172" t="s">
        <v>47</v>
      </c>
      <c r="C172" t="s">
        <v>48</v>
      </c>
      <c r="D172" t="s">
        <v>48</v>
      </c>
      <c r="E172" t="s">
        <v>49</v>
      </c>
      <c r="F172" t="s">
        <v>364</v>
      </c>
      <c r="G172" t="s">
        <v>365</v>
      </c>
      <c r="I172" t="str">
        <f>HYPERLINK("https://twitter.com/Twitter User/status/1773767790320611361","https://twitter.com/Twitter User/status/1773767790320611361")</f>
        <v>https://twitter.com/Twitter User/status/1773767790320611361</v>
      </c>
      <c r="J172" t="s">
        <v>52</v>
      </c>
      <c r="N172">
        <v>0</v>
      </c>
      <c r="O172">
        <v>0</v>
      </c>
      <c r="X172" t="s">
        <v>53</v>
      </c>
      <c r="AK172" t="s">
        <v>54</v>
      </c>
      <c r="AL172" t="s">
        <v>55</v>
      </c>
      <c r="AM172" t="s">
        <v>55</v>
      </c>
      <c r="AN172" t="s">
        <v>55</v>
      </c>
      <c r="AO172" t="s">
        <v>55</v>
      </c>
      <c r="AP172" t="s">
        <v>55</v>
      </c>
      <c r="AQ172" t="s">
        <v>55</v>
      </c>
    </row>
    <row r="173" spans="1:43" x14ac:dyDescent="0.35">
      <c r="A173" t="s">
        <v>363</v>
      </c>
      <c r="B173" t="s">
        <v>56</v>
      </c>
      <c r="C173" t="s">
        <v>57</v>
      </c>
      <c r="D173" t="s">
        <v>57</v>
      </c>
      <c r="E173" t="s">
        <v>65</v>
      </c>
      <c r="F173" t="s">
        <v>152</v>
      </c>
      <c r="G173" t="s">
        <v>366</v>
      </c>
      <c r="I173" t="str">
        <f>HYPERLINK("https://www.facebook.com/430005779526496/posts/432431665950574?comment_id=379742044972861","https://www.facebook.com/430005779526496/posts/432431665950574?comment_id=379742044972861")</f>
        <v>https://www.facebook.com/430005779526496/posts/432431665950574?comment_id=379742044972861</v>
      </c>
      <c r="R173">
        <v>0</v>
      </c>
      <c r="S173">
        <v>0</v>
      </c>
      <c r="U173">
        <v>0</v>
      </c>
      <c r="X173" t="s">
        <v>60</v>
      </c>
      <c r="AK173" t="s">
        <v>76</v>
      </c>
      <c r="AL173" t="s">
        <v>55</v>
      </c>
      <c r="AM173" t="s">
        <v>55</v>
      </c>
      <c r="AN173" t="s">
        <v>55</v>
      </c>
      <c r="AO173" t="s">
        <v>55</v>
      </c>
      <c r="AP173" t="s">
        <v>55</v>
      </c>
      <c r="AQ173" t="s">
        <v>55</v>
      </c>
    </row>
    <row r="174" spans="1:43" x14ac:dyDescent="0.35">
      <c r="A174" t="s">
        <v>363</v>
      </c>
      <c r="B174" t="s">
        <v>56</v>
      </c>
      <c r="C174" t="s">
        <v>57</v>
      </c>
      <c r="D174" t="s">
        <v>57</v>
      </c>
      <c r="E174" t="s">
        <v>49</v>
      </c>
      <c r="F174" t="s">
        <v>367</v>
      </c>
      <c r="G174" t="s">
        <v>368</v>
      </c>
      <c r="I174" t="str">
        <f>HYPERLINK("https://www.facebook.com/430005779526496/posts/434164655777275?comment_id=439302845164447","https://www.facebook.com/430005779526496/posts/434164655777275?comment_id=439302845164447")</f>
        <v>https://www.facebook.com/430005779526496/posts/434164655777275?comment_id=439302845164447</v>
      </c>
      <c r="R174">
        <v>0</v>
      </c>
      <c r="S174">
        <v>0</v>
      </c>
      <c r="U174">
        <v>0</v>
      </c>
      <c r="X174" t="s">
        <v>60</v>
      </c>
      <c r="AK174" t="s">
        <v>68</v>
      </c>
      <c r="AL174" t="s">
        <v>55</v>
      </c>
      <c r="AM174" t="s">
        <v>55</v>
      </c>
      <c r="AN174" t="s">
        <v>55</v>
      </c>
      <c r="AO174" t="s">
        <v>55</v>
      </c>
      <c r="AP174" t="s">
        <v>55</v>
      </c>
      <c r="AQ174" t="s">
        <v>55</v>
      </c>
    </row>
    <row r="175" spans="1:43" x14ac:dyDescent="0.35">
      <c r="A175" t="s">
        <v>363</v>
      </c>
      <c r="B175" t="s">
        <v>56</v>
      </c>
      <c r="C175" t="s">
        <v>57</v>
      </c>
      <c r="D175" t="s">
        <v>57</v>
      </c>
      <c r="E175" t="s">
        <v>49</v>
      </c>
      <c r="F175" t="s">
        <v>369</v>
      </c>
      <c r="G175" t="s">
        <v>370</v>
      </c>
      <c r="I175" t="str">
        <f>HYPERLINK("https://www.facebook.com/430005779526496/posts/432975312562876?comment_id=433845519001106","https://www.facebook.com/430005779526496/posts/432975312562876?comment_id=433845519001106")</f>
        <v>https://www.facebook.com/430005779526496/posts/432975312562876?comment_id=433845519001106</v>
      </c>
      <c r="R175">
        <v>0</v>
      </c>
      <c r="S175">
        <v>0</v>
      </c>
      <c r="U175">
        <v>0</v>
      </c>
      <c r="X175" t="s">
        <v>60</v>
      </c>
      <c r="AK175" t="s">
        <v>61</v>
      </c>
      <c r="AL175" t="s">
        <v>55</v>
      </c>
      <c r="AM175" t="s">
        <v>55</v>
      </c>
      <c r="AN175" t="s">
        <v>55</v>
      </c>
      <c r="AO175" t="s">
        <v>55</v>
      </c>
      <c r="AP175" t="s">
        <v>55</v>
      </c>
      <c r="AQ175" t="s">
        <v>55</v>
      </c>
    </row>
    <row r="176" spans="1:43" x14ac:dyDescent="0.35">
      <c r="A176" t="s">
        <v>363</v>
      </c>
      <c r="B176" t="s">
        <v>56</v>
      </c>
      <c r="C176" t="s">
        <v>57</v>
      </c>
      <c r="D176" t="s">
        <v>57</v>
      </c>
      <c r="E176" t="s">
        <v>49</v>
      </c>
      <c r="F176" s="1" t="s">
        <v>371</v>
      </c>
      <c r="G176" t="s">
        <v>372</v>
      </c>
      <c r="I176" t="str">
        <f>HYPERLINK("https://www.facebook.com/430005779526496/posts/434164655777275?comment_id=439740805293802","https://www.facebook.com/430005779526496/posts/434164655777275?comment_id=439740805293802")</f>
        <v>https://www.facebook.com/430005779526496/posts/434164655777275?comment_id=439740805293802</v>
      </c>
      <c r="R176">
        <v>0</v>
      </c>
      <c r="S176">
        <v>0</v>
      </c>
      <c r="U176">
        <v>0</v>
      </c>
      <c r="X176" t="s">
        <v>60</v>
      </c>
      <c r="AK176" t="s">
        <v>68</v>
      </c>
      <c r="AL176" t="s">
        <v>55</v>
      </c>
      <c r="AM176" t="s">
        <v>55</v>
      </c>
      <c r="AN176" t="s">
        <v>55</v>
      </c>
      <c r="AO176" t="s">
        <v>55</v>
      </c>
      <c r="AP176" t="s">
        <v>55</v>
      </c>
      <c r="AQ176" t="s">
        <v>55</v>
      </c>
    </row>
    <row r="177" spans="1:43" x14ac:dyDescent="0.35">
      <c r="A177" t="s">
        <v>363</v>
      </c>
      <c r="B177" t="s">
        <v>56</v>
      </c>
      <c r="C177" t="s">
        <v>57</v>
      </c>
      <c r="D177" t="s">
        <v>57</v>
      </c>
      <c r="E177" t="s">
        <v>49</v>
      </c>
      <c r="F177" t="s">
        <v>127</v>
      </c>
      <c r="G177" t="s">
        <v>373</v>
      </c>
      <c r="I177" t="str">
        <f>HYPERLINK("https://www.facebook.com/430005779526496/posts/432431665950574?comment_id=364704809362995","https://www.facebook.com/430005779526496/posts/432431665950574?comment_id=364704809362995")</f>
        <v>https://www.facebook.com/430005779526496/posts/432431665950574?comment_id=364704809362995</v>
      </c>
      <c r="R177">
        <v>0</v>
      </c>
      <c r="S177">
        <v>0</v>
      </c>
      <c r="U177">
        <v>0</v>
      </c>
      <c r="X177" t="s">
        <v>60</v>
      </c>
      <c r="AK177" t="s">
        <v>76</v>
      </c>
      <c r="AL177" t="s">
        <v>55</v>
      </c>
      <c r="AM177" t="s">
        <v>55</v>
      </c>
      <c r="AN177" t="s">
        <v>55</v>
      </c>
      <c r="AO177" t="s">
        <v>55</v>
      </c>
      <c r="AP177" t="s">
        <v>55</v>
      </c>
      <c r="AQ177" t="s">
        <v>55</v>
      </c>
    </row>
    <row r="178" spans="1:43" x14ac:dyDescent="0.35">
      <c r="A178" t="s">
        <v>363</v>
      </c>
      <c r="B178" t="s">
        <v>56</v>
      </c>
      <c r="C178" t="s">
        <v>57</v>
      </c>
      <c r="D178" t="s">
        <v>57</v>
      </c>
      <c r="E178" t="s">
        <v>49</v>
      </c>
      <c r="F178" t="s">
        <v>374</v>
      </c>
      <c r="G178" t="s">
        <v>375</v>
      </c>
      <c r="I178" t="str">
        <f>HYPERLINK("https://www.facebook.com/430005779526496/posts/432431665950574?comment_id=427638233003787","https://www.facebook.com/430005779526496/posts/432431665950574?comment_id=427638233003787")</f>
        <v>https://www.facebook.com/430005779526496/posts/432431665950574?comment_id=427638233003787</v>
      </c>
      <c r="R178">
        <v>0</v>
      </c>
      <c r="S178">
        <v>0</v>
      </c>
      <c r="U178">
        <v>0</v>
      </c>
      <c r="X178" t="s">
        <v>60</v>
      </c>
      <c r="AK178" t="s">
        <v>76</v>
      </c>
      <c r="AL178" t="s">
        <v>55</v>
      </c>
      <c r="AM178" t="s">
        <v>55</v>
      </c>
      <c r="AN178" t="s">
        <v>55</v>
      </c>
      <c r="AO178" t="s">
        <v>55</v>
      </c>
      <c r="AP178" t="s">
        <v>55</v>
      </c>
      <c r="AQ178" t="s">
        <v>55</v>
      </c>
    </row>
    <row r="179" spans="1:43" x14ac:dyDescent="0.35">
      <c r="A179" t="s">
        <v>363</v>
      </c>
      <c r="B179" t="s">
        <v>47</v>
      </c>
      <c r="C179" t="s">
        <v>48</v>
      </c>
      <c r="D179" t="s">
        <v>48</v>
      </c>
      <c r="E179" t="s">
        <v>49</v>
      </c>
      <c r="F179" t="s">
        <v>376</v>
      </c>
      <c r="G179" t="s">
        <v>377</v>
      </c>
      <c r="I179" t="str">
        <f>HYPERLINK("https://twitter.com/Twitter User/status/1773727537044115875","https://twitter.com/Twitter User/status/1773727537044115875")</f>
        <v>https://twitter.com/Twitter User/status/1773727537044115875</v>
      </c>
      <c r="J179" t="s">
        <v>52</v>
      </c>
      <c r="N179">
        <v>0</v>
      </c>
      <c r="O179">
        <v>0</v>
      </c>
      <c r="X179" t="s">
        <v>53</v>
      </c>
      <c r="AK179" t="s">
        <v>54</v>
      </c>
      <c r="AL179" t="s">
        <v>55</v>
      </c>
      <c r="AM179" t="s">
        <v>55</v>
      </c>
      <c r="AN179" t="s">
        <v>55</v>
      </c>
      <c r="AO179" t="s">
        <v>55</v>
      </c>
      <c r="AP179" t="s">
        <v>55</v>
      </c>
      <c r="AQ179" t="s">
        <v>55</v>
      </c>
    </row>
    <row r="180" spans="1:43" x14ac:dyDescent="0.35">
      <c r="A180" t="s">
        <v>363</v>
      </c>
      <c r="B180" t="s">
        <v>47</v>
      </c>
      <c r="C180" t="s">
        <v>48</v>
      </c>
      <c r="D180" t="s">
        <v>48</v>
      </c>
      <c r="E180" t="s">
        <v>104</v>
      </c>
      <c r="F180" t="s">
        <v>378</v>
      </c>
      <c r="G180" t="s">
        <v>379</v>
      </c>
      <c r="I180" t="str">
        <f>HYPERLINK("https://twitter.com/Twitter User/status/1773727512939450463","https://twitter.com/Twitter User/status/1773727512939450463")</f>
        <v>https://twitter.com/Twitter User/status/1773727512939450463</v>
      </c>
      <c r="J180" t="s">
        <v>52</v>
      </c>
      <c r="N180">
        <v>0</v>
      </c>
      <c r="O180">
        <v>0</v>
      </c>
      <c r="X180" t="s">
        <v>53</v>
      </c>
      <c r="AK180" t="s">
        <v>54</v>
      </c>
      <c r="AL180" t="s">
        <v>55</v>
      </c>
      <c r="AM180" t="s">
        <v>55</v>
      </c>
      <c r="AN180" t="s">
        <v>55</v>
      </c>
      <c r="AO180" t="s">
        <v>55</v>
      </c>
      <c r="AP180" t="s">
        <v>55</v>
      </c>
      <c r="AQ180" t="s">
        <v>55</v>
      </c>
    </row>
    <row r="181" spans="1:43" x14ac:dyDescent="0.35">
      <c r="A181" t="s">
        <v>363</v>
      </c>
      <c r="B181" t="s">
        <v>56</v>
      </c>
      <c r="C181" t="s">
        <v>57</v>
      </c>
      <c r="D181" t="s">
        <v>57</v>
      </c>
      <c r="E181" t="s">
        <v>49</v>
      </c>
      <c r="F181" s="1" t="s">
        <v>380</v>
      </c>
      <c r="G181" t="s">
        <v>381</v>
      </c>
      <c r="I181" t="str">
        <f>HYPERLINK("https://www.facebook.com/430005779526496/posts/434164655777275?comment_id=1089787432320460","https://www.facebook.com/430005779526496/posts/434164655777275?comment_id=1089787432320460")</f>
        <v>https://www.facebook.com/430005779526496/posts/434164655777275?comment_id=1089787432320460</v>
      </c>
      <c r="R181">
        <v>0</v>
      </c>
      <c r="S181">
        <v>0</v>
      </c>
      <c r="U181">
        <v>0</v>
      </c>
      <c r="X181" t="s">
        <v>60</v>
      </c>
      <c r="AK181" t="s">
        <v>68</v>
      </c>
      <c r="AL181" t="s">
        <v>55</v>
      </c>
      <c r="AM181" t="s">
        <v>55</v>
      </c>
      <c r="AN181" t="s">
        <v>55</v>
      </c>
      <c r="AO181" t="s">
        <v>55</v>
      </c>
      <c r="AP181" t="s">
        <v>55</v>
      </c>
      <c r="AQ181" t="s">
        <v>55</v>
      </c>
    </row>
    <row r="182" spans="1:43" x14ac:dyDescent="0.35">
      <c r="A182" t="s">
        <v>363</v>
      </c>
      <c r="B182" t="s">
        <v>56</v>
      </c>
      <c r="C182" t="s">
        <v>57</v>
      </c>
      <c r="D182" t="s">
        <v>57</v>
      </c>
      <c r="E182" t="s">
        <v>49</v>
      </c>
      <c r="F182" s="1" t="s">
        <v>382</v>
      </c>
      <c r="G182" t="s">
        <v>383</v>
      </c>
      <c r="I182" t="str">
        <f>HYPERLINK("https://www.facebook.com/430005779526496/posts/434164655777275?comment_id=1137407157438920","https://www.facebook.com/430005779526496/posts/434164655777275?comment_id=1137407157438920")</f>
        <v>https://www.facebook.com/430005779526496/posts/434164655777275?comment_id=1137407157438920</v>
      </c>
      <c r="R182">
        <v>0</v>
      </c>
      <c r="S182">
        <v>0</v>
      </c>
      <c r="U182">
        <v>0</v>
      </c>
      <c r="X182" t="s">
        <v>60</v>
      </c>
      <c r="AK182" t="s">
        <v>68</v>
      </c>
      <c r="AL182" t="s">
        <v>55</v>
      </c>
      <c r="AM182" t="s">
        <v>55</v>
      </c>
      <c r="AN182" t="s">
        <v>55</v>
      </c>
      <c r="AO182" t="s">
        <v>55</v>
      </c>
      <c r="AP182" t="s">
        <v>55</v>
      </c>
      <c r="AQ182" t="s">
        <v>55</v>
      </c>
    </row>
    <row r="183" spans="1:43" x14ac:dyDescent="0.35">
      <c r="A183" t="s">
        <v>363</v>
      </c>
      <c r="B183" t="s">
        <v>56</v>
      </c>
      <c r="C183" t="s">
        <v>57</v>
      </c>
      <c r="D183" t="s">
        <v>57</v>
      </c>
      <c r="E183" t="s">
        <v>49</v>
      </c>
      <c r="F183" s="1" t="s">
        <v>71</v>
      </c>
      <c r="G183" t="s">
        <v>384</v>
      </c>
      <c r="I183" t="str">
        <f>HYPERLINK("https://www.facebook.com/430005779526496/posts/434164655777275?comment_id=303271439253780","https://www.facebook.com/430005779526496/posts/434164655777275?comment_id=303271439253780")</f>
        <v>https://www.facebook.com/430005779526496/posts/434164655777275?comment_id=303271439253780</v>
      </c>
      <c r="R183">
        <v>0</v>
      </c>
      <c r="S183">
        <v>0</v>
      </c>
      <c r="U183">
        <v>0</v>
      </c>
      <c r="X183" t="s">
        <v>60</v>
      </c>
      <c r="AK183" t="s">
        <v>68</v>
      </c>
      <c r="AL183" t="s">
        <v>55</v>
      </c>
      <c r="AM183" t="s">
        <v>55</v>
      </c>
      <c r="AN183" t="s">
        <v>55</v>
      </c>
      <c r="AO183" t="s">
        <v>55</v>
      </c>
      <c r="AP183" t="s">
        <v>55</v>
      </c>
      <c r="AQ183" t="s">
        <v>55</v>
      </c>
    </row>
    <row r="184" spans="1:43" x14ac:dyDescent="0.35">
      <c r="A184" t="s">
        <v>363</v>
      </c>
      <c r="B184" t="s">
        <v>56</v>
      </c>
      <c r="C184" t="s">
        <v>57</v>
      </c>
      <c r="D184" t="s">
        <v>57</v>
      </c>
      <c r="E184" t="s">
        <v>49</v>
      </c>
      <c r="F184" t="s">
        <v>385</v>
      </c>
      <c r="G184" t="s">
        <v>386</v>
      </c>
      <c r="I184" t="str">
        <f>HYPERLINK("https://www.facebook.com/430005779526496/posts/434164655777275?comment_id=1593031081494050","https://www.facebook.com/430005779526496/posts/434164655777275?comment_id=1593031081494050")</f>
        <v>https://www.facebook.com/430005779526496/posts/434164655777275?comment_id=1593031081494050</v>
      </c>
      <c r="R184">
        <v>0</v>
      </c>
      <c r="S184">
        <v>0</v>
      </c>
      <c r="U184">
        <v>0</v>
      </c>
      <c r="X184" t="s">
        <v>60</v>
      </c>
      <c r="AK184" t="s">
        <v>68</v>
      </c>
      <c r="AL184" t="s">
        <v>55</v>
      </c>
      <c r="AM184" t="s">
        <v>55</v>
      </c>
      <c r="AN184" t="s">
        <v>55</v>
      </c>
      <c r="AO184" t="s">
        <v>55</v>
      </c>
      <c r="AP184" t="s">
        <v>55</v>
      </c>
      <c r="AQ184" t="s">
        <v>55</v>
      </c>
    </row>
    <row r="185" spans="1:43" x14ac:dyDescent="0.35">
      <c r="A185" t="s">
        <v>363</v>
      </c>
      <c r="B185" t="s">
        <v>56</v>
      </c>
      <c r="C185" t="s">
        <v>57</v>
      </c>
      <c r="D185" t="s">
        <v>57</v>
      </c>
      <c r="E185" t="s">
        <v>49</v>
      </c>
      <c r="F185" t="s">
        <v>387</v>
      </c>
      <c r="G185" t="s">
        <v>388</v>
      </c>
      <c r="I185" t="str">
        <f>HYPERLINK("https://www.facebook.com/430005779526496/posts/434164655777275?comment_id=356832470691339","https://www.facebook.com/430005779526496/posts/434164655777275?comment_id=356832470691339")</f>
        <v>https://www.facebook.com/430005779526496/posts/434164655777275?comment_id=356832470691339</v>
      </c>
      <c r="R185">
        <v>0</v>
      </c>
      <c r="S185">
        <v>0</v>
      </c>
      <c r="U185">
        <v>0</v>
      </c>
      <c r="X185" t="s">
        <v>60</v>
      </c>
      <c r="AK185" t="s">
        <v>68</v>
      </c>
      <c r="AL185" t="s">
        <v>55</v>
      </c>
      <c r="AM185" t="s">
        <v>55</v>
      </c>
      <c r="AN185" t="s">
        <v>55</v>
      </c>
      <c r="AO185" t="s">
        <v>55</v>
      </c>
      <c r="AP185" t="s">
        <v>55</v>
      </c>
      <c r="AQ185" t="s">
        <v>55</v>
      </c>
    </row>
    <row r="186" spans="1:43" x14ac:dyDescent="0.35">
      <c r="A186" t="s">
        <v>363</v>
      </c>
      <c r="B186" t="s">
        <v>56</v>
      </c>
      <c r="C186" t="s">
        <v>57</v>
      </c>
      <c r="D186" t="s">
        <v>57</v>
      </c>
      <c r="E186" t="s">
        <v>49</v>
      </c>
      <c r="F186" s="1" t="s">
        <v>389</v>
      </c>
      <c r="G186" t="s">
        <v>390</v>
      </c>
      <c r="I186" t="str">
        <f>HYPERLINK("https://www.facebook.com/430005779526496/posts/434164655777275?comment_id=911635337327607","https://www.facebook.com/430005779526496/posts/434164655777275?comment_id=911635337327607")</f>
        <v>https://www.facebook.com/430005779526496/posts/434164655777275?comment_id=911635337327607</v>
      </c>
      <c r="R186">
        <v>0</v>
      </c>
      <c r="S186">
        <v>0</v>
      </c>
      <c r="U186">
        <v>0</v>
      </c>
      <c r="X186" t="s">
        <v>60</v>
      </c>
      <c r="AK186" t="s">
        <v>68</v>
      </c>
      <c r="AL186" t="s">
        <v>55</v>
      </c>
      <c r="AM186" t="s">
        <v>55</v>
      </c>
      <c r="AN186" t="s">
        <v>55</v>
      </c>
      <c r="AO186" t="s">
        <v>55</v>
      </c>
      <c r="AP186" t="s">
        <v>55</v>
      </c>
      <c r="AQ186" t="s">
        <v>55</v>
      </c>
    </row>
    <row r="187" spans="1:43" x14ac:dyDescent="0.35">
      <c r="A187" t="s">
        <v>363</v>
      </c>
      <c r="B187" t="s">
        <v>56</v>
      </c>
      <c r="C187" t="s">
        <v>57</v>
      </c>
      <c r="D187" t="s">
        <v>57</v>
      </c>
      <c r="E187" t="s">
        <v>65</v>
      </c>
      <c r="F187" t="s">
        <v>152</v>
      </c>
      <c r="G187" t="s">
        <v>391</v>
      </c>
      <c r="I187" t="str">
        <f>HYPERLINK("https://www.facebook.com/430005779526496/posts/432431665950574?comment_id=825001336150866","https://www.facebook.com/430005779526496/posts/432431665950574?comment_id=825001336150866")</f>
        <v>https://www.facebook.com/430005779526496/posts/432431665950574?comment_id=825001336150866</v>
      </c>
      <c r="R187">
        <v>0</v>
      </c>
      <c r="S187">
        <v>0</v>
      </c>
      <c r="U187">
        <v>0</v>
      </c>
      <c r="X187" t="s">
        <v>60</v>
      </c>
      <c r="AK187" t="s">
        <v>76</v>
      </c>
      <c r="AL187" t="s">
        <v>55</v>
      </c>
      <c r="AM187" t="s">
        <v>55</v>
      </c>
      <c r="AN187" t="s">
        <v>55</v>
      </c>
      <c r="AO187" t="s">
        <v>55</v>
      </c>
      <c r="AP187" t="s">
        <v>55</v>
      </c>
      <c r="AQ187" t="s">
        <v>55</v>
      </c>
    </row>
    <row r="188" spans="1:43" x14ac:dyDescent="0.35">
      <c r="A188" t="s">
        <v>363</v>
      </c>
      <c r="B188" t="s">
        <v>56</v>
      </c>
      <c r="C188" t="s">
        <v>57</v>
      </c>
      <c r="D188" t="s">
        <v>57</v>
      </c>
      <c r="E188" t="s">
        <v>49</v>
      </c>
      <c r="F188" t="s">
        <v>392</v>
      </c>
      <c r="G188" t="s">
        <v>393</v>
      </c>
      <c r="I188" t="str">
        <f>HYPERLINK("https://www.facebook.com/430005779526496/posts/432431665950574?comment_id=785686766805502","https://www.facebook.com/430005779526496/posts/432431665950574?comment_id=785686766805502")</f>
        <v>https://www.facebook.com/430005779526496/posts/432431665950574?comment_id=785686766805502</v>
      </c>
      <c r="R188">
        <v>0</v>
      </c>
      <c r="S188">
        <v>0</v>
      </c>
      <c r="U188">
        <v>0</v>
      </c>
      <c r="X188" t="s">
        <v>60</v>
      </c>
      <c r="AK188" t="s">
        <v>76</v>
      </c>
      <c r="AL188" t="s">
        <v>55</v>
      </c>
      <c r="AM188" t="s">
        <v>55</v>
      </c>
      <c r="AN188" t="s">
        <v>55</v>
      </c>
      <c r="AO188" t="s">
        <v>55</v>
      </c>
      <c r="AP188" t="s">
        <v>55</v>
      </c>
      <c r="AQ188" t="s">
        <v>55</v>
      </c>
    </row>
    <row r="189" spans="1:43" x14ac:dyDescent="0.35">
      <c r="A189" t="s">
        <v>363</v>
      </c>
      <c r="B189" t="s">
        <v>56</v>
      </c>
      <c r="C189" t="s">
        <v>57</v>
      </c>
      <c r="D189" t="s">
        <v>57</v>
      </c>
      <c r="E189" t="s">
        <v>49</v>
      </c>
      <c r="G189" t="s">
        <v>394</v>
      </c>
      <c r="I189" t="str">
        <f>HYPERLINK("https://www.facebook.com/430005779526496/posts/434164655777275?comment_id=1007132001037643","https://www.facebook.com/430005779526496/posts/434164655777275?comment_id=1007132001037643")</f>
        <v>https://www.facebook.com/430005779526496/posts/434164655777275?comment_id=1007132001037643</v>
      </c>
      <c r="R189">
        <v>0</v>
      </c>
      <c r="S189">
        <v>0</v>
      </c>
      <c r="U189">
        <v>0</v>
      </c>
      <c r="X189" t="s">
        <v>60</v>
      </c>
      <c r="AK189" t="s">
        <v>68</v>
      </c>
      <c r="AL189" t="s">
        <v>55</v>
      </c>
      <c r="AM189" t="s">
        <v>55</v>
      </c>
      <c r="AN189" t="s">
        <v>55</v>
      </c>
      <c r="AO189" t="s">
        <v>55</v>
      </c>
      <c r="AP189" t="s">
        <v>55</v>
      </c>
      <c r="AQ189" t="s">
        <v>55</v>
      </c>
    </row>
    <row r="190" spans="1:43" x14ac:dyDescent="0.35">
      <c r="A190" t="s">
        <v>363</v>
      </c>
      <c r="B190" t="s">
        <v>56</v>
      </c>
      <c r="C190" t="s">
        <v>57</v>
      </c>
      <c r="D190" t="s">
        <v>57</v>
      </c>
      <c r="E190" t="s">
        <v>49</v>
      </c>
      <c r="F190" s="1" t="s">
        <v>395</v>
      </c>
      <c r="G190" t="s">
        <v>396</v>
      </c>
      <c r="I190" t="str">
        <f>HYPERLINK("https://www.facebook.com/430005779526496/posts/434164655777275?comment_id=3645395359053916","https://www.facebook.com/430005779526496/posts/434164655777275?comment_id=3645395359053916")</f>
        <v>https://www.facebook.com/430005779526496/posts/434164655777275?comment_id=3645395359053916</v>
      </c>
      <c r="R190">
        <v>0</v>
      </c>
      <c r="S190">
        <v>0</v>
      </c>
      <c r="U190">
        <v>0</v>
      </c>
      <c r="X190" t="s">
        <v>60</v>
      </c>
      <c r="AK190" t="s">
        <v>68</v>
      </c>
      <c r="AL190" t="s">
        <v>55</v>
      </c>
      <c r="AM190" t="s">
        <v>55</v>
      </c>
      <c r="AN190" t="s">
        <v>55</v>
      </c>
      <c r="AO190" t="s">
        <v>55</v>
      </c>
      <c r="AP190" t="s">
        <v>55</v>
      </c>
      <c r="AQ190" t="s">
        <v>55</v>
      </c>
    </row>
    <row r="191" spans="1:43" x14ac:dyDescent="0.35">
      <c r="A191" t="s">
        <v>363</v>
      </c>
      <c r="B191" t="s">
        <v>56</v>
      </c>
      <c r="C191" t="s">
        <v>57</v>
      </c>
      <c r="D191" t="s">
        <v>57</v>
      </c>
      <c r="E191" t="s">
        <v>65</v>
      </c>
      <c r="F191" t="s">
        <v>397</v>
      </c>
      <c r="G191" t="s">
        <v>398</v>
      </c>
      <c r="I191" t="str">
        <f>HYPERLINK("https://www.facebook.com/430005779526496/posts/434164655777275?comment_id=960836395754267","https://www.facebook.com/430005779526496/posts/434164655777275?comment_id=960836395754267")</f>
        <v>https://www.facebook.com/430005779526496/posts/434164655777275?comment_id=960836395754267</v>
      </c>
      <c r="R191">
        <v>0</v>
      </c>
      <c r="S191">
        <v>0</v>
      </c>
      <c r="U191">
        <v>0</v>
      </c>
      <c r="X191" t="s">
        <v>60</v>
      </c>
      <c r="AK191" t="s">
        <v>68</v>
      </c>
      <c r="AL191" t="s">
        <v>55</v>
      </c>
      <c r="AM191" t="s">
        <v>55</v>
      </c>
      <c r="AN191" t="s">
        <v>55</v>
      </c>
      <c r="AO191" t="s">
        <v>55</v>
      </c>
      <c r="AP191" t="s">
        <v>55</v>
      </c>
      <c r="AQ191" t="s">
        <v>55</v>
      </c>
    </row>
    <row r="192" spans="1:43" x14ac:dyDescent="0.35">
      <c r="A192" t="s">
        <v>363</v>
      </c>
      <c r="B192" t="s">
        <v>56</v>
      </c>
      <c r="C192" t="s">
        <v>57</v>
      </c>
      <c r="D192" t="s">
        <v>57</v>
      </c>
      <c r="E192" t="s">
        <v>65</v>
      </c>
      <c r="F192" t="s">
        <v>170</v>
      </c>
      <c r="G192" t="s">
        <v>399</v>
      </c>
      <c r="I192" t="str">
        <f>HYPERLINK("https://www.facebook.com/430005779526496/posts/434164655777275?comment_id=429386056125822","https://www.facebook.com/430005779526496/posts/434164655777275?comment_id=429386056125822")</f>
        <v>https://www.facebook.com/430005779526496/posts/434164655777275?comment_id=429386056125822</v>
      </c>
      <c r="R192">
        <v>0</v>
      </c>
      <c r="S192">
        <v>0</v>
      </c>
      <c r="U192">
        <v>0</v>
      </c>
      <c r="X192" t="s">
        <v>60</v>
      </c>
      <c r="AK192" t="s">
        <v>68</v>
      </c>
      <c r="AL192" t="s">
        <v>55</v>
      </c>
      <c r="AM192" t="s">
        <v>55</v>
      </c>
      <c r="AN192" t="s">
        <v>55</v>
      </c>
      <c r="AO192" t="s">
        <v>55</v>
      </c>
      <c r="AP192" t="s">
        <v>55</v>
      </c>
      <c r="AQ192" t="s">
        <v>55</v>
      </c>
    </row>
    <row r="193" spans="1:43" x14ac:dyDescent="0.35">
      <c r="A193" t="s">
        <v>363</v>
      </c>
      <c r="B193" t="s">
        <v>56</v>
      </c>
      <c r="C193" t="s">
        <v>193</v>
      </c>
      <c r="D193" t="s">
        <v>193</v>
      </c>
      <c r="E193" t="s">
        <v>49</v>
      </c>
      <c r="F193" t="s">
        <v>400</v>
      </c>
      <c r="G193" t="s">
        <v>401</v>
      </c>
      <c r="I193" t="str">
        <f>HYPERLINK("https://www.facebook.com/430005779526496/posts/434316999095374","https://www.facebook.com/430005779526496/posts/434316999095374")</f>
        <v>https://www.facebook.com/430005779526496/posts/434316999095374</v>
      </c>
      <c r="R193">
        <v>3</v>
      </c>
      <c r="S193">
        <v>39</v>
      </c>
      <c r="U193">
        <v>0</v>
      </c>
      <c r="X193" t="s">
        <v>195</v>
      </c>
      <c r="AK193" t="s">
        <v>250</v>
      </c>
      <c r="AL193" t="s">
        <v>55</v>
      </c>
      <c r="AM193" t="s">
        <v>55</v>
      </c>
      <c r="AN193" t="s">
        <v>55</v>
      </c>
      <c r="AO193" t="s">
        <v>55</v>
      </c>
      <c r="AP193" t="s">
        <v>55</v>
      </c>
      <c r="AQ193" t="s">
        <v>55</v>
      </c>
    </row>
    <row r="194" spans="1:43" x14ac:dyDescent="0.35">
      <c r="A194" t="s">
        <v>363</v>
      </c>
      <c r="B194" t="s">
        <v>47</v>
      </c>
      <c r="C194" t="s">
        <v>48</v>
      </c>
      <c r="D194" t="s">
        <v>48</v>
      </c>
      <c r="E194" t="s">
        <v>49</v>
      </c>
      <c r="F194" t="s">
        <v>402</v>
      </c>
      <c r="G194" t="s">
        <v>403</v>
      </c>
      <c r="I194" t="str">
        <f>HYPERLINK("https://twitter.com/DBSBankIndia/status/1773673961890435310","https://twitter.com/DBSBankIndia/status/1773673961890435310")</f>
        <v>https://twitter.com/DBSBankIndia/status/1773673961890435310</v>
      </c>
      <c r="J194" t="s">
        <v>52</v>
      </c>
      <c r="N194">
        <v>0</v>
      </c>
      <c r="O194">
        <v>0</v>
      </c>
      <c r="P194">
        <v>14526</v>
      </c>
      <c r="Q194" t="s">
        <v>191</v>
      </c>
      <c r="W194" t="s">
        <v>192</v>
      </c>
      <c r="X194" t="s">
        <v>53</v>
      </c>
      <c r="AK194" t="s">
        <v>54</v>
      </c>
      <c r="AL194" t="s">
        <v>55</v>
      </c>
      <c r="AM194" t="s">
        <v>55</v>
      </c>
      <c r="AN194" t="s">
        <v>55</v>
      </c>
      <c r="AO194" t="s">
        <v>55</v>
      </c>
      <c r="AP194" t="s">
        <v>55</v>
      </c>
      <c r="AQ194" t="s">
        <v>55</v>
      </c>
    </row>
    <row r="195" spans="1:43" x14ac:dyDescent="0.35">
      <c r="A195" t="s">
        <v>363</v>
      </c>
      <c r="B195" t="s">
        <v>56</v>
      </c>
      <c r="C195" t="s">
        <v>57</v>
      </c>
      <c r="D195" t="s">
        <v>57</v>
      </c>
      <c r="E195" t="s">
        <v>49</v>
      </c>
      <c r="F195" s="1" t="s">
        <v>404</v>
      </c>
      <c r="G195" t="s">
        <v>405</v>
      </c>
      <c r="I195" t="str">
        <f>HYPERLINK("https://www.facebook.com/430005779526496/posts/432975312562876?comment_id=728079559514550","https://www.facebook.com/430005779526496/posts/432975312562876?comment_id=728079559514550")</f>
        <v>https://www.facebook.com/430005779526496/posts/432975312562876?comment_id=728079559514550</v>
      </c>
      <c r="R195">
        <v>0</v>
      </c>
      <c r="S195">
        <v>0</v>
      </c>
      <c r="U195">
        <v>0</v>
      </c>
      <c r="X195" t="s">
        <v>60</v>
      </c>
      <c r="AK195" t="s">
        <v>61</v>
      </c>
      <c r="AL195" t="s">
        <v>55</v>
      </c>
      <c r="AM195" t="s">
        <v>55</v>
      </c>
      <c r="AN195" t="s">
        <v>55</v>
      </c>
      <c r="AO195" t="s">
        <v>55</v>
      </c>
      <c r="AP195" t="s">
        <v>55</v>
      </c>
      <c r="AQ195" t="s">
        <v>55</v>
      </c>
    </row>
    <row r="196" spans="1:43" x14ac:dyDescent="0.35">
      <c r="A196" t="s">
        <v>363</v>
      </c>
      <c r="B196" t="s">
        <v>56</v>
      </c>
      <c r="C196" t="s">
        <v>57</v>
      </c>
      <c r="D196" t="s">
        <v>57</v>
      </c>
      <c r="E196" t="s">
        <v>49</v>
      </c>
      <c r="F196" t="s">
        <v>406</v>
      </c>
      <c r="G196" t="s">
        <v>407</v>
      </c>
      <c r="I196" t="str">
        <f>HYPERLINK("https://www.facebook.com/430005779526496/posts/432975312562876?comment_id=300361839560857","https://www.facebook.com/430005779526496/posts/432975312562876?comment_id=300361839560857")</f>
        <v>https://www.facebook.com/430005779526496/posts/432975312562876?comment_id=300361839560857</v>
      </c>
      <c r="R196">
        <v>0</v>
      </c>
      <c r="S196">
        <v>0</v>
      </c>
      <c r="U196">
        <v>0</v>
      </c>
      <c r="X196" t="s">
        <v>60</v>
      </c>
      <c r="AK196" t="s">
        <v>61</v>
      </c>
      <c r="AL196" t="s">
        <v>55</v>
      </c>
      <c r="AM196" t="s">
        <v>55</v>
      </c>
      <c r="AN196" t="s">
        <v>55</v>
      </c>
      <c r="AO196" t="s">
        <v>55</v>
      </c>
      <c r="AP196" t="s">
        <v>55</v>
      </c>
      <c r="AQ196" t="s">
        <v>55</v>
      </c>
    </row>
    <row r="197" spans="1:43" x14ac:dyDescent="0.35">
      <c r="A197" t="s">
        <v>363</v>
      </c>
      <c r="B197" t="s">
        <v>47</v>
      </c>
      <c r="C197" t="s">
        <v>48</v>
      </c>
      <c r="D197" t="s">
        <v>48</v>
      </c>
      <c r="E197" t="s">
        <v>49</v>
      </c>
      <c r="F197" t="s">
        <v>408</v>
      </c>
      <c r="G197" t="s">
        <v>409</v>
      </c>
      <c r="I197" t="str">
        <f>HYPERLINK("https://twitter.com/Twitter User/status/1773664872431030745","https://twitter.com/Twitter User/status/1773664872431030745")</f>
        <v>https://twitter.com/Twitter User/status/1773664872431030745</v>
      </c>
      <c r="J197" t="s">
        <v>52</v>
      </c>
      <c r="N197">
        <v>0</v>
      </c>
      <c r="O197">
        <v>0</v>
      </c>
      <c r="X197" t="s">
        <v>53</v>
      </c>
      <c r="AK197" t="s">
        <v>54</v>
      </c>
      <c r="AL197" t="s">
        <v>55</v>
      </c>
      <c r="AM197" t="s">
        <v>55</v>
      </c>
      <c r="AN197" t="s">
        <v>55</v>
      </c>
      <c r="AO197" t="s">
        <v>55</v>
      </c>
      <c r="AP197" t="s">
        <v>55</v>
      </c>
      <c r="AQ197" t="s">
        <v>55</v>
      </c>
    </row>
    <row r="198" spans="1:43" x14ac:dyDescent="0.35">
      <c r="A198" t="s">
        <v>363</v>
      </c>
      <c r="B198" t="s">
        <v>56</v>
      </c>
      <c r="C198" t="s">
        <v>57</v>
      </c>
      <c r="D198" t="s">
        <v>57</v>
      </c>
      <c r="E198" t="s">
        <v>65</v>
      </c>
      <c r="F198" t="s">
        <v>152</v>
      </c>
      <c r="G198" t="s">
        <v>410</v>
      </c>
      <c r="I198" t="str">
        <f>HYPERLINK("https://www.facebook.com/430005779526496/posts/432431665950574?comment_id=1125128995478915","https://www.facebook.com/430005779526496/posts/432431665950574?comment_id=1125128995478915")</f>
        <v>https://www.facebook.com/430005779526496/posts/432431665950574?comment_id=1125128995478915</v>
      </c>
      <c r="R198">
        <v>0</v>
      </c>
      <c r="S198">
        <v>0</v>
      </c>
      <c r="U198">
        <v>0</v>
      </c>
      <c r="X198" t="s">
        <v>60</v>
      </c>
      <c r="AK198" t="s">
        <v>76</v>
      </c>
      <c r="AL198" t="s">
        <v>55</v>
      </c>
      <c r="AM198" t="s">
        <v>55</v>
      </c>
      <c r="AN198" t="s">
        <v>55</v>
      </c>
      <c r="AO198" t="s">
        <v>55</v>
      </c>
      <c r="AP198" t="s">
        <v>55</v>
      </c>
      <c r="AQ198" t="s">
        <v>55</v>
      </c>
    </row>
    <row r="199" spans="1:43" x14ac:dyDescent="0.35">
      <c r="A199" t="s">
        <v>363</v>
      </c>
      <c r="B199" t="s">
        <v>56</v>
      </c>
      <c r="C199" t="s">
        <v>57</v>
      </c>
      <c r="D199" t="s">
        <v>57</v>
      </c>
      <c r="E199" t="s">
        <v>49</v>
      </c>
      <c r="F199" s="1" t="s">
        <v>411</v>
      </c>
      <c r="G199" t="s">
        <v>412</v>
      </c>
      <c r="I199" t="str">
        <f>HYPERLINK("https://www.facebook.com/430005779526496/posts/434164655777275?comment_id=1770681470341322","https://www.facebook.com/430005779526496/posts/434164655777275?comment_id=1770681470341322")</f>
        <v>https://www.facebook.com/430005779526496/posts/434164655777275?comment_id=1770681470341322</v>
      </c>
      <c r="R199">
        <v>0</v>
      </c>
      <c r="S199">
        <v>0</v>
      </c>
      <c r="U199">
        <v>0</v>
      </c>
      <c r="X199" t="s">
        <v>60</v>
      </c>
      <c r="AK199" t="s">
        <v>68</v>
      </c>
      <c r="AL199" t="s">
        <v>55</v>
      </c>
      <c r="AM199" t="s">
        <v>55</v>
      </c>
      <c r="AN199" t="s">
        <v>55</v>
      </c>
      <c r="AO199" t="s">
        <v>55</v>
      </c>
      <c r="AP199" t="s">
        <v>55</v>
      </c>
      <c r="AQ199" t="s">
        <v>55</v>
      </c>
    </row>
    <row r="200" spans="1:43" x14ac:dyDescent="0.35">
      <c r="A200" t="s">
        <v>363</v>
      </c>
      <c r="B200" t="s">
        <v>56</v>
      </c>
      <c r="C200" t="s">
        <v>57</v>
      </c>
      <c r="D200" t="s">
        <v>57</v>
      </c>
      <c r="E200" t="s">
        <v>49</v>
      </c>
      <c r="F200" t="s">
        <v>413</v>
      </c>
      <c r="G200" t="s">
        <v>414</v>
      </c>
      <c r="I200" t="str">
        <f>HYPERLINK("https://www.facebook.com/430005779526496/posts/434164655777275?comment_id=778243567272625","https://www.facebook.com/430005779526496/posts/434164655777275?comment_id=778243567272625")</f>
        <v>https://www.facebook.com/430005779526496/posts/434164655777275?comment_id=778243567272625</v>
      </c>
      <c r="R200">
        <v>0</v>
      </c>
      <c r="S200">
        <v>0</v>
      </c>
      <c r="U200">
        <v>0</v>
      </c>
      <c r="X200" t="s">
        <v>60</v>
      </c>
      <c r="AK200" t="s">
        <v>68</v>
      </c>
      <c r="AL200" t="s">
        <v>55</v>
      </c>
      <c r="AM200" t="s">
        <v>55</v>
      </c>
      <c r="AN200" t="s">
        <v>55</v>
      </c>
      <c r="AO200" t="s">
        <v>55</v>
      </c>
      <c r="AP200" t="s">
        <v>55</v>
      </c>
      <c r="AQ200" t="s">
        <v>55</v>
      </c>
    </row>
    <row r="201" spans="1:43" x14ac:dyDescent="0.35">
      <c r="A201" t="s">
        <v>363</v>
      </c>
      <c r="B201" t="s">
        <v>56</v>
      </c>
      <c r="C201" t="s">
        <v>57</v>
      </c>
      <c r="D201" t="s">
        <v>57</v>
      </c>
      <c r="E201" t="s">
        <v>65</v>
      </c>
      <c r="F201" t="s">
        <v>415</v>
      </c>
      <c r="G201" t="s">
        <v>416</v>
      </c>
      <c r="I201" t="str">
        <f>HYPERLINK("https://www.facebook.com/430005779526496/posts/434164655777275?comment_id=264997046672965","https://www.facebook.com/430005779526496/posts/434164655777275?comment_id=264997046672965")</f>
        <v>https://www.facebook.com/430005779526496/posts/434164655777275?comment_id=264997046672965</v>
      </c>
      <c r="R201">
        <v>0</v>
      </c>
      <c r="S201">
        <v>0</v>
      </c>
      <c r="U201">
        <v>0</v>
      </c>
      <c r="X201" t="s">
        <v>60</v>
      </c>
      <c r="AK201" t="s">
        <v>68</v>
      </c>
      <c r="AL201" t="s">
        <v>55</v>
      </c>
      <c r="AM201" t="s">
        <v>55</v>
      </c>
      <c r="AN201" t="s">
        <v>55</v>
      </c>
      <c r="AO201" t="s">
        <v>55</v>
      </c>
      <c r="AP201" t="s">
        <v>55</v>
      </c>
      <c r="AQ201" t="s">
        <v>55</v>
      </c>
    </row>
    <row r="202" spans="1:43" x14ac:dyDescent="0.35">
      <c r="A202" t="s">
        <v>363</v>
      </c>
      <c r="B202" t="s">
        <v>56</v>
      </c>
      <c r="C202" t="s">
        <v>57</v>
      </c>
      <c r="D202" t="s">
        <v>57</v>
      </c>
      <c r="E202" t="s">
        <v>49</v>
      </c>
      <c r="F202" t="s">
        <v>417</v>
      </c>
      <c r="G202" t="s">
        <v>418</v>
      </c>
      <c r="I202" t="str">
        <f>HYPERLINK("https://www.facebook.com/430005779526496/posts/434164655777275?comment_id=1106046514059121","https://www.facebook.com/430005779526496/posts/434164655777275?comment_id=1106046514059121")</f>
        <v>https://www.facebook.com/430005779526496/posts/434164655777275?comment_id=1106046514059121</v>
      </c>
      <c r="R202">
        <v>0</v>
      </c>
      <c r="S202">
        <v>0</v>
      </c>
      <c r="U202">
        <v>0</v>
      </c>
      <c r="X202" t="s">
        <v>60</v>
      </c>
      <c r="AK202" t="s">
        <v>68</v>
      </c>
      <c r="AL202" t="s">
        <v>55</v>
      </c>
      <c r="AM202" t="s">
        <v>55</v>
      </c>
      <c r="AN202" t="s">
        <v>55</v>
      </c>
      <c r="AO202" t="s">
        <v>55</v>
      </c>
      <c r="AP202" t="s">
        <v>55</v>
      </c>
      <c r="AQ202" t="s">
        <v>55</v>
      </c>
    </row>
    <row r="203" spans="1:43" x14ac:dyDescent="0.35">
      <c r="A203" t="s">
        <v>363</v>
      </c>
      <c r="B203" t="s">
        <v>56</v>
      </c>
      <c r="C203" t="s">
        <v>57</v>
      </c>
      <c r="D203" t="s">
        <v>57</v>
      </c>
      <c r="E203" t="s">
        <v>65</v>
      </c>
      <c r="F203" t="s">
        <v>419</v>
      </c>
      <c r="G203" t="s">
        <v>420</v>
      </c>
      <c r="I203" t="str">
        <f>HYPERLINK("https://www.facebook.com/430005779526496/posts/432975312562876?comment_id=952230889743325","https://www.facebook.com/430005779526496/posts/432975312562876?comment_id=952230889743325")</f>
        <v>https://www.facebook.com/430005779526496/posts/432975312562876?comment_id=952230889743325</v>
      </c>
      <c r="R203">
        <v>0</v>
      </c>
      <c r="S203">
        <v>0</v>
      </c>
      <c r="U203">
        <v>0</v>
      </c>
      <c r="X203" t="s">
        <v>60</v>
      </c>
      <c r="AK203" t="s">
        <v>61</v>
      </c>
      <c r="AL203" t="s">
        <v>55</v>
      </c>
      <c r="AM203" t="s">
        <v>55</v>
      </c>
      <c r="AN203" t="s">
        <v>55</v>
      </c>
      <c r="AO203" t="s">
        <v>55</v>
      </c>
      <c r="AP203" t="s">
        <v>55</v>
      </c>
      <c r="AQ203" t="s">
        <v>55</v>
      </c>
    </row>
    <row r="204" spans="1:43" x14ac:dyDescent="0.35">
      <c r="A204" t="s">
        <v>363</v>
      </c>
      <c r="B204" t="s">
        <v>56</v>
      </c>
      <c r="C204" t="s">
        <v>57</v>
      </c>
      <c r="D204" t="s">
        <v>57</v>
      </c>
      <c r="E204" t="s">
        <v>49</v>
      </c>
      <c r="F204" s="1" t="s">
        <v>129</v>
      </c>
      <c r="G204" t="s">
        <v>421</v>
      </c>
      <c r="I204" t="str">
        <f>HYPERLINK("https://www.facebook.com/430005779526496/posts/432975312562876?comment_id=441078315091536","https://www.facebook.com/430005779526496/posts/432975312562876?comment_id=441078315091536")</f>
        <v>https://www.facebook.com/430005779526496/posts/432975312562876?comment_id=441078315091536</v>
      </c>
      <c r="R204">
        <v>0</v>
      </c>
      <c r="S204">
        <v>0</v>
      </c>
      <c r="U204">
        <v>0</v>
      </c>
      <c r="X204" t="s">
        <v>60</v>
      </c>
      <c r="AK204" t="s">
        <v>61</v>
      </c>
      <c r="AL204" t="s">
        <v>55</v>
      </c>
      <c r="AM204" t="s">
        <v>55</v>
      </c>
      <c r="AN204" t="s">
        <v>55</v>
      </c>
      <c r="AO204" t="s">
        <v>55</v>
      </c>
      <c r="AP204" t="s">
        <v>55</v>
      </c>
      <c r="AQ204" t="s">
        <v>55</v>
      </c>
    </row>
    <row r="205" spans="1:43" x14ac:dyDescent="0.35">
      <c r="A205" t="s">
        <v>363</v>
      </c>
      <c r="B205" t="s">
        <v>56</v>
      </c>
      <c r="C205" t="s">
        <v>57</v>
      </c>
      <c r="D205" t="s">
        <v>57</v>
      </c>
      <c r="E205" t="s">
        <v>65</v>
      </c>
      <c r="F205" t="s">
        <v>131</v>
      </c>
      <c r="G205" t="s">
        <v>422</v>
      </c>
      <c r="I205" t="str">
        <f>HYPERLINK("https://www.facebook.com/430005779526496/posts/432975312562876?comment_id=3338279306470012","https://www.facebook.com/430005779526496/posts/432975312562876?comment_id=3338279306470012")</f>
        <v>https://www.facebook.com/430005779526496/posts/432975312562876?comment_id=3338279306470012</v>
      </c>
      <c r="R205">
        <v>0</v>
      </c>
      <c r="S205">
        <v>0</v>
      </c>
      <c r="U205">
        <v>0</v>
      </c>
      <c r="X205" t="s">
        <v>60</v>
      </c>
      <c r="AK205" t="s">
        <v>61</v>
      </c>
      <c r="AL205" t="s">
        <v>55</v>
      </c>
      <c r="AM205" t="s">
        <v>55</v>
      </c>
      <c r="AN205" t="s">
        <v>55</v>
      </c>
      <c r="AO205" t="s">
        <v>55</v>
      </c>
      <c r="AP205" t="s">
        <v>55</v>
      </c>
      <c r="AQ205" t="s">
        <v>55</v>
      </c>
    </row>
    <row r="206" spans="1:43" x14ac:dyDescent="0.35">
      <c r="A206" t="s">
        <v>363</v>
      </c>
      <c r="B206" t="s">
        <v>56</v>
      </c>
      <c r="C206" t="s">
        <v>57</v>
      </c>
      <c r="D206" t="s">
        <v>57</v>
      </c>
      <c r="E206" t="s">
        <v>65</v>
      </c>
      <c r="F206" t="s">
        <v>131</v>
      </c>
      <c r="G206" t="s">
        <v>423</v>
      </c>
      <c r="I206" t="str">
        <f>HYPERLINK("https://www.facebook.com/430005779526496/posts/432431665950574?comment_id=1088480842208685","https://www.facebook.com/430005779526496/posts/432431665950574?comment_id=1088480842208685")</f>
        <v>https://www.facebook.com/430005779526496/posts/432431665950574?comment_id=1088480842208685</v>
      </c>
      <c r="R206">
        <v>0</v>
      </c>
      <c r="S206">
        <v>0</v>
      </c>
      <c r="U206">
        <v>0</v>
      </c>
      <c r="X206" t="s">
        <v>60</v>
      </c>
      <c r="AK206" t="s">
        <v>76</v>
      </c>
      <c r="AL206" t="s">
        <v>55</v>
      </c>
      <c r="AM206" t="s">
        <v>55</v>
      </c>
      <c r="AN206" t="s">
        <v>55</v>
      </c>
      <c r="AO206" t="s">
        <v>55</v>
      </c>
      <c r="AP206" t="s">
        <v>55</v>
      </c>
      <c r="AQ206" t="s">
        <v>55</v>
      </c>
    </row>
    <row r="207" spans="1:43" x14ac:dyDescent="0.35">
      <c r="A207" t="s">
        <v>363</v>
      </c>
      <c r="B207" t="s">
        <v>56</v>
      </c>
      <c r="C207" t="s">
        <v>57</v>
      </c>
      <c r="D207" t="s">
        <v>57</v>
      </c>
      <c r="E207" t="s">
        <v>49</v>
      </c>
      <c r="F207" t="s">
        <v>180</v>
      </c>
      <c r="G207" t="s">
        <v>424</v>
      </c>
      <c r="I207" t="str">
        <f>HYPERLINK("https://www.facebook.com/430005779526496/posts/432431665950574?comment_id=282086851648669","https://www.facebook.com/430005779526496/posts/432431665950574?comment_id=282086851648669")</f>
        <v>https://www.facebook.com/430005779526496/posts/432431665950574?comment_id=282086851648669</v>
      </c>
      <c r="R207">
        <v>0</v>
      </c>
      <c r="S207">
        <v>0</v>
      </c>
      <c r="U207">
        <v>0</v>
      </c>
      <c r="X207" t="s">
        <v>60</v>
      </c>
      <c r="AK207" t="s">
        <v>76</v>
      </c>
      <c r="AL207" t="s">
        <v>55</v>
      </c>
      <c r="AM207" t="s">
        <v>55</v>
      </c>
      <c r="AN207" t="s">
        <v>55</v>
      </c>
      <c r="AO207" t="s">
        <v>55</v>
      </c>
      <c r="AP207" t="s">
        <v>55</v>
      </c>
      <c r="AQ207" t="s">
        <v>55</v>
      </c>
    </row>
    <row r="208" spans="1:43" x14ac:dyDescent="0.35">
      <c r="A208" t="s">
        <v>363</v>
      </c>
      <c r="B208" t="s">
        <v>56</v>
      </c>
      <c r="C208" t="s">
        <v>57</v>
      </c>
      <c r="D208" t="s">
        <v>57</v>
      </c>
      <c r="E208" t="s">
        <v>49</v>
      </c>
      <c r="F208" t="s">
        <v>425</v>
      </c>
      <c r="G208" t="s">
        <v>426</v>
      </c>
      <c r="I208" t="str">
        <f>HYPERLINK("https://www.facebook.com/430005779526496/posts/432431665950574?comment_id=3578259585774400","https://www.facebook.com/430005779526496/posts/432431665950574?comment_id=3578259585774400")</f>
        <v>https://www.facebook.com/430005779526496/posts/432431665950574?comment_id=3578259585774400</v>
      </c>
      <c r="R208">
        <v>0</v>
      </c>
      <c r="S208">
        <v>0</v>
      </c>
      <c r="U208">
        <v>0</v>
      </c>
      <c r="X208" t="s">
        <v>60</v>
      </c>
      <c r="AK208" t="s">
        <v>76</v>
      </c>
      <c r="AL208" t="s">
        <v>55</v>
      </c>
      <c r="AM208" t="s">
        <v>55</v>
      </c>
      <c r="AN208" t="s">
        <v>55</v>
      </c>
      <c r="AO208" t="s">
        <v>55</v>
      </c>
      <c r="AP208" t="s">
        <v>55</v>
      </c>
      <c r="AQ208" t="s">
        <v>55</v>
      </c>
    </row>
    <row r="209" spans="1:43" x14ac:dyDescent="0.35">
      <c r="A209" t="s">
        <v>363</v>
      </c>
      <c r="B209" t="s">
        <v>56</v>
      </c>
      <c r="C209" t="s">
        <v>57</v>
      </c>
      <c r="D209" t="s">
        <v>57</v>
      </c>
      <c r="E209" t="s">
        <v>49</v>
      </c>
      <c r="F209" t="s">
        <v>427</v>
      </c>
      <c r="G209" t="s">
        <v>428</v>
      </c>
      <c r="I209" t="str">
        <f>HYPERLINK("https://www.facebook.com/430005779526496/posts/432975312562876?comment_id=1787098365102977","https://www.facebook.com/430005779526496/posts/432975312562876?comment_id=1787098365102977")</f>
        <v>https://www.facebook.com/430005779526496/posts/432975312562876?comment_id=1787098365102977</v>
      </c>
      <c r="R209">
        <v>0</v>
      </c>
      <c r="S209">
        <v>0</v>
      </c>
      <c r="U209">
        <v>0</v>
      </c>
      <c r="X209" t="s">
        <v>60</v>
      </c>
      <c r="AK209" t="s">
        <v>61</v>
      </c>
      <c r="AL209" t="s">
        <v>55</v>
      </c>
      <c r="AM209" t="s">
        <v>55</v>
      </c>
      <c r="AN209" t="s">
        <v>55</v>
      </c>
      <c r="AO209" t="s">
        <v>55</v>
      </c>
      <c r="AP209" t="s">
        <v>55</v>
      </c>
      <c r="AQ209" t="s">
        <v>55</v>
      </c>
    </row>
    <row r="210" spans="1:43" x14ac:dyDescent="0.35">
      <c r="A210" t="s">
        <v>363</v>
      </c>
      <c r="B210" t="s">
        <v>47</v>
      </c>
      <c r="C210" t="s">
        <v>48</v>
      </c>
      <c r="D210" t="s">
        <v>48</v>
      </c>
      <c r="E210" t="s">
        <v>49</v>
      </c>
      <c r="F210" t="s">
        <v>429</v>
      </c>
      <c r="G210" t="s">
        <v>430</v>
      </c>
      <c r="I210" t="str">
        <f>HYPERLINK("https://twitter.com/Twitter User/status/1773584041091940513","https://twitter.com/Twitter User/status/1773584041091940513")</f>
        <v>https://twitter.com/Twitter User/status/1773584041091940513</v>
      </c>
      <c r="N210">
        <v>0</v>
      </c>
      <c r="O210">
        <v>0</v>
      </c>
      <c r="X210" t="s">
        <v>53</v>
      </c>
      <c r="AK210" t="s">
        <v>54</v>
      </c>
      <c r="AL210" t="s">
        <v>55</v>
      </c>
      <c r="AM210" t="s">
        <v>55</v>
      </c>
      <c r="AN210" t="s">
        <v>55</v>
      </c>
      <c r="AO210" t="s">
        <v>55</v>
      </c>
      <c r="AP210" t="s">
        <v>55</v>
      </c>
      <c r="AQ210" t="s">
        <v>55</v>
      </c>
    </row>
    <row r="211" spans="1:43" x14ac:dyDescent="0.35">
      <c r="A211" t="s">
        <v>363</v>
      </c>
      <c r="B211" t="s">
        <v>47</v>
      </c>
      <c r="C211" t="s">
        <v>48</v>
      </c>
      <c r="D211" t="s">
        <v>48</v>
      </c>
      <c r="E211" t="s">
        <v>65</v>
      </c>
      <c r="F211" t="s">
        <v>431</v>
      </c>
      <c r="G211" t="s">
        <v>432</v>
      </c>
      <c r="I211" t="str">
        <f>HYPERLINK("https://twitter.com/Twitter User/status/1773581816915505573","https://twitter.com/Twitter User/status/1773581816915505573")</f>
        <v>https://twitter.com/Twitter User/status/1773581816915505573</v>
      </c>
      <c r="N211">
        <v>0</v>
      </c>
      <c r="O211">
        <v>0</v>
      </c>
      <c r="X211" t="s">
        <v>53</v>
      </c>
      <c r="AK211" t="s">
        <v>54</v>
      </c>
      <c r="AL211" t="s">
        <v>55</v>
      </c>
      <c r="AM211" t="s">
        <v>55</v>
      </c>
      <c r="AN211" t="s">
        <v>55</v>
      </c>
      <c r="AO211" t="s">
        <v>55</v>
      </c>
      <c r="AP211" t="s">
        <v>55</v>
      </c>
      <c r="AQ211" t="s">
        <v>55</v>
      </c>
    </row>
    <row r="212" spans="1:43" x14ac:dyDescent="0.35">
      <c r="A212" t="s">
        <v>363</v>
      </c>
      <c r="B212" t="s">
        <v>47</v>
      </c>
      <c r="C212" t="s">
        <v>48</v>
      </c>
      <c r="D212" t="s">
        <v>48</v>
      </c>
      <c r="E212" t="s">
        <v>49</v>
      </c>
      <c r="F212" t="s">
        <v>433</v>
      </c>
      <c r="G212" t="s">
        <v>434</v>
      </c>
      <c r="I212" t="str">
        <f>HYPERLINK("https://twitter.com/Twitter User/status/1773580610818261204","https://twitter.com/Twitter User/status/1773580610818261204")</f>
        <v>https://twitter.com/Twitter User/status/1773580610818261204</v>
      </c>
      <c r="N212">
        <v>0</v>
      </c>
      <c r="O212">
        <v>0</v>
      </c>
      <c r="X212" t="s">
        <v>53</v>
      </c>
      <c r="AK212" t="s">
        <v>54</v>
      </c>
      <c r="AL212" t="s">
        <v>55</v>
      </c>
      <c r="AM212" t="s">
        <v>55</v>
      </c>
      <c r="AN212" t="s">
        <v>55</v>
      </c>
      <c r="AO212" t="s">
        <v>55</v>
      </c>
      <c r="AP212" t="s">
        <v>55</v>
      </c>
      <c r="AQ212" t="s">
        <v>55</v>
      </c>
    </row>
    <row r="213" spans="1:43" x14ac:dyDescent="0.35">
      <c r="A213" t="s">
        <v>363</v>
      </c>
      <c r="B213" t="s">
        <v>56</v>
      </c>
      <c r="C213" t="s">
        <v>193</v>
      </c>
      <c r="D213" t="s">
        <v>193</v>
      </c>
      <c r="E213" t="s">
        <v>49</v>
      </c>
      <c r="F213" t="s">
        <v>435</v>
      </c>
      <c r="G213" t="s">
        <v>436</v>
      </c>
      <c r="I213" t="str">
        <f>HYPERLINK("https://www.facebook.com/430005779526496/posts/434164655777275","https://www.facebook.com/430005779526496/posts/434164655777275")</f>
        <v>https://www.facebook.com/430005779526496/posts/434164655777275</v>
      </c>
      <c r="R213">
        <v>110</v>
      </c>
      <c r="S213">
        <v>16679</v>
      </c>
      <c r="U213">
        <v>8</v>
      </c>
      <c r="X213" t="s">
        <v>195</v>
      </c>
      <c r="AK213" t="s">
        <v>68</v>
      </c>
      <c r="AL213" t="s">
        <v>55</v>
      </c>
      <c r="AM213" t="s">
        <v>55</v>
      </c>
      <c r="AN213" t="s">
        <v>55</v>
      </c>
      <c r="AO213" t="s">
        <v>55</v>
      </c>
      <c r="AP213" t="s">
        <v>55</v>
      </c>
      <c r="AQ213" t="s">
        <v>55</v>
      </c>
    </row>
    <row r="214" spans="1:43" x14ac:dyDescent="0.35">
      <c r="A214" t="s">
        <v>363</v>
      </c>
      <c r="B214" t="s">
        <v>47</v>
      </c>
      <c r="C214" t="s">
        <v>48</v>
      </c>
      <c r="D214" t="s">
        <v>48</v>
      </c>
      <c r="E214" t="s">
        <v>49</v>
      </c>
      <c r="F214" t="s">
        <v>437</v>
      </c>
      <c r="G214" t="s">
        <v>438</v>
      </c>
      <c r="I214" t="str">
        <f>HYPERLINK("https://twitter.com/DBSBankIndia/status/1773577586393674239","https://twitter.com/DBSBankIndia/status/1773577586393674239")</f>
        <v>https://twitter.com/DBSBankIndia/status/1773577586393674239</v>
      </c>
      <c r="J214" t="s">
        <v>52</v>
      </c>
      <c r="N214">
        <v>0</v>
      </c>
      <c r="O214">
        <v>0</v>
      </c>
      <c r="P214">
        <v>14521</v>
      </c>
      <c r="Q214" t="s">
        <v>191</v>
      </c>
      <c r="W214" t="s">
        <v>192</v>
      </c>
      <c r="X214" t="s">
        <v>53</v>
      </c>
      <c r="AK214" t="s">
        <v>54</v>
      </c>
      <c r="AL214" t="s">
        <v>55</v>
      </c>
      <c r="AM214" t="s">
        <v>55</v>
      </c>
      <c r="AN214" t="s">
        <v>55</v>
      </c>
      <c r="AO214" t="s">
        <v>55</v>
      </c>
      <c r="AP214" t="s">
        <v>55</v>
      </c>
      <c r="AQ214" t="s">
        <v>55</v>
      </c>
    </row>
    <row r="215" spans="1:43" x14ac:dyDescent="0.35">
      <c r="A215" t="s">
        <v>363</v>
      </c>
      <c r="B215" t="s">
        <v>56</v>
      </c>
      <c r="C215" t="s">
        <v>57</v>
      </c>
      <c r="D215" t="s">
        <v>57</v>
      </c>
      <c r="E215" t="s">
        <v>65</v>
      </c>
      <c r="F215" t="s">
        <v>439</v>
      </c>
      <c r="G215" t="s">
        <v>440</v>
      </c>
      <c r="I215" t="str">
        <f>HYPERLINK("https://www.facebook.com/430005779526496/posts/432431665950574?comment_id=948574120265571","https://www.facebook.com/430005779526496/posts/432431665950574?comment_id=948574120265571")</f>
        <v>https://www.facebook.com/430005779526496/posts/432431665950574?comment_id=948574120265571</v>
      </c>
      <c r="R215">
        <v>0</v>
      </c>
      <c r="S215">
        <v>0</v>
      </c>
      <c r="U215">
        <v>0</v>
      </c>
      <c r="X215" t="s">
        <v>60</v>
      </c>
      <c r="AK215" t="s">
        <v>76</v>
      </c>
      <c r="AL215" t="s">
        <v>55</v>
      </c>
      <c r="AM215" t="s">
        <v>55</v>
      </c>
      <c r="AN215" t="s">
        <v>55</v>
      </c>
      <c r="AO215" t="s">
        <v>55</v>
      </c>
      <c r="AP215" t="s">
        <v>55</v>
      </c>
      <c r="AQ215" t="s">
        <v>55</v>
      </c>
    </row>
    <row r="216" spans="1:43" x14ac:dyDescent="0.35">
      <c r="A216" t="s">
        <v>363</v>
      </c>
      <c r="B216" t="s">
        <v>56</v>
      </c>
      <c r="C216" t="s">
        <v>57</v>
      </c>
      <c r="D216" t="s">
        <v>57</v>
      </c>
      <c r="E216" t="s">
        <v>65</v>
      </c>
      <c r="F216" t="s">
        <v>152</v>
      </c>
      <c r="G216" t="s">
        <v>441</v>
      </c>
      <c r="I216" t="str">
        <f>HYPERLINK("https://www.facebook.com/430005779526496/posts/432431665950574?comment_id=402377605756909","https://www.facebook.com/430005779526496/posts/432431665950574?comment_id=402377605756909")</f>
        <v>https://www.facebook.com/430005779526496/posts/432431665950574?comment_id=402377605756909</v>
      </c>
      <c r="R216">
        <v>0</v>
      </c>
      <c r="S216">
        <v>0</v>
      </c>
      <c r="U216">
        <v>0</v>
      </c>
      <c r="X216" t="s">
        <v>60</v>
      </c>
      <c r="AK216" t="s">
        <v>76</v>
      </c>
      <c r="AL216" t="s">
        <v>55</v>
      </c>
      <c r="AM216" t="s">
        <v>55</v>
      </c>
      <c r="AN216" t="s">
        <v>55</v>
      </c>
      <c r="AO216" t="s">
        <v>55</v>
      </c>
      <c r="AP216" t="s">
        <v>55</v>
      </c>
      <c r="AQ216" t="s">
        <v>55</v>
      </c>
    </row>
    <row r="217" spans="1:43" x14ac:dyDescent="0.35">
      <c r="A217" t="s">
        <v>363</v>
      </c>
      <c r="B217" t="s">
        <v>47</v>
      </c>
      <c r="C217" t="s">
        <v>48</v>
      </c>
      <c r="D217" t="s">
        <v>48</v>
      </c>
      <c r="E217" t="s">
        <v>49</v>
      </c>
      <c r="F217" t="s">
        <v>442</v>
      </c>
      <c r="G217" t="s">
        <v>443</v>
      </c>
      <c r="I217" t="str">
        <f>HYPERLINK("https://twitter.com/Twitter User/status/1773511035015819267","https://twitter.com/Twitter User/status/1773511035015819267")</f>
        <v>https://twitter.com/Twitter User/status/1773511035015819267</v>
      </c>
      <c r="J217" t="s">
        <v>52</v>
      </c>
      <c r="N217">
        <v>0</v>
      </c>
      <c r="O217">
        <v>0</v>
      </c>
      <c r="X217" t="s">
        <v>444</v>
      </c>
      <c r="AK217" t="s">
        <v>54</v>
      </c>
      <c r="AL217" t="s">
        <v>55</v>
      </c>
      <c r="AM217" t="s">
        <v>55</v>
      </c>
      <c r="AN217" t="s">
        <v>55</v>
      </c>
      <c r="AO217" t="s">
        <v>55</v>
      </c>
      <c r="AP217" t="s">
        <v>55</v>
      </c>
      <c r="AQ217" t="s">
        <v>55</v>
      </c>
    </row>
    <row r="218" spans="1:43" x14ac:dyDescent="0.35">
      <c r="A218" t="s">
        <v>363</v>
      </c>
      <c r="B218" t="s">
        <v>47</v>
      </c>
      <c r="C218" t="s">
        <v>48</v>
      </c>
      <c r="D218" t="s">
        <v>48</v>
      </c>
      <c r="E218" t="s">
        <v>49</v>
      </c>
      <c r="F218" t="s">
        <v>442</v>
      </c>
      <c r="G218" t="s">
        <v>445</v>
      </c>
      <c r="I218" t="str">
        <f>HYPERLINK("https://twitter.com/Twitter User/status/1773508810990329908","https://twitter.com/Twitter User/status/1773508810990329908")</f>
        <v>https://twitter.com/Twitter User/status/1773508810990329908</v>
      </c>
      <c r="J218" t="s">
        <v>52</v>
      </c>
      <c r="N218">
        <v>0</v>
      </c>
      <c r="O218">
        <v>0</v>
      </c>
      <c r="X218" t="s">
        <v>53</v>
      </c>
      <c r="AK218" t="s">
        <v>54</v>
      </c>
      <c r="AL218" t="s">
        <v>55</v>
      </c>
      <c r="AM218" t="s">
        <v>55</v>
      </c>
      <c r="AN218" t="s">
        <v>55</v>
      </c>
      <c r="AO218" t="s">
        <v>55</v>
      </c>
      <c r="AP218" t="s">
        <v>55</v>
      </c>
      <c r="AQ218" t="s">
        <v>55</v>
      </c>
    </row>
    <row r="219" spans="1:43" x14ac:dyDescent="0.35">
      <c r="A219" t="s">
        <v>363</v>
      </c>
      <c r="B219" t="s">
        <v>56</v>
      </c>
      <c r="C219" t="s">
        <v>57</v>
      </c>
      <c r="D219" t="s">
        <v>57</v>
      </c>
      <c r="E219" t="s">
        <v>65</v>
      </c>
      <c r="F219" t="s">
        <v>152</v>
      </c>
      <c r="G219" t="s">
        <v>446</v>
      </c>
      <c r="I219" t="str">
        <f>HYPERLINK("https://www.facebook.com/430005779526496/posts/432431665950574?comment_id=1109491750390715","https://www.facebook.com/430005779526496/posts/432431665950574?comment_id=1109491750390715")</f>
        <v>https://www.facebook.com/430005779526496/posts/432431665950574?comment_id=1109491750390715</v>
      </c>
      <c r="R219">
        <v>0</v>
      </c>
      <c r="S219">
        <v>0</v>
      </c>
      <c r="U219">
        <v>0</v>
      </c>
      <c r="X219" t="s">
        <v>60</v>
      </c>
      <c r="AK219" t="s">
        <v>76</v>
      </c>
      <c r="AL219" t="s">
        <v>55</v>
      </c>
      <c r="AM219" t="s">
        <v>55</v>
      </c>
      <c r="AN219" t="s">
        <v>55</v>
      </c>
      <c r="AO219" t="s">
        <v>55</v>
      </c>
      <c r="AP219" t="s">
        <v>55</v>
      </c>
      <c r="AQ219" t="s">
        <v>55</v>
      </c>
    </row>
    <row r="220" spans="1:43" x14ac:dyDescent="0.35">
      <c r="A220" t="s">
        <v>447</v>
      </c>
      <c r="B220" t="s">
        <v>56</v>
      </c>
      <c r="C220" t="s">
        <v>57</v>
      </c>
      <c r="D220" t="s">
        <v>57</v>
      </c>
      <c r="E220" t="s">
        <v>65</v>
      </c>
      <c r="F220" t="s">
        <v>152</v>
      </c>
      <c r="G220" t="s">
        <v>448</v>
      </c>
      <c r="I220" t="str">
        <f>HYPERLINK("https://www.facebook.com/430005779526496/posts/432975312562876?comment_id=1176803310395188","https://www.facebook.com/430005779526496/posts/432975312562876?comment_id=1176803310395188")</f>
        <v>https://www.facebook.com/430005779526496/posts/432975312562876?comment_id=1176803310395188</v>
      </c>
      <c r="R220">
        <v>0</v>
      </c>
      <c r="S220">
        <v>0</v>
      </c>
      <c r="U220">
        <v>0</v>
      </c>
      <c r="X220" t="s">
        <v>60</v>
      </c>
      <c r="AK220" t="s">
        <v>61</v>
      </c>
      <c r="AL220" t="s">
        <v>55</v>
      </c>
      <c r="AM220" t="s">
        <v>55</v>
      </c>
      <c r="AN220" t="s">
        <v>55</v>
      </c>
      <c r="AO220" t="s">
        <v>55</v>
      </c>
      <c r="AP220" t="s">
        <v>55</v>
      </c>
      <c r="AQ220" t="s">
        <v>55</v>
      </c>
    </row>
    <row r="221" spans="1:43" x14ac:dyDescent="0.35">
      <c r="A221" t="s">
        <v>447</v>
      </c>
      <c r="B221" t="s">
        <v>56</v>
      </c>
      <c r="C221" t="s">
        <v>57</v>
      </c>
      <c r="D221" t="s">
        <v>57</v>
      </c>
      <c r="E221" t="s">
        <v>49</v>
      </c>
      <c r="F221" t="s">
        <v>449</v>
      </c>
      <c r="G221" t="s">
        <v>450</v>
      </c>
      <c r="I221" t="str">
        <f>HYPERLINK("https://www.facebook.com/430005779526496/posts/433700879156986?comment_id=393130256999182","https://www.facebook.com/430005779526496/posts/433700879156986?comment_id=393130256999182")</f>
        <v>https://www.facebook.com/430005779526496/posts/433700879156986?comment_id=393130256999182</v>
      </c>
      <c r="R221">
        <v>0</v>
      </c>
      <c r="S221">
        <v>0</v>
      </c>
      <c r="U221">
        <v>0</v>
      </c>
      <c r="X221" t="s">
        <v>60</v>
      </c>
      <c r="AK221" t="s">
        <v>451</v>
      </c>
      <c r="AL221" t="s">
        <v>55</v>
      </c>
      <c r="AM221" t="s">
        <v>55</v>
      </c>
      <c r="AN221" t="s">
        <v>55</v>
      </c>
      <c r="AO221" t="s">
        <v>55</v>
      </c>
      <c r="AP221" t="s">
        <v>55</v>
      </c>
      <c r="AQ221" t="s">
        <v>55</v>
      </c>
    </row>
    <row r="222" spans="1:43" x14ac:dyDescent="0.35">
      <c r="A222" t="s">
        <v>447</v>
      </c>
      <c r="B222" t="s">
        <v>56</v>
      </c>
      <c r="C222" t="s">
        <v>57</v>
      </c>
      <c r="D222" t="s">
        <v>57</v>
      </c>
      <c r="E222" t="s">
        <v>65</v>
      </c>
      <c r="F222" t="s">
        <v>152</v>
      </c>
      <c r="G222" t="s">
        <v>452</v>
      </c>
      <c r="I222" t="str">
        <f>HYPERLINK("https://www.facebook.com/430005779526496/posts/433700879156986?comment_id=2317097448681886","https://www.facebook.com/430005779526496/posts/433700879156986?comment_id=2317097448681886")</f>
        <v>https://www.facebook.com/430005779526496/posts/433700879156986?comment_id=2317097448681886</v>
      </c>
      <c r="R222">
        <v>0</v>
      </c>
      <c r="S222">
        <v>0</v>
      </c>
      <c r="U222">
        <v>0</v>
      </c>
      <c r="X222" t="s">
        <v>60</v>
      </c>
      <c r="AK222" t="s">
        <v>451</v>
      </c>
      <c r="AL222" t="s">
        <v>55</v>
      </c>
      <c r="AM222" t="s">
        <v>55</v>
      </c>
      <c r="AN222" t="s">
        <v>55</v>
      </c>
      <c r="AO222" t="s">
        <v>55</v>
      </c>
      <c r="AP222" t="s">
        <v>55</v>
      </c>
      <c r="AQ222" t="s">
        <v>55</v>
      </c>
    </row>
    <row r="223" spans="1:43" x14ac:dyDescent="0.35">
      <c r="A223" t="s">
        <v>447</v>
      </c>
      <c r="B223" t="s">
        <v>56</v>
      </c>
      <c r="C223" t="s">
        <v>57</v>
      </c>
      <c r="D223" t="s">
        <v>57</v>
      </c>
      <c r="E223" t="s">
        <v>49</v>
      </c>
      <c r="F223" t="s">
        <v>453</v>
      </c>
      <c r="G223" t="s">
        <v>454</v>
      </c>
      <c r="I223" t="str">
        <f>HYPERLINK("https://www.facebook.com/430005779526496/posts/433700879156986?comment_id=822972673190049","https://www.facebook.com/430005779526496/posts/433700879156986?comment_id=822972673190049")</f>
        <v>https://www.facebook.com/430005779526496/posts/433700879156986?comment_id=822972673190049</v>
      </c>
      <c r="R223">
        <v>0</v>
      </c>
      <c r="S223">
        <v>0</v>
      </c>
      <c r="U223">
        <v>0</v>
      </c>
      <c r="X223" t="s">
        <v>60</v>
      </c>
      <c r="AK223" t="s">
        <v>451</v>
      </c>
      <c r="AL223" t="s">
        <v>55</v>
      </c>
      <c r="AM223" t="s">
        <v>55</v>
      </c>
      <c r="AN223" t="s">
        <v>55</v>
      </c>
      <c r="AO223" t="s">
        <v>55</v>
      </c>
      <c r="AP223" t="s">
        <v>55</v>
      </c>
      <c r="AQ223" t="s">
        <v>55</v>
      </c>
    </row>
    <row r="224" spans="1:43" x14ac:dyDescent="0.35">
      <c r="A224" t="s">
        <v>447</v>
      </c>
      <c r="B224" t="s">
        <v>56</v>
      </c>
      <c r="C224" t="s">
        <v>57</v>
      </c>
      <c r="D224" t="s">
        <v>57</v>
      </c>
      <c r="E224" t="s">
        <v>65</v>
      </c>
      <c r="F224" t="s">
        <v>152</v>
      </c>
      <c r="G224" t="s">
        <v>455</v>
      </c>
      <c r="I224" t="str">
        <f>HYPERLINK("https://www.facebook.com/430005779526496/posts/432975312562876?comment_id=382913184582831","https://www.facebook.com/430005779526496/posts/432975312562876?comment_id=382913184582831")</f>
        <v>https://www.facebook.com/430005779526496/posts/432975312562876?comment_id=382913184582831</v>
      </c>
      <c r="R224">
        <v>0</v>
      </c>
      <c r="S224">
        <v>0</v>
      </c>
      <c r="U224">
        <v>0</v>
      </c>
      <c r="X224" t="s">
        <v>60</v>
      </c>
      <c r="AK224" t="s">
        <v>61</v>
      </c>
      <c r="AL224" t="s">
        <v>55</v>
      </c>
      <c r="AM224" t="s">
        <v>55</v>
      </c>
      <c r="AN224" t="s">
        <v>55</v>
      </c>
      <c r="AO224" t="s">
        <v>55</v>
      </c>
      <c r="AP224" t="s">
        <v>55</v>
      </c>
      <c r="AQ224" t="s">
        <v>55</v>
      </c>
    </row>
    <row r="225" spans="1:43" x14ac:dyDescent="0.35">
      <c r="A225" t="s">
        <v>447</v>
      </c>
      <c r="B225" t="s">
        <v>56</v>
      </c>
      <c r="C225" t="s">
        <v>57</v>
      </c>
      <c r="D225" t="s">
        <v>57</v>
      </c>
      <c r="E225" t="s">
        <v>65</v>
      </c>
      <c r="F225" t="s">
        <v>456</v>
      </c>
      <c r="G225" t="s">
        <v>457</v>
      </c>
      <c r="I225" t="str">
        <f>HYPERLINK("https://www.facebook.com/430005779526496/posts/432431665950574?comment_id=1339946046692597","https://www.facebook.com/430005779526496/posts/432431665950574?comment_id=1339946046692597")</f>
        <v>https://www.facebook.com/430005779526496/posts/432431665950574?comment_id=1339946046692597</v>
      </c>
      <c r="R225">
        <v>0</v>
      </c>
      <c r="S225">
        <v>0</v>
      </c>
      <c r="U225">
        <v>0</v>
      </c>
      <c r="X225" t="s">
        <v>60</v>
      </c>
      <c r="AK225" t="s">
        <v>76</v>
      </c>
      <c r="AL225" t="s">
        <v>55</v>
      </c>
      <c r="AM225" t="s">
        <v>55</v>
      </c>
      <c r="AN225" t="s">
        <v>55</v>
      </c>
      <c r="AO225" t="s">
        <v>55</v>
      </c>
      <c r="AP225" t="s">
        <v>55</v>
      </c>
      <c r="AQ225" t="s">
        <v>55</v>
      </c>
    </row>
    <row r="226" spans="1:43" x14ac:dyDescent="0.35">
      <c r="A226" t="s">
        <v>447</v>
      </c>
      <c r="B226" t="s">
        <v>56</v>
      </c>
      <c r="C226" t="s">
        <v>57</v>
      </c>
      <c r="D226" t="s">
        <v>57</v>
      </c>
      <c r="E226" t="s">
        <v>49</v>
      </c>
      <c r="F226" t="s">
        <v>458</v>
      </c>
      <c r="G226" t="s">
        <v>459</v>
      </c>
      <c r="I226" t="str">
        <f>HYPERLINK("https://www.facebook.com/430005779526496/posts/432975312562876?comment_id=964422972025617","https://www.facebook.com/430005779526496/posts/432975312562876?comment_id=964422972025617")</f>
        <v>https://www.facebook.com/430005779526496/posts/432975312562876?comment_id=964422972025617</v>
      </c>
      <c r="R226">
        <v>0</v>
      </c>
      <c r="S226">
        <v>0</v>
      </c>
      <c r="U226">
        <v>0</v>
      </c>
      <c r="X226" t="s">
        <v>60</v>
      </c>
      <c r="AK226" t="s">
        <v>61</v>
      </c>
      <c r="AL226" t="s">
        <v>55</v>
      </c>
      <c r="AM226" t="s">
        <v>55</v>
      </c>
      <c r="AN226" t="s">
        <v>55</v>
      </c>
      <c r="AO226" t="s">
        <v>55</v>
      </c>
      <c r="AP226" t="s">
        <v>55</v>
      </c>
      <c r="AQ226" t="s">
        <v>55</v>
      </c>
    </row>
    <row r="227" spans="1:43" x14ac:dyDescent="0.35">
      <c r="A227" t="s">
        <v>447</v>
      </c>
      <c r="B227" t="s">
        <v>47</v>
      </c>
      <c r="C227" t="s">
        <v>48</v>
      </c>
      <c r="D227" t="s">
        <v>48</v>
      </c>
      <c r="E227" t="s">
        <v>49</v>
      </c>
      <c r="F227" t="s">
        <v>460</v>
      </c>
      <c r="G227" t="s">
        <v>461</v>
      </c>
      <c r="I227" t="str">
        <f>HYPERLINK("https://twitter.com/Twitter User/status/1773378298560630974","https://twitter.com/Twitter User/status/1773378298560630974")</f>
        <v>https://twitter.com/Twitter User/status/1773378298560630974</v>
      </c>
      <c r="N227">
        <v>0</v>
      </c>
      <c r="O227">
        <v>0</v>
      </c>
      <c r="X227" t="s">
        <v>53</v>
      </c>
      <c r="AK227" t="s">
        <v>54</v>
      </c>
      <c r="AL227" t="s">
        <v>55</v>
      </c>
      <c r="AM227" t="s">
        <v>55</v>
      </c>
      <c r="AN227" t="s">
        <v>55</v>
      </c>
      <c r="AO227" t="s">
        <v>55</v>
      </c>
      <c r="AP227" t="s">
        <v>55</v>
      </c>
      <c r="AQ227" t="s">
        <v>55</v>
      </c>
    </row>
    <row r="228" spans="1:43" x14ac:dyDescent="0.35">
      <c r="A228" t="s">
        <v>447</v>
      </c>
      <c r="B228" t="s">
        <v>47</v>
      </c>
      <c r="C228" t="s">
        <v>48</v>
      </c>
      <c r="D228" t="s">
        <v>48</v>
      </c>
      <c r="E228" t="s">
        <v>104</v>
      </c>
      <c r="F228" t="s">
        <v>462</v>
      </c>
      <c r="G228" t="s">
        <v>463</v>
      </c>
      <c r="I228" t="str">
        <f>HYPERLINK("https://twitter.com/Twitter User/status/1773366391581671934","https://twitter.com/Twitter User/status/1773366391581671934")</f>
        <v>https://twitter.com/Twitter User/status/1773366391581671934</v>
      </c>
      <c r="N228">
        <v>0</v>
      </c>
      <c r="O228">
        <v>0</v>
      </c>
      <c r="X228" t="s">
        <v>53</v>
      </c>
      <c r="AK228" t="s">
        <v>54</v>
      </c>
      <c r="AL228" t="s">
        <v>55</v>
      </c>
      <c r="AM228" t="s">
        <v>55</v>
      </c>
      <c r="AN228" t="s">
        <v>55</v>
      </c>
      <c r="AO228" t="s">
        <v>55</v>
      </c>
      <c r="AP228" t="s">
        <v>55</v>
      </c>
      <c r="AQ228" t="s">
        <v>55</v>
      </c>
    </row>
    <row r="229" spans="1:43" x14ac:dyDescent="0.35">
      <c r="A229" t="s">
        <v>447</v>
      </c>
      <c r="B229" t="s">
        <v>56</v>
      </c>
      <c r="C229" t="s">
        <v>57</v>
      </c>
      <c r="D229" t="s">
        <v>57</v>
      </c>
      <c r="E229" t="s">
        <v>49</v>
      </c>
      <c r="F229" t="s">
        <v>464</v>
      </c>
      <c r="G229" t="s">
        <v>465</v>
      </c>
      <c r="I229" t="str">
        <f>HYPERLINK("https://www.facebook.com/430005779526496/posts/432431665950574?comment_id=7272330572815646","https://www.facebook.com/430005779526496/posts/432431665950574?comment_id=7272330572815646")</f>
        <v>https://www.facebook.com/430005779526496/posts/432431665950574?comment_id=7272330572815646</v>
      </c>
      <c r="R229">
        <v>0</v>
      </c>
      <c r="S229">
        <v>0</v>
      </c>
      <c r="U229">
        <v>0</v>
      </c>
      <c r="X229" t="s">
        <v>60</v>
      </c>
      <c r="AK229" t="s">
        <v>76</v>
      </c>
      <c r="AL229" t="s">
        <v>55</v>
      </c>
      <c r="AM229" t="s">
        <v>55</v>
      </c>
      <c r="AN229" t="s">
        <v>55</v>
      </c>
      <c r="AO229" t="s">
        <v>55</v>
      </c>
      <c r="AP229" t="s">
        <v>55</v>
      </c>
      <c r="AQ229" t="s">
        <v>55</v>
      </c>
    </row>
    <row r="230" spans="1:43" x14ac:dyDescent="0.35">
      <c r="A230" t="s">
        <v>447</v>
      </c>
      <c r="B230" t="s">
        <v>47</v>
      </c>
      <c r="C230" t="s">
        <v>48</v>
      </c>
      <c r="D230" t="s">
        <v>48</v>
      </c>
      <c r="E230" t="s">
        <v>104</v>
      </c>
      <c r="F230" t="s">
        <v>466</v>
      </c>
      <c r="G230" t="s">
        <v>467</v>
      </c>
      <c r="I230" t="str">
        <f>HYPERLINK("https://twitter.com/Twitter User/status/1773348982015643807","https://twitter.com/Twitter User/status/1773348982015643807")</f>
        <v>https://twitter.com/Twitter User/status/1773348982015643807</v>
      </c>
      <c r="N230">
        <v>0</v>
      </c>
      <c r="O230">
        <v>0</v>
      </c>
      <c r="X230" t="s">
        <v>53</v>
      </c>
      <c r="AK230" t="s">
        <v>54</v>
      </c>
      <c r="AL230" t="s">
        <v>55</v>
      </c>
      <c r="AM230" t="s">
        <v>55</v>
      </c>
      <c r="AN230" t="s">
        <v>55</v>
      </c>
      <c r="AO230" t="s">
        <v>55</v>
      </c>
      <c r="AP230" t="s">
        <v>55</v>
      </c>
      <c r="AQ230" t="s">
        <v>55</v>
      </c>
    </row>
    <row r="231" spans="1:43" x14ac:dyDescent="0.35">
      <c r="A231" t="s">
        <v>447</v>
      </c>
      <c r="B231" t="s">
        <v>56</v>
      </c>
      <c r="C231" t="s">
        <v>57</v>
      </c>
      <c r="D231" t="s">
        <v>57</v>
      </c>
      <c r="E231" t="s">
        <v>65</v>
      </c>
      <c r="F231" t="s">
        <v>468</v>
      </c>
      <c r="G231" t="s">
        <v>469</v>
      </c>
      <c r="I231" t="str">
        <f>HYPERLINK("https://www.facebook.com/430005779526496/posts/432975312562876?comment_id=832875622233284","https://www.facebook.com/430005779526496/posts/432975312562876?comment_id=832875622233284")</f>
        <v>https://www.facebook.com/430005779526496/posts/432975312562876?comment_id=832875622233284</v>
      </c>
      <c r="R231">
        <v>0</v>
      </c>
      <c r="S231">
        <v>0</v>
      </c>
      <c r="U231">
        <v>0</v>
      </c>
      <c r="X231" t="s">
        <v>60</v>
      </c>
      <c r="AK231" t="s">
        <v>61</v>
      </c>
      <c r="AL231" t="s">
        <v>55</v>
      </c>
      <c r="AM231" t="s">
        <v>55</v>
      </c>
      <c r="AN231" t="s">
        <v>55</v>
      </c>
      <c r="AO231" t="s">
        <v>55</v>
      </c>
      <c r="AP231" t="s">
        <v>55</v>
      </c>
      <c r="AQ231" t="s">
        <v>55</v>
      </c>
    </row>
    <row r="232" spans="1:43" x14ac:dyDescent="0.35">
      <c r="A232" t="s">
        <v>447</v>
      </c>
      <c r="B232" t="s">
        <v>56</v>
      </c>
      <c r="C232" t="s">
        <v>57</v>
      </c>
      <c r="D232" t="s">
        <v>57</v>
      </c>
      <c r="E232" t="s">
        <v>65</v>
      </c>
      <c r="F232" t="s">
        <v>470</v>
      </c>
      <c r="G232" t="s">
        <v>471</v>
      </c>
      <c r="I232" t="str">
        <f>HYPERLINK("https://www.facebook.com/430005779526496/posts/433700879156986?comment_id=426404349864063","https://www.facebook.com/430005779526496/posts/433700879156986?comment_id=426404349864063")</f>
        <v>https://www.facebook.com/430005779526496/posts/433700879156986?comment_id=426404349864063</v>
      </c>
      <c r="R232">
        <v>0</v>
      </c>
      <c r="S232">
        <v>0</v>
      </c>
      <c r="U232">
        <v>0</v>
      </c>
      <c r="X232" t="s">
        <v>60</v>
      </c>
      <c r="AK232" t="s">
        <v>451</v>
      </c>
      <c r="AL232" t="s">
        <v>55</v>
      </c>
      <c r="AM232" t="s">
        <v>55</v>
      </c>
      <c r="AN232" t="s">
        <v>55</v>
      </c>
      <c r="AO232" t="s">
        <v>55</v>
      </c>
      <c r="AP232" t="s">
        <v>55</v>
      </c>
      <c r="AQ232" t="s">
        <v>55</v>
      </c>
    </row>
    <row r="233" spans="1:43" x14ac:dyDescent="0.35">
      <c r="A233" t="s">
        <v>447</v>
      </c>
      <c r="B233" t="s">
        <v>47</v>
      </c>
      <c r="C233" t="s">
        <v>48</v>
      </c>
      <c r="D233" t="s">
        <v>48</v>
      </c>
      <c r="E233" t="s">
        <v>49</v>
      </c>
      <c r="F233" t="s">
        <v>472</v>
      </c>
      <c r="G233" t="s">
        <v>473</v>
      </c>
      <c r="I233" t="str">
        <f>HYPERLINK("https://twitter.com/DBSBankIndia/status/1773304025351434286","https://twitter.com/DBSBankIndia/status/1773304025351434286")</f>
        <v>https://twitter.com/DBSBankIndia/status/1773304025351434286</v>
      </c>
      <c r="J233" t="s">
        <v>52</v>
      </c>
      <c r="N233">
        <v>0</v>
      </c>
      <c r="O233">
        <v>0</v>
      </c>
      <c r="P233">
        <v>14521</v>
      </c>
      <c r="Q233" t="s">
        <v>191</v>
      </c>
      <c r="W233" t="s">
        <v>192</v>
      </c>
      <c r="X233" t="s">
        <v>53</v>
      </c>
      <c r="AK233" t="s">
        <v>54</v>
      </c>
      <c r="AL233" t="s">
        <v>55</v>
      </c>
      <c r="AM233" t="s">
        <v>55</v>
      </c>
      <c r="AN233" t="s">
        <v>55</v>
      </c>
      <c r="AO233" t="s">
        <v>55</v>
      </c>
      <c r="AP233" t="s">
        <v>55</v>
      </c>
      <c r="AQ233" t="s">
        <v>55</v>
      </c>
    </row>
    <row r="234" spans="1:43" x14ac:dyDescent="0.35">
      <c r="A234" t="s">
        <v>447</v>
      </c>
      <c r="B234" t="s">
        <v>56</v>
      </c>
      <c r="C234" t="s">
        <v>193</v>
      </c>
      <c r="D234" t="s">
        <v>193</v>
      </c>
      <c r="E234" t="s">
        <v>49</v>
      </c>
      <c r="F234" t="s">
        <v>474</v>
      </c>
      <c r="G234" t="s">
        <v>473</v>
      </c>
      <c r="I234" t="str">
        <f>HYPERLINK("https://www.facebook.com/430005779526496/posts/433700879156986","https://www.facebook.com/430005779526496/posts/433700879156986")</f>
        <v>https://www.facebook.com/430005779526496/posts/433700879156986</v>
      </c>
      <c r="R234">
        <v>4</v>
      </c>
      <c r="S234">
        <v>36047</v>
      </c>
      <c r="U234">
        <v>4</v>
      </c>
      <c r="X234" t="s">
        <v>195</v>
      </c>
      <c r="AK234" t="s">
        <v>451</v>
      </c>
      <c r="AL234" t="s">
        <v>55</v>
      </c>
      <c r="AM234" t="s">
        <v>55</v>
      </c>
      <c r="AN234" t="s">
        <v>55</v>
      </c>
      <c r="AO234" t="s">
        <v>55</v>
      </c>
      <c r="AP234" t="s">
        <v>55</v>
      </c>
      <c r="AQ234" t="s">
        <v>55</v>
      </c>
    </row>
    <row r="235" spans="1:43" x14ac:dyDescent="0.35">
      <c r="A235" t="s">
        <v>447</v>
      </c>
      <c r="B235" t="s">
        <v>47</v>
      </c>
      <c r="C235" t="s">
        <v>48</v>
      </c>
      <c r="D235" t="s">
        <v>48</v>
      </c>
      <c r="E235" t="s">
        <v>104</v>
      </c>
      <c r="F235" t="s">
        <v>475</v>
      </c>
      <c r="G235" t="s">
        <v>476</v>
      </c>
      <c r="I235" t="str">
        <f>HYPERLINK("https://twitter.com/Twitter User/status/1773292843336937871","https://twitter.com/Twitter User/status/1773292843336937871")</f>
        <v>https://twitter.com/Twitter User/status/1773292843336937871</v>
      </c>
      <c r="N235">
        <v>0</v>
      </c>
      <c r="O235">
        <v>0</v>
      </c>
      <c r="W235" t="s">
        <v>192</v>
      </c>
      <c r="X235" t="s">
        <v>53</v>
      </c>
      <c r="AK235" t="s">
        <v>54</v>
      </c>
      <c r="AL235" t="s">
        <v>55</v>
      </c>
      <c r="AM235" t="s">
        <v>55</v>
      </c>
      <c r="AN235" t="s">
        <v>55</v>
      </c>
      <c r="AO235" t="s">
        <v>55</v>
      </c>
      <c r="AP235" t="s">
        <v>55</v>
      </c>
      <c r="AQ235" t="s">
        <v>55</v>
      </c>
    </row>
    <row r="236" spans="1:43" x14ac:dyDescent="0.35">
      <c r="A236" t="s">
        <v>447</v>
      </c>
      <c r="B236" t="s">
        <v>47</v>
      </c>
      <c r="C236" t="s">
        <v>48</v>
      </c>
      <c r="D236" t="s">
        <v>48</v>
      </c>
      <c r="E236" t="s">
        <v>49</v>
      </c>
      <c r="F236" t="s">
        <v>477</v>
      </c>
      <c r="G236" t="s">
        <v>478</v>
      </c>
      <c r="I236" t="str">
        <f>HYPERLINK("https://twitter.com/Twitter User/status/1773281181246591230","https://twitter.com/Twitter User/status/1773281181246591230")</f>
        <v>https://twitter.com/Twitter User/status/1773281181246591230</v>
      </c>
      <c r="J236" t="s">
        <v>52</v>
      </c>
      <c r="N236">
        <v>0</v>
      </c>
      <c r="O236">
        <v>0</v>
      </c>
      <c r="X236" t="s">
        <v>53</v>
      </c>
      <c r="AK236" t="s">
        <v>54</v>
      </c>
      <c r="AL236" t="s">
        <v>55</v>
      </c>
      <c r="AM236" t="s">
        <v>55</v>
      </c>
      <c r="AN236" t="s">
        <v>55</v>
      </c>
      <c r="AO236" t="s">
        <v>55</v>
      </c>
      <c r="AP236" t="s">
        <v>55</v>
      </c>
      <c r="AQ236" t="s">
        <v>55</v>
      </c>
    </row>
    <row r="237" spans="1:43" x14ac:dyDescent="0.35">
      <c r="A237" t="s">
        <v>447</v>
      </c>
      <c r="B237" t="s">
        <v>47</v>
      </c>
      <c r="C237" t="s">
        <v>48</v>
      </c>
      <c r="D237" t="s">
        <v>48</v>
      </c>
      <c r="E237" t="s">
        <v>49</v>
      </c>
      <c r="F237" t="s">
        <v>479</v>
      </c>
      <c r="G237" t="s">
        <v>480</v>
      </c>
      <c r="I237" t="str">
        <f>HYPERLINK("https://twitter.com/Twitter User/status/1773253514291982725","https://twitter.com/Twitter User/status/1773253514291982725")</f>
        <v>https://twitter.com/Twitter User/status/1773253514291982725</v>
      </c>
      <c r="J237" t="s">
        <v>52</v>
      </c>
      <c r="N237">
        <v>0</v>
      </c>
      <c r="O237">
        <v>0</v>
      </c>
      <c r="X237" t="s">
        <v>53</v>
      </c>
      <c r="AK237" t="s">
        <v>54</v>
      </c>
      <c r="AL237" t="s">
        <v>55</v>
      </c>
      <c r="AM237" t="s">
        <v>55</v>
      </c>
      <c r="AN237" t="s">
        <v>55</v>
      </c>
      <c r="AO237" t="s">
        <v>55</v>
      </c>
      <c r="AP237" t="s">
        <v>55</v>
      </c>
      <c r="AQ237" t="s">
        <v>55</v>
      </c>
    </row>
    <row r="238" spans="1:43" x14ac:dyDescent="0.35">
      <c r="A238" t="s">
        <v>447</v>
      </c>
      <c r="B238" t="s">
        <v>47</v>
      </c>
      <c r="C238" t="s">
        <v>48</v>
      </c>
      <c r="D238" t="s">
        <v>48</v>
      </c>
      <c r="E238" t="s">
        <v>49</v>
      </c>
      <c r="F238" t="s">
        <v>481</v>
      </c>
      <c r="G238" t="s">
        <v>482</v>
      </c>
      <c r="I238" t="str">
        <f>HYPERLINK("https://twitter.com/Twitter User/status/1773213477546373190","https://twitter.com/Twitter User/status/1773213477546373190")</f>
        <v>https://twitter.com/Twitter User/status/1773213477546373190</v>
      </c>
      <c r="J238" t="s">
        <v>52</v>
      </c>
      <c r="N238">
        <v>0</v>
      </c>
      <c r="O238">
        <v>0</v>
      </c>
      <c r="X238" t="s">
        <v>53</v>
      </c>
      <c r="AK238" t="s">
        <v>54</v>
      </c>
      <c r="AL238" t="s">
        <v>55</v>
      </c>
      <c r="AM238" t="s">
        <v>55</v>
      </c>
      <c r="AN238" t="s">
        <v>55</v>
      </c>
      <c r="AO238" t="s">
        <v>55</v>
      </c>
      <c r="AP238" t="s">
        <v>55</v>
      </c>
      <c r="AQ238" t="s">
        <v>55</v>
      </c>
    </row>
    <row r="239" spans="1:43" x14ac:dyDescent="0.35">
      <c r="A239" t="s">
        <v>447</v>
      </c>
      <c r="B239" t="s">
        <v>56</v>
      </c>
      <c r="C239" t="s">
        <v>57</v>
      </c>
      <c r="D239" t="s">
        <v>57</v>
      </c>
      <c r="E239" t="s">
        <v>49</v>
      </c>
      <c r="F239" t="s">
        <v>483</v>
      </c>
      <c r="G239" t="s">
        <v>484</v>
      </c>
      <c r="I239" t="str">
        <f>HYPERLINK("https://www.facebook.com/430005779526496/posts/432431665950574?comment_id=1224145398991513","https://www.facebook.com/430005779526496/posts/432431665950574?comment_id=1224145398991513")</f>
        <v>https://www.facebook.com/430005779526496/posts/432431665950574?comment_id=1224145398991513</v>
      </c>
      <c r="R239">
        <v>0</v>
      </c>
      <c r="S239">
        <v>0</v>
      </c>
      <c r="U239">
        <v>0</v>
      </c>
      <c r="X239" t="s">
        <v>60</v>
      </c>
      <c r="AK239" t="s">
        <v>76</v>
      </c>
      <c r="AL239" t="s">
        <v>55</v>
      </c>
      <c r="AM239" t="s">
        <v>55</v>
      </c>
      <c r="AN239" t="s">
        <v>55</v>
      </c>
      <c r="AO239" t="s">
        <v>55</v>
      </c>
      <c r="AP239" t="s">
        <v>55</v>
      </c>
      <c r="AQ239" t="s">
        <v>55</v>
      </c>
    </row>
    <row r="240" spans="1:43" x14ac:dyDescent="0.35">
      <c r="A240" t="s">
        <v>447</v>
      </c>
      <c r="B240" t="s">
        <v>56</v>
      </c>
      <c r="C240" t="s">
        <v>57</v>
      </c>
      <c r="D240" t="s">
        <v>57</v>
      </c>
      <c r="E240" t="s">
        <v>49</v>
      </c>
      <c r="F240" t="s">
        <v>485</v>
      </c>
      <c r="G240" t="s">
        <v>486</v>
      </c>
      <c r="I240" t="str">
        <f>HYPERLINK("https://www.facebook.com/430005779526496/posts/432431665950574?comment_id=1360292284630279","https://www.facebook.com/430005779526496/posts/432431665950574?comment_id=1360292284630279")</f>
        <v>https://www.facebook.com/430005779526496/posts/432431665950574?comment_id=1360292284630279</v>
      </c>
      <c r="R240">
        <v>0</v>
      </c>
      <c r="S240">
        <v>0</v>
      </c>
      <c r="U240">
        <v>0</v>
      </c>
      <c r="X240" t="s">
        <v>60</v>
      </c>
      <c r="AK240" t="s">
        <v>76</v>
      </c>
      <c r="AL240" t="s">
        <v>55</v>
      </c>
      <c r="AM240" t="s">
        <v>55</v>
      </c>
      <c r="AN240" t="s">
        <v>55</v>
      </c>
      <c r="AO240" t="s">
        <v>55</v>
      </c>
      <c r="AP240" t="s">
        <v>55</v>
      </c>
      <c r="AQ240" t="s">
        <v>55</v>
      </c>
    </row>
    <row r="241" spans="1:43" x14ac:dyDescent="0.35">
      <c r="A241" t="s">
        <v>447</v>
      </c>
      <c r="B241" t="s">
        <v>56</v>
      </c>
      <c r="C241" t="s">
        <v>57</v>
      </c>
      <c r="D241" t="s">
        <v>57</v>
      </c>
      <c r="E241" t="s">
        <v>65</v>
      </c>
      <c r="F241" t="s">
        <v>152</v>
      </c>
      <c r="G241" t="s">
        <v>487</v>
      </c>
      <c r="I241" t="str">
        <f>HYPERLINK("https://www.facebook.com/430005779526496/posts/432431665950574?comment_id=347704911023655","https://www.facebook.com/430005779526496/posts/432431665950574?comment_id=347704911023655")</f>
        <v>https://www.facebook.com/430005779526496/posts/432431665950574?comment_id=347704911023655</v>
      </c>
      <c r="R241">
        <v>0</v>
      </c>
      <c r="S241">
        <v>0</v>
      </c>
      <c r="U241">
        <v>0</v>
      </c>
      <c r="X241" t="s">
        <v>60</v>
      </c>
      <c r="AK241" t="s">
        <v>76</v>
      </c>
      <c r="AL241" t="s">
        <v>55</v>
      </c>
      <c r="AM241" t="s">
        <v>55</v>
      </c>
      <c r="AN241" t="s">
        <v>55</v>
      </c>
      <c r="AO241" t="s">
        <v>55</v>
      </c>
      <c r="AP241" t="s">
        <v>55</v>
      </c>
      <c r="AQ241" t="s">
        <v>55</v>
      </c>
    </row>
    <row r="242" spans="1:43" x14ac:dyDescent="0.35">
      <c r="A242" t="s">
        <v>447</v>
      </c>
      <c r="B242" t="s">
        <v>47</v>
      </c>
      <c r="C242" t="s">
        <v>48</v>
      </c>
      <c r="D242" t="s">
        <v>48</v>
      </c>
      <c r="E242" t="s">
        <v>49</v>
      </c>
      <c r="F242" t="s">
        <v>488</v>
      </c>
      <c r="G242" t="s">
        <v>489</v>
      </c>
      <c r="I242" t="str">
        <f>HYPERLINK("https://twitter.com/Twitter User/status/1773130087056941263","https://twitter.com/Twitter User/status/1773130087056941263")</f>
        <v>https://twitter.com/Twitter User/status/1773130087056941263</v>
      </c>
      <c r="J242" t="s">
        <v>52</v>
      </c>
      <c r="N242">
        <v>0</v>
      </c>
      <c r="O242">
        <v>0</v>
      </c>
      <c r="X242" t="s">
        <v>53</v>
      </c>
      <c r="AK242" t="s">
        <v>54</v>
      </c>
      <c r="AL242" t="s">
        <v>55</v>
      </c>
      <c r="AM242" t="s">
        <v>55</v>
      </c>
      <c r="AN242" t="s">
        <v>55</v>
      </c>
      <c r="AO242" t="s">
        <v>55</v>
      </c>
      <c r="AP242" t="s">
        <v>55</v>
      </c>
      <c r="AQ242" t="s">
        <v>55</v>
      </c>
    </row>
    <row r="243" spans="1:43" x14ac:dyDescent="0.35">
      <c r="A243" t="s">
        <v>447</v>
      </c>
      <c r="B243" t="s">
        <v>47</v>
      </c>
      <c r="C243" t="s">
        <v>48</v>
      </c>
      <c r="D243" t="s">
        <v>48</v>
      </c>
      <c r="E243" t="s">
        <v>104</v>
      </c>
      <c r="F243" t="s">
        <v>490</v>
      </c>
      <c r="G243" t="s">
        <v>491</v>
      </c>
      <c r="I243" t="str">
        <f>HYPERLINK("https://twitter.com/Twitter User/status/1773102378075533454","https://twitter.com/Twitter User/status/1773102378075533454")</f>
        <v>https://twitter.com/Twitter User/status/1773102378075533454</v>
      </c>
      <c r="N243">
        <v>0</v>
      </c>
      <c r="O243">
        <v>0</v>
      </c>
      <c r="X243" t="s">
        <v>444</v>
      </c>
      <c r="AK243" t="s">
        <v>54</v>
      </c>
      <c r="AL243" t="s">
        <v>55</v>
      </c>
      <c r="AM243" t="s">
        <v>55</v>
      </c>
      <c r="AN243" t="s">
        <v>55</v>
      </c>
      <c r="AO243" t="s">
        <v>55</v>
      </c>
      <c r="AP243" t="s">
        <v>55</v>
      </c>
      <c r="AQ243" t="s">
        <v>55</v>
      </c>
    </row>
    <row r="244" spans="1:43" x14ac:dyDescent="0.35">
      <c r="A244" t="s">
        <v>447</v>
      </c>
      <c r="B244" t="s">
        <v>47</v>
      </c>
      <c r="C244" t="s">
        <v>48</v>
      </c>
      <c r="D244" t="s">
        <v>48</v>
      </c>
      <c r="E244" t="s">
        <v>104</v>
      </c>
      <c r="F244" t="s">
        <v>490</v>
      </c>
      <c r="G244" t="s">
        <v>492</v>
      </c>
      <c r="I244" t="str">
        <f>HYPERLINK("https://twitter.com/Twitter User/status/1773102124185858131","https://twitter.com/Twitter User/status/1773102124185858131")</f>
        <v>https://twitter.com/Twitter User/status/1773102124185858131</v>
      </c>
      <c r="N244">
        <v>0</v>
      </c>
      <c r="O244">
        <v>0</v>
      </c>
      <c r="X244" t="s">
        <v>53</v>
      </c>
      <c r="AK244" t="s">
        <v>54</v>
      </c>
      <c r="AL244" t="s">
        <v>55</v>
      </c>
      <c r="AM244" t="s">
        <v>55</v>
      </c>
      <c r="AN244" t="s">
        <v>55</v>
      </c>
      <c r="AO244" t="s">
        <v>55</v>
      </c>
      <c r="AP244" t="s">
        <v>55</v>
      </c>
      <c r="AQ244" t="s">
        <v>55</v>
      </c>
    </row>
    <row r="245" spans="1:43" x14ac:dyDescent="0.35">
      <c r="A245" t="s">
        <v>493</v>
      </c>
      <c r="B245" t="s">
        <v>56</v>
      </c>
      <c r="C245" t="s">
        <v>57</v>
      </c>
      <c r="D245" t="s">
        <v>57</v>
      </c>
      <c r="E245" t="s">
        <v>49</v>
      </c>
      <c r="F245" t="s">
        <v>494</v>
      </c>
      <c r="G245" t="s">
        <v>495</v>
      </c>
      <c r="I245" t="str">
        <f>HYPERLINK("https://www.facebook.com/430005779526496/posts/430713416122399?comment_id=1093913008596174","https://www.facebook.com/430005779526496/posts/430713416122399?comment_id=1093913008596174")</f>
        <v>https://www.facebook.com/430005779526496/posts/430713416122399?comment_id=1093913008596174</v>
      </c>
      <c r="R245">
        <v>0</v>
      </c>
      <c r="S245">
        <v>0</v>
      </c>
      <c r="U245">
        <v>0</v>
      </c>
      <c r="X245" t="s">
        <v>60</v>
      </c>
      <c r="AK245" t="s">
        <v>496</v>
      </c>
      <c r="AL245" t="s">
        <v>55</v>
      </c>
      <c r="AM245" t="s">
        <v>55</v>
      </c>
      <c r="AN245" t="s">
        <v>55</v>
      </c>
      <c r="AO245" t="s">
        <v>55</v>
      </c>
      <c r="AP245" t="s">
        <v>55</v>
      </c>
      <c r="AQ245" t="s">
        <v>55</v>
      </c>
    </row>
    <row r="246" spans="1:43" x14ac:dyDescent="0.35">
      <c r="A246" t="s">
        <v>493</v>
      </c>
      <c r="B246" t="s">
        <v>56</v>
      </c>
      <c r="C246" t="s">
        <v>57</v>
      </c>
      <c r="D246" t="s">
        <v>57</v>
      </c>
      <c r="E246" t="s">
        <v>65</v>
      </c>
      <c r="F246" t="s">
        <v>497</v>
      </c>
      <c r="G246" t="s">
        <v>498</v>
      </c>
      <c r="I246" t="str">
        <f>HYPERLINK("https://www.facebook.com/430005779526496/posts/432431665950574?comment_id=1553393652235102","https://www.facebook.com/430005779526496/posts/432431665950574?comment_id=1553393652235102")</f>
        <v>https://www.facebook.com/430005779526496/posts/432431665950574?comment_id=1553393652235102</v>
      </c>
      <c r="R246">
        <v>0</v>
      </c>
      <c r="S246">
        <v>0</v>
      </c>
      <c r="U246">
        <v>0</v>
      </c>
      <c r="X246" t="s">
        <v>60</v>
      </c>
      <c r="AK246" t="s">
        <v>76</v>
      </c>
      <c r="AL246" t="s">
        <v>55</v>
      </c>
      <c r="AM246" t="s">
        <v>55</v>
      </c>
      <c r="AN246" t="s">
        <v>55</v>
      </c>
      <c r="AO246" t="s">
        <v>55</v>
      </c>
      <c r="AP246" t="s">
        <v>55</v>
      </c>
      <c r="AQ246" t="s">
        <v>55</v>
      </c>
    </row>
    <row r="247" spans="1:43" x14ac:dyDescent="0.35">
      <c r="A247" t="s">
        <v>493</v>
      </c>
      <c r="B247" t="s">
        <v>56</v>
      </c>
      <c r="C247" t="s">
        <v>57</v>
      </c>
      <c r="D247" t="s">
        <v>57</v>
      </c>
      <c r="E247" t="s">
        <v>49</v>
      </c>
      <c r="F247" s="1" t="s">
        <v>129</v>
      </c>
      <c r="G247" t="s">
        <v>499</v>
      </c>
      <c r="I247" t="str">
        <f>HYPERLINK("https://www.facebook.com/430005779526496/posts/432431665950574?comment_id=413202011315071","https://www.facebook.com/430005779526496/posts/432431665950574?comment_id=413202011315071")</f>
        <v>https://www.facebook.com/430005779526496/posts/432431665950574?comment_id=413202011315071</v>
      </c>
      <c r="R247">
        <v>0</v>
      </c>
      <c r="S247">
        <v>0</v>
      </c>
      <c r="U247">
        <v>0</v>
      </c>
      <c r="X247" t="s">
        <v>60</v>
      </c>
      <c r="AK247" t="s">
        <v>76</v>
      </c>
      <c r="AL247" t="s">
        <v>55</v>
      </c>
      <c r="AM247" t="s">
        <v>55</v>
      </c>
      <c r="AN247" t="s">
        <v>55</v>
      </c>
      <c r="AO247" t="s">
        <v>55</v>
      </c>
      <c r="AP247" t="s">
        <v>55</v>
      </c>
      <c r="AQ247" t="s">
        <v>55</v>
      </c>
    </row>
    <row r="248" spans="1:43" x14ac:dyDescent="0.35">
      <c r="A248" t="s">
        <v>493</v>
      </c>
      <c r="B248" t="s">
        <v>56</v>
      </c>
      <c r="C248" t="s">
        <v>57</v>
      </c>
      <c r="D248" t="s">
        <v>57</v>
      </c>
      <c r="E248" t="s">
        <v>65</v>
      </c>
      <c r="F248" t="s">
        <v>131</v>
      </c>
      <c r="G248" t="s">
        <v>500</v>
      </c>
      <c r="I248" t="str">
        <f>HYPERLINK("https://www.facebook.com/430005779526496/posts/432431665950574?comment_id=729053549215013","https://www.facebook.com/430005779526496/posts/432431665950574?comment_id=729053549215013")</f>
        <v>https://www.facebook.com/430005779526496/posts/432431665950574?comment_id=729053549215013</v>
      </c>
      <c r="R248">
        <v>0</v>
      </c>
      <c r="S248">
        <v>0</v>
      </c>
      <c r="U248">
        <v>0</v>
      </c>
      <c r="X248" t="s">
        <v>60</v>
      </c>
      <c r="AK248" t="s">
        <v>76</v>
      </c>
      <c r="AL248" t="s">
        <v>55</v>
      </c>
      <c r="AM248" t="s">
        <v>55</v>
      </c>
      <c r="AN248" t="s">
        <v>55</v>
      </c>
      <c r="AO248" t="s">
        <v>55</v>
      </c>
      <c r="AP248" t="s">
        <v>55</v>
      </c>
      <c r="AQ248" t="s">
        <v>55</v>
      </c>
    </row>
    <row r="249" spans="1:43" x14ac:dyDescent="0.35">
      <c r="A249" t="s">
        <v>493</v>
      </c>
      <c r="B249" t="s">
        <v>56</v>
      </c>
      <c r="C249" t="s">
        <v>57</v>
      </c>
      <c r="D249" t="s">
        <v>57</v>
      </c>
      <c r="E249" t="s">
        <v>49</v>
      </c>
      <c r="F249" t="s">
        <v>127</v>
      </c>
      <c r="G249" t="s">
        <v>501</v>
      </c>
      <c r="I249" t="str">
        <f>HYPERLINK("https://www.facebook.com/430005779526496/posts/432431665950574?comment_id=1796750854163867","https://www.facebook.com/430005779526496/posts/432431665950574?comment_id=1796750854163867")</f>
        <v>https://www.facebook.com/430005779526496/posts/432431665950574?comment_id=1796750854163867</v>
      </c>
      <c r="R249">
        <v>0</v>
      </c>
      <c r="S249">
        <v>0</v>
      </c>
      <c r="U249">
        <v>0</v>
      </c>
      <c r="X249" t="s">
        <v>60</v>
      </c>
      <c r="AK249" t="s">
        <v>76</v>
      </c>
      <c r="AL249" t="s">
        <v>55</v>
      </c>
      <c r="AM249" t="s">
        <v>55</v>
      </c>
      <c r="AN249" t="s">
        <v>55</v>
      </c>
      <c r="AO249" t="s">
        <v>55</v>
      </c>
      <c r="AP249" t="s">
        <v>55</v>
      </c>
      <c r="AQ249" t="s">
        <v>55</v>
      </c>
    </row>
    <row r="250" spans="1:43" x14ac:dyDescent="0.35">
      <c r="A250" t="s">
        <v>493</v>
      </c>
      <c r="B250" t="s">
        <v>56</v>
      </c>
      <c r="C250" t="s">
        <v>57</v>
      </c>
      <c r="D250" t="s">
        <v>57</v>
      </c>
      <c r="E250" t="s">
        <v>49</v>
      </c>
      <c r="F250" t="s">
        <v>502</v>
      </c>
      <c r="G250" t="s">
        <v>503</v>
      </c>
      <c r="I250" t="str">
        <f>HYPERLINK("https://www.facebook.com/430005779526496/posts/432975312562876?comment_id=1168620580938486","https://www.facebook.com/430005779526496/posts/432975312562876?comment_id=1168620580938486")</f>
        <v>https://www.facebook.com/430005779526496/posts/432975312562876?comment_id=1168620580938486</v>
      </c>
      <c r="R250">
        <v>0</v>
      </c>
      <c r="S250">
        <v>0</v>
      </c>
      <c r="U250">
        <v>0</v>
      </c>
      <c r="X250" t="s">
        <v>60</v>
      </c>
      <c r="AK250" t="s">
        <v>61</v>
      </c>
      <c r="AL250" t="s">
        <v>55</v>
      </c>
      <c r="AM250" t="s">
        <v>55</v>
      </c>
      <c r="AN250" t="s">
        <v>55</v>
      </c>
      <c r="AO250" t="s">
        <v>55</v>
      </c>
      <c r="AP250" t="s">
        <v>55</v>
      </c>
      <c r="AQ250" t="s">
        <v>55</v>
      </c>
    </row>
    <row r="251" spans="1:43" x14ac:dyDescent="0.35">
      <c r="A251" t="s">
        <v>493</v>
      </c>
      <c r="B251" t="s">
        <v>56</v>
      </c>
      <c r="C251" t="s">
        <v>57</v>
      </c>
      <c r="D251" t="s">
        <v>57</v>
      </c>
      <c r="E251" t="s">
        <v>65</v>
      </c>
      <c r="F251" t="s">
        <v>152</v>
      </c>
      <c r="G251" t="s">
        <v>504</v>
      </c>
      <c r="I251" t="str">
        <f>HYPERLINK("https://www.facebook.com/430005779526496/posts/432431665950574?comment_id=1470119290608072","https://www.facebook.com/430005779526496/posts/432431665950574?comment_id=1470119290608072")</f>
        <v>https://www.facebook.com/430005779526496/posts/432431665950574?comment_id=1470119290608072</v>
      </c>
      <c r="R251">
        <v>0</v>
      </c>
      <c r="S251">
        <v>0</v>
      </c>
      <c r="U251">
        <v>0</v>
      </c>
      <c r="X251" t="s">
        <v>60</v>
      </c>
      <c r="AK251" t="s">
        <v>76</v>
      </c>
      <c r="AL251" t="s">
        <v>55</v>
      </c>
      <c r="AM251" t="s">
        <v>55</v>
      </c>
      <c r="AN251" t="s">
        <v>55</v>
      </c>
      <c r="AO251" t="s">
        <v>55</v>
      </c>
      <c r="AP251" t="s">
        <v>55</v>
      </c>
      <c r="AQ251" t="s">
        <v>55</v>
      </c>
    </row>
    <row r="252" spans="1:43" x14ac:dyDescent="0.35">
      <c r="A252" t="s">
        <v>493</v>
      </c>
      <c r="B252" t="s">
        <v>56</v>
      </c>
      <c r="C252" t="s">
        <v>57</v>
      </c>
      <c r="D252" t="s">
        <v>57</v>
      </c>
      <c r="E252" t="s">
        <v>49</v>
      </c>
      <c r="G252" t="s">
        <v>505</v>
      </c>
      <c r="I252" t="str">
        <f>HYPERLINK("https://www.facebook.com/430005779526496/posts/432431665950574?comment_id=6892216940884564","https://www.facebook.com/430005779526496/posts/432431665950574?comment_id=6892216940884564")</f>
        <v>https://www.facebook.com/430005779526496/posts/432431665950574?comment_id=6892216940884564</v>
      </c>
      <c r="R252">
        <v>0</v>
      </c>
      <c r="S252">
        <v>0</v>
      </c>
      <c r="U252">
        <v>0</v>
      </c>
      <c r="X252" t="s">
        <v>60</v>
      </c>
      <c r="AK252" t="s">
        <v>76</v>
      </c>
      <c r="AL252" t="s">
        <v>55</v>
      </c>
      <c r="AM252" t="s">
        <v>55</v>
      </c>
      <c r="AN252" t="s">
        <v>55</v>
      </c>
      <c r="AO252" t="s">
        <v>55</v>
      </c>
      <c r="AP252" t="s">
        <v>55</v>
      </c>
      <c r="AQ252" t="s">
        <v>55</v>
      </c>
    </row>
    <row r="253" spans="1:43" x14ac:dyDescent="0.35">
      <c r="A253" t="s">
        <v>493</v>
      </c>
      <c r="B253" t="s">
        <v>56</v>
      </c>
      <c r="C253" t="s">
        <v>57</v>
      </c>
      <c r="D253" t="s">
        <v>57</v>
      </c>
      <c r="E253" t="s">
        <v>65</v>
      </c>
      <c r="F253" t="s">
        <v>506</v>
      </c>
      <c r="G253" t="s">
        <v>507</v>
      </c>
      <c r="I253" t="str">
        <f>HYPERLINK("https://www.facebook.com/430005779526496/posts/432975312562876?comment_id=2064156113971774","https://www.facebook.com/430005779526496/posts/432975312562876?comment_id=2064156113971774")</f>
        <v>https://www.facebook.com/430005779526496/posts/432975312562876?comment_id=2064156113971774</v>
      </c>
      <c r="R253">
        <v>0</v>
      </c>
      <c r="S253">
        <v>0</v>
      </c>
      <c r="U253">
        <v>0</v>
      </c>
      <c r="X253" t="s">
        <v>60</v>
      </c>
      <c r="AK253" t="s">
        <v>61</v>
      </c>
      <c r="AL253" t="s">
        <v>55</v>
      </c>
      <c r="AM253" t="s">
        <v>55</v>
      </c>
      <c r="AN253" t="s">
        <v>55</v>
      </c>
      <c r="AO253" t="s">
        <v>55</v>
      </c>
      <c r="AP253" t="s">
        <v>55</v>
      </c>
      <c r="AQ253" t="s">
        <v>55</v>
      </c>
    </row>
    <row r="254" spans="1:43" x14ac:dyDescent="0.35">
      <c r="A254" t="s">
        <v>493</v>
      </c>
      <c r="B254" t="s">
        <v>47</v>
      </c>
      <c r="C254" t="s">
        <v>48</v>
      </c>
      <c r="D254" t="s">
        <v>48</v>
      </c>
      <c r="E254" t="s">
        <v>65</v>
      </c>
      <c r="F254" t="s">
        <v>508</v>
      </c>
      <c r="G254" t="s">
        <v>509</v>
      </c>
      <c r="I254" t="str">
        <f>HYPERLINK("https://twitter.com/Twitter User/status/1772913356405375095","https://twitter.com/Twitter User/status/1772913356405375095")</f>
        <v>https://twitter.com/Twitter User/status/1772913356405375095</v>
      </c>
      <c r="J254" t="s">
        <v>327</v>
      </c>
      <c r="N254">
        <v>0</v>
      </c>
      <c r="O254">
        <v>0</v>
      </c>
      <c r="X254" t="s">
        <v>53</v>
      </c>
      <c r="AK254" t="s">
        <v>54</v>
      </c>
      <c r="AL254" t="s">
        <v>55</v>
      </c>
      <c r="AM254" t="s">
        <v>55</v>
      </c>
      <c r="AN254" t="s">
        <v>55</v>
      </c>
      <c r="AO254" t="s">
        <v>55</v>
      </c>
      <c r="AP254" t="s">
        <v>55</v>
      </c>
      <c r="AQ254" t="s">
        <v>55</v>
      </c>
    </row>
    <row r="255" spans="1:43" x14ac:dyDescent="0.35">
      <c r="A255" t="s">
        <v>493</v>
      </c>
      <c r="B255" t="s">
        <v>47</v>
      </c>
      <c r="C255" t="s">
        <v>48</v>
      </c>
      <c r="D255" t="s">
        <v>48</v>
      </c>
      <c r="E255" t="s">
        <v>49</v>
      </c>
      <c r="F255" t="s">
        <v>510</v>
      </c>
      <c r="G255" t="s">
        <v>511</v>
      </c>
      <c r="I255" t="str">
        <f>HYPERLINK("https://twitter.com/Twitter User/status/1772911034216419333","https://twitter.com/Twitter User/status/1772911034216419333")</f>
        <v>https://twitter.com/Twitter User/status/1772911034216419333</v>
      </c>
      <c r="J255" t="s">
        <v>327</v>
      </c>
      <c r="N255">
        <v>0</v>
      </c>
      <c r="O255">
        <v>0</v>
      </c>
      <c r="X255" t="s">
        <v>53</v>
      </c>
      <c r="AK255" t="s">
        <v>54</v>
      </c>
      <c r="AL255" t="s">
        <v>55</v>
      </c>
      <c r="AM255" t="s">
        <v>55</v>
      </c>
      <c r="AN255" t="s">
        <v>55</v>
      </c>
      <c r="AO255" t="s">
        <v>55</v>
      </c>
      <c r="AP255" t="s">
        <v>55</v>
      </c>
      <c r="AQ255" t="s">
        <v>55</v>
      </c>
    </row>
    <row r="256" spans="1:43" x14ac:dyDescent="0.35">
      <c r="A256" t="s">
        <v>493</v>
      </c>
      <c r="B256" t="s">
        <v>47</v>
      </c>
      <c r="C256" t="s">
        <v>48</v>
      </c>
      <c r="D256" t="s">
        <v>48</v>
      </c>
      <c r="E256" t="s">
        <v>65</v>
      </c>
      <c r="F256" t="s">
        <v>512</v>
      </c>
      <c r="G256" t="s">
        <v>513</v>
      </c>
      <c r="I256" t="str">
        <f>HYPERLINK("https://twitter.com/Twitter User/status/1772911000712343698","https://twitter.com/Twitter User/status/1772911000712343698")</f>
        <v>https://twitter.com/Twitter User/status/1772911000712343698</v>
      </c>
      <c r="J256" t="s">
        <v>52</v>
      </c>
      <c r="N256">
        <v>0</v>
      </c>
      <c r="O256">
        <v>0</v>
      </c>
      <c r="X256" t="s">
        <v>53</v>
      </c>
      <c r="AK256" t="s">
        <v>54</v>
      </c>
      <c r="AL256" t="s">
        <v>55</v>
      </c>
      <c r="AM256" t="s">
        <v>55</v>
      </c>
      <c r="AN256" t="s">
        <v>55</v>
      </c>
      <c r="AO256" t="s">
        <v>55</v>
      </c>
      <c r="AP256" t="s">
        <v>55</v>
      </c>
      <c r="AQ256" t="s">
        <v>55</v>
      </c>
    </row>
    <row r="257" spans="1:43" x14ac:dyDescent="0.35">
      <c r="A257" t="s">
        <v>493</v>
      </c>
      <c r="B257" t="s">
        <v>47</v>
      </c>
      <c r="C257" t="s">
        <v>48</v>
      </c>
      <c r="D257" t="s">
        <v>48</v>
      </c>
      <c r="E257" t="s">
        <v>49</v>
      </c>
      <c r="F257" t="s">
        <v>514</v>
      </c>
      <c r="G257" t="s">
        <v>515</v>
      </c>
      <c r="I257" t="str">
        <f>HYPERLINK("https://twitter.com/Twitter User/status/1772910971100504210","https://twitter.com/Twitter User/status/1772910971100504210")</f>
        <v>https://twitter.com/Twitter User/status/1772910971100504210</v>
      </c>
      <c r="J257" t="s">
        <v>327</v>
      </c>
      <c r="N257">
        <v>0</v>
      </c>
      <c r="O257">
        <v>0</v>
      </c>
      <c r="X257" t="s">
        <v>53</v>
      </c>
      <c r="AK257" t="s">
        <v>54</v>
      </c>
      <c r="AL257" t="s">
        <v>55</v>
      </c>
      <c r="AM257" t="s">
        <v>55</v>
      </c>
      <c r="AN257" t="s">
        <v>55</v>
      </c>
      <c r="AO257" t="s">
        <v>55</v>
      </c>
      <c r="AP257" t="s">
        <v>55</v>
      </c>
      <c r="AQ257" t="s">
        <v>55</v>
      </c>
    </row>
    <row r="258" spans="1:43" x14ac:dyDescent="0.35">
      <c r="A258" t="s">
        <v>493</v>
      </c>
      <c r="B258" t="s">
        <v>47</v>
      </c>
      <c r="C258" t="s">
        <v>48</v>
      </c>
      <c r="D258" t="s">
        <v>48</v>
      </c>
      <c r="E258" t="s">
        <v>49</v>
      </c>
      <c r="F258" t="s">
        <v>516</v>
      </c>
      <c r="G258" t="s">
        <v>517</v>
      </c>
      <c r="I258" t="str">
        <f>HYPERLINK("https://twitter.com/Twitter User/status/1772910931158151565","https://twitter.com/Twitter User/status/1772910931158151565")</f>
        <v>https://twitter.com/Twitter User/status/1772910931158151565</v>
      </c>
      <c r="J258" t="s">
        <v>327</v>
      </c>
      <c r="N258">
        <v>0</v>
      </c>
      <c r="O258">
        <v>0</v>
      </c>
      <c r="X258" t="s">
        <v>53</v>
      </c>
      <c r="AK258" t="s">
        <v>54</v>
      </c>
      <c r="AL258" t="s">
        <v>55</v>
      </c>
      <c r="AM258" t="s">
        <v>55</v>
      </c>
      <c r="AN258" t="s">
        <v>55</v>
      </c>
      <c r="AO258" t="s">
        <v>55</v>
      </c>
      <c r="AP258" t="s">
        <v>55</v>
      </c>
      <c r="AQ258" t="s">
        <v>55</v>
      </c>
    </row>
    <row r="259" spans="1:43" x14ac:dyDescent="0.35">
      <c r="A259" t="s">
        <v>493</v>
      </c>
      <c r="B259" t="s">
        <v>47</v>
      </c>
      <c r="C259" t="s">
        <v>48</v>
      </c>
      <c r="D259" t="s">
        <v>48</v>
      </c>
      <c r="E259" t="s">
        <v>49</v>
      </c>
      <c r="F259" t="s">
        <v>518</v>
      </c>
      <c r="G259" t="s">
        <v>519</v>
      </c>
      <c r="I259" t="str">
        <f>HYPERLINK("https://twitter.com/Twitter User/status/1772910896093761610","https://twitter.com/Twitter User/status/1772910896093761610")</f>
        <v>https://twitter.com/Twitter User/status/1772910896093761610</v>
      </c>
      <c r="J259" t="s">
        <v>327</v>
      </c>
      <c r="N259">
        <v>0</v>
      </c>
      <c r="O259">
        <v>0</v>
      </c>
      <c r="X259" t="s">
        <v>53</v>
      </c>
      <c r="AK259" t="s">
        <v>54</v>
      </c>
      <c r="AL259" t="s">
        <v>55</v>
      </c>
      <c r="AM259" t="s">
        <v>55</v>
      </c>
      <c r="AN259" t="s">
        <v>55</v>
      </c>
      <c r="AO259" t="s">
        <v>55</v>
      </c>
      <c r="AP259" t="s">
        <v>55</v>
      </c>
      <c r="AQ259" t="s">
        <v>55</v>
      </c>
    </row>
    <row r="260" spans="1:43" x14ac:dyDescent="0.35">
      <c r="A260" t="s">
        <v>493</v>
      </c>
      <c r="B260" t="s">
        <v>47</v>
      </c>
      <c r="C260" t="s">
        <v>48</v>
      </c>
      <c r="D260" t="s">
        <v>48</v>
      </c>
      <c r="E260" t="s">
        <v>49</v>
      </c>
      <c r="F260" t="s">
        <v>520</v>
      </c>
      <c r="G260" t="s">
        <v>521</v>
      </c>
      <c r="I260" t="str">
        <f>HYPERLINK("https://twitter.com/Twitter User/status/1772910828271943999","https://twitter.com/Twitter User/status/1772910828271943999")</f>
        <v>https://twitter.com/Twitter User/status/1772910828271943999</v>
      </c>
      <c r="J260" t="s">
        <v>52</v>
      </c>
      <c r="N260">
        <v>0</v>
      </c>
      <c r="O260">
        <v>0</v>
      </c>
      <c r="X260" t="s">
        <v>53</v>
      </c>
      <c r="AK260" t="s">
        <v>54</v>
      </c>
      <c r="AL260" t="s">
        <v>55</v>
      </c>
      <c r="AM260" t="s">
        <v>55</v>
      </c>
      <c r="AN260" t="s">
        <v>55</v>
      </c>
      <c r="AO260" t="s">
        <v>55</v>
      </c>
      <c r="AP260" t="s">
        <v>55</v>
      </c>
      <c r="AQ260" t="s">
        <v>55</v>
      </c>
    </row>
    <row r="261" spans="1:43" x14ac:dyDescent="0.35">
      <c r="A261" t="s">
        <v>493</v>
      </c>
      <c r="B261" t="s">
        <v>47</v>
      </c>
      <c r="C261" t="s">
        <v>48</v>
      </c>
      <c r="D261" t="s">
        <v>48</v>
      </c>
      <c r="E261" t="s">
        <v>49</v>
      </c>
      <c r="F261" t="s">
        <v>522</v>
      </c>
      <c r="G261" t="s">
        <v>523</v>
      </c>
      <c r="I261" t="str">
        <f>HYPERLINK("https://twitter.com/Twitter User/status/1772910797837971740","https://twitter.com/Twitter User/status/1772910797837971740")</f>
        <v>https://twitter.com/Twitter User/status/1772910797837971740</v>
      </c>
      <c r="J261" t="s">
        <v>327</v>
      </c>
      <c r="N261">
        <v>0</v>
      </c>
      <c r="O261">
        <v>0</v>
      </c>
      <c r="X261" t="s">
        <v>53</v>
      </c>
      <c r="AK261" t="s">
        <v>54</v>
      </c>
      <c r="AL261" t="s">
        <v>55</v>
      </c>
      <c r="AM261" t="s">
        <v>55</v>
      </c>
      <c r="AN261" t="s">
        <v>55</v>
      </c>
      <c r="AO261" t="s">
        <v>55</v>
      </c>
      <c r="AP261" t="s">
        <v>55</v>
      </c>
      <c r="AQ261" t="s">
        <v>55</v>
      </c>
    </row>
    <row r="262" spans="1:43" x14ac:dyDescent="0.35">
      <c r="A262" t="s">
        <v>493</v>
      </c>
      <c r="B262" t="s">
        <v>47</v>
      </c>
      <c r="C262" t="s">
        <v>48</v>
      </c>
      <c r="D262" t="s">
        <v>48</v>
      </c>
      <c r="E262" t="s">
        <v>49</v>
      </c>
      <c r="F262" t="s">
        <v>524</v>
      </c>
      <c r="G262" t="s">
        <v>525</v>
      </c>
      <c r="I262" t="str">
        <f>HYPERLINK("https://twitter.com/Twitter User/status/1772910770025578826","https://twitter.com/Twitter User/status/1772910770025578826")</f>
        <v>https://twitter.com/Twitter User/status/1772910770025578826</v>
      </c>
      <c r="J262" t="s">
        <v>327</v>
      </c>
      <c r="N262">
        <v>0</v>
      </c>
      <c r="O262">
        <v>0</v>
      </c>
      <c r="X262" t="s">
        <v>53</v>
      </c>
      <c r="AK262" t="s">
        <v>54</v>
      </c>
      <c r="AL262" t="s">
        <v>55</v>
      </c>
      <c r="AM262" t="s">
        <v>55</v>
      </c>
      <c r="AN262" t="s">
        <v>55</v>
      </c>
      <c r="AO262" t="s">
        <v>55</v>
      </c>
      <c r="AP262" t="s">
        <v>55</v>
      </c>
      <c r="AQ262" t="s">
        <v>55</v>
      </c>
    </row>
    <row r="263" spans="1:43" x14ac:dyDescent="0.35">
      <c r="A263" t="s">
        <v>493</v>
      </c>
      <c r="B263" t="s">
        <v>47</v>
      </c>
      <c r="C263" t="s">
        <v>48</v>
      </c>
      <c r="D263" t="s">
        <v>48</v>
      </c>
      <c r="E263" t="s">
        <v>49</v>
      </c>
      <c r="F263" t="s">
        <v>526</v>
      </c>
      <c r="G263" t="s">
        <v>527</v>
      </c>
      <c r="I263" t="str">
        <f>HYPERLINK("https://twitter.com/Twitter User/status/1772910743958024439","https://twitter.com/Twitter User/status/1772910743958024439")</f>
        <v>https://twitter.com/Twitter User/status/1772910743958024439</v>
      </c>
      <c r="J263" t="s">
        <v>327</v>
      </c>
      <c r="N263">
        <v>0</v>
      </c>
      <c r="O263">
        <v>0</v>
      </c>
      <c r="X263" t="s">
        <v>53</v>
      </c>
      <c r="AK263" t="s">
        <v>54</v>
      </c>
      <c r="AL263" t="s">
        <v>55</v>
      </c>
      <c r="AM263" t="s">
        <v>55</v>
      </c>
      <c r="AN263" t="s">
        <v>55</v>
      </c>
      <c r="AO263" t="s">
        <v>55</v>
      </c>
      <c r="AP263" t="s">
        <v>55</v>
      </c>
      <c r="AQ263" t="s">
        <v>55</v>
      </c>
    </row>
    <row r="264" spans="1:43" x14ac:dyDescent="0.35">
      <c r="A264" t="s">
        <v>493</v>
      </c>
      <c r="B264" t="s">
        <v>47</v>
      </c>
      <c r="C264" t="s">
        <v>48</v>
      </c>
      <c r="D264" t="s">
        <v>48</v>
      </c>
      <c r="E264" t="s">
        <v>49</v>
      </c>
      <c r="F264" t="s">
        <v>528</v>
      </c>
      <c r="G264" t="s">
        <v>529</v>
      </c>
      <c r="I264" t="str">
        <f>HYPERLINK("https://twitter.com/Twitter User/status/1772910716355314032","https://twitter.com/Twitter User/status/1772910716355314032")</f>
        <v>https://twitter.com/Twitter User/status/1772910716355314032</v>
      </c>
      <c r="J264" t="s">
        <v>327</v>
      </c>
      <c r="N264">
        <v>0</v>
      </c>
      <c r="O264">
        <v>0</v>
      </c>
      <c r="X264" t="s">
        <v>53</v>
      </c>
      <c r="AK264" t="s">
        <v>54</v>
      </c>
      <c r="AL264" t="s">
        <v>55</v>
      </c>
      <c r="AM264" t="s">
        <v>55</v>
      </c>
      <c r="AN264" t="s">
        <v>55</v>
      </c>
      <c r="AO264" t="s">
        <v>55</v>
      </c>
      <c r="AP264" t="s">
        <v>55</v>
      </c>
      <c r="AQ264" t="s">
        <v>55</v>
      </c>
    </row>
    <row r="265" spans="1:43" x14ac:dyDescent="0.35">
      <c r="A265" t="s">
        <v>493</v>
      </c>
      <c r="B265" t="s">
        <v>47</v>
      </c>
      <c r="C265" t="s">
        <v>48</v>
      </c>
      <c r="D265" t="s">
        <v>48</v>
      </c>
      <c r="E265" t="s">
        <v>49</v>
      </c>
      <c r="F265" t="s">
        <v>530</v>
      </c>
      <c r="G265" t="s">
        <v>531</v>
      </c>
      <c r="I265" t="str">
        <f>HYPERLINK("https://twitter.com/Twitter User/status/1772910615733874984","https://twitter.com/Twitter User/status/1772910615733874984")</f>
        <v>https://twitter.com/Twitter User/status/1772910615733874984</v>
      </c>
      <c r="J265" t="s">
        <v>52</v>
      </c>
      <c r="N265">
        <v>0</v>
      </c>
      <c r="O265">
        <v>0</v>
      </c>
      <c r="X265" t="s">
        <v>53</v>
      </c>
      <c r="AK265" t="s">
        <v>54</v>
      </c>
      <c r="AL265" t="s">
        <v>55</v>
      </c>
      <c r="AM265" t="s">
        <v>55</v>
      </c>
      <c r="AN265" t="s">
        <v>55</v>
      </c>
      <c r="AO265" t="s">
        <v>55</v>
      </c>
      <c r="AP265" t="s">
        <v>55</v>
      </c>
      <c r="AQ265" t="s">
        <v>55</v>
      </c>
    </row>
    <row r="266" spans="1:43" x14ac:dyDescent="0.35">
      <c r="A266" t="s">
        <v>493</v>
      </c>
      <c r="B266" t="s">
        <v>47</v>
      </c>
      <c r="C266" t="s">
        <v>48</v>
      </c>
      <c r="D266" t="s">
        <v>48</v>
      </c>
      <c r="E266" t="s">
        <v>65</v>
      </c>
      <c r="F266" t="s">
        <v>532</v>
      </c>
      <c r="G266" t="s">
        <v>533</v>
      </c>
      <c r="I266" t="str">
        <f>HYPERLINK("https://twitter.com/Twitter User/status/1772893831060738409","https://twitter.com/Twitter User/status/1772893831060738409")</f>
        <v>https://twitter.com/Twitter User/status/1772893831060738409</v>
      </c>
      <c r="N266">
        <v>0</v>
      </c>
      <c r="O266">
        <v>0</v>
      </c>
      <c r="X266" t="s">
        <v>444</v>
      </c>
      <c r="AK266" t="s">
        <v>54</v>
      </c>
      <c r="AL266" t="s">
        <v>55</v>
      </c>
      <c r="AM266" t="s">
        <v>55</v>
      </c>
      <c r="AN266" t="s">
        <v>55</v>
      </c>
      <c r="AO266" t="s">
        <v>55</v>
      </c>
      <c r="AP266" t="s">
        <v>55</v>
      </c>
      <c r="AQ266" t="s">
        <v>55</v>
      </c>
    </row>
    <row r="267" spans="1:43" x14ac:dyDescent="0.35">
      <c r="A267" t="s">
        <v>493</v>
      </c>
      <c r="B267" t="s">
        <v>56</v>
      </c>
      <c r="C267" t="s">
        <v>57</v>
      </c>
      <c r="D267" t="s">
        <v>57</v>
      </c>
      <c r="E267" t="s">
        <v>49</v>
      </c>
      <c r="F267" t="s">
        <v>534</v>
      </c>
      <c r="G267" t="s">
        <v>535</v>
      </c>
      <c r="I267" t="str">
        <f>HYPERLINK("https://www.facebook.com/430005779526496/posts/430093982851009?comment_id=934237844905955","https://www.facebook.com/430005779526496/posts/430093982851009?comment_id=934237844905955")</f>
        <v>https://www.facebook.com/430005779526496/posts/430093982851009?comment_id=934237844905955</v>
      </c>
      <c r="R267">
        <v>0</v>
      </c>
      <c r="S267">
        <v>0</v>
      </c>
      <c r="U267">
        <v>0</v>
      </c>
      <c r="X267" t="s">
        <v>60</v>
      </c>
      <c r="AK267" t="s">
        <v>536</v>
      </c>
      <c r="AL267" t="s">
        <v>55</v>
      </c>
      <c r="AM267" t="s">
        <v>55</v>
      </c>
      <c r="AN267" t="s">
        <v>55</v>
      </c>
      <c r="AO267" t="s">
        <v>55</v>
      </c>
      <c r="AP267" t="s">
        <v>55</v>
      </c>
      <c r="AQ267" t="s">
        <v>55</v>
      </c>
    </row>
    <row r="268" spans="1:43" x14ac:dyDescent="0.35">
      <c r="A268" t="s">
        <v>493</v>
      </c>
      <c r="B268" t="s">
        <v>56</v>
      </c>
      <c r="C268" t="s">
        <v>57</v>
      </c>
      <c r="D268" t="s">
        <v>57</v>
      </c>
      <c r="E268" t="s">
        <v>49</v>
      </c>
      <c r="F268" t="s">
        <v>537</v>
      </c>
      <c r="G268" t="s">
        <v>538</v>
      </c>
      <c r="I268" t="str">
        <f>HYPERLINK("https://www.facebook.com/430005779526496/posts/430093982851009?comment_id=436423688950077","https://www.facebook.com/430005779526496/posts/430093982851009?comment_id=436423688950077")</f>
        <v>https://www.facebook.com/430005779526496/posts/430093982851009?comment_id=436423688950077</v>
      </c>
      <c r="R268">
        <v>0</v>
      </c>
      <c r="S268">
        <v>0</v>
      </c>
      <c r="U268">
        <v>0</v>
      </c>
      <c r="X268" t="s">
        <v>60</v>
      </c>
      <c r="AK268" t="s">
        <v>536</v>
      </c>
      <c r="AL268" t="s">
        <v>55</v>
      </c>
      <c r="AM268" t="s">
        <v>55</v>
      </c>
      <c r="AN268" t="s">
        <v>55</v>
      </c>
      <c r="AO268" t="s">
        <v>55</v>
      </c>
      <c r="AP268" t="s">
        <v>55</v>
      </c>
      <c r="AQ268" t="s">
        <v>55</v>
      </c>
    </row>
    <row r="269" spans="1:43" x14ac:dyDescent="0.35">
      <c r="A269" t="s">
        <v>493</v>
      </c>
      <c r="B269" t="s">
        <v>56</v>
      </c>
      <c r="C269" t="s">
        <v>57</v>
      </c>
      <c r="D269" t="s">
        <v>57</v>
      </c>
      <c r="E269" t="s">
        <v>65</v>
      </c>
      <c r="F269" t="s">
        <v>152</v>
      </c>
      <c r="G269" t="s">
        <v>539</v>
      </c>
      <c r="I269" t="str">
        <f>HYPERLINK("https://www.facebook.com/430005779526496/posts/430713416122399?comment_id=825780612694629","https://www.facebook.com/430005779526496/posts/430713416122399?comment_id=825780612694629")</f>
        <v>https://www.facebook.com/430005779526496/posts/430713416122399?comment_id=825780612694629</v>
      </c>
      <c r="R269">
        <v>0</v>
      </c>
      <c r="S269">
        <v>0</v>
      </c>
      <c r="U269">
        <v>0</v>
      </c>
      <c r="X269" t="s">
        <v>60</v>
      </c>
      <c r="AK269" t="s">
        <v>496</v>
      </c>
      <c r="AL269" t="s">
        <v>55</v>
      </c>
      <c r="AM269" t="s">
        <v>55</v>
      </c>
      <c r="AN269" t="s">
        <v>55</v>
      </c>
      <c r="AO269" t="s">
        <v>55</v>
      </c>
      <c r="AP269" t="s">
        <v>55</v>
      </c>
      <c r="AQ269" t="s">
        <v>55</v>
      </c>
    </row>
    <row r="270" spans="1:43" x14ac:dyDescent="0.35">
      <c r="A270" t="s">
        <v>493</v>
      </c>
      <c r="B270" t="s">
        <v>56</v>
      </c>
      <c r="C270" t="s">
        <v>57</v>
      </c>
      <c r="D270" t="s">
        <v>57</v>
      </c>
      <c r="E270" t="s">
        <v>49</v>
      </c>
      <c r="F270" t="s">
        <v>502</v>
      </c>
      <c r="G270" t="s">
        <v>540</v>
      </c>
      <c r="I270" t="str">
        <f>HYPERLINK("https://www.facebook.com/430005779526496/posts/432975312562876?comment_id=933886895195040","https://www.facebook.com/430005779526496/posts/432975312562876?comment_id=933886895195040")</f>
        <v>https://www.facebook.com/430005779526496/posts/432975312562876?comment_id=933886895195040</v>
      </c>
      <c r="R270">
        <v>0</v>
      </c>
      <c r="S270">
        <v>0</v>
      </c>
      <c r="U270">
        <v>0</v>
      </c>
      <c r="X270" t="s">
        <v>60</v>
      </c>
      <c r="AK270" t="s">
        <v>61</v>
      </c>
      <c r="AL270" t="s">
        <v>55</v>
      </c>
      <c r="AM270" t="s">
        <v>55</v>
      </c>
      <c r="AN270" t="s">
        <v>55</v>
      </c>
      <c r="AO270" t="s">
        <v>55</v>
      </c>
      <c r="AP270" t="s">
        <v>55</v>
      </c>
      <c r="AQ270" t="s">
        <v>55</v>
      </c>
    </row>
    <row r="271" spans="1:43" x14ac:dyDescent="0.35">
      <c r="A271" t="s">
        <v>493</v>
      </c>
      <c r="B271" t="s">
        <v>56</v>
      </c>
      <c r="C271" t="s">
        <v>57</v>
      </c>
      <c r="D271" t="s">
        <v>57</v>
      </c>
      <c r="E271" t="s">
        <v>65</v>
      </c>
      <c r="F271" t="s">
        <v>541</v>
      </c>
      <c r="G271" t="s">
        <v>542</v>
      </c>
      <c r="I271" t="str">
        <f>HYPERLINK("https://www.facebook.com/430005779526496/posts/432975312562876?comment_id=801091158559322","https://www.facebook.com/430005779526496/posts/432975312562876?comment_id=801091158559322")</f>
        <v>https://www.facebook.com/430005779526496/posts/432975312562876?comment_id=801091158559322</v>
      </c>
      <c r="R271">
        <v>0</v>
      </c>
      <c r="S271">
        <v>0</v>
      </c>
      <c r="U271">
        <v>0</v>
      </c>
      <c r="X271" t="s">
        <v>60</v>
      </c>
      <c r="AK271" t="s">
        <v>61</v>
      </c>
      <c r="AL271" t="s">
        <v>55</v>
      </c>
      <c r="AM271" t="s">
        <v>55</v>
      </c>
      <c r="AN271" t="s">
        <v>55</v>
      </c>
      <c r="AO271" t="s">
        <v>55</v>
      </c>
      <c r="AP271" t="s">
        <v>55</v>
      </c>
      <c r="AQ271" t="s">
        <v>55</v>
      </c>
    </row>
    <row r="272" spans="1:43" x14ac:dyDescent="0.35">
      <c r="A272" t="s">
        <v>493</v>
      </c>
      <c r="B272" t="s">
        <v>56</v>
      </c>
      <c r="C272" t="s">
        <v>57</v>
      </c>
      <c r="D272" t="s">
        <v>57</v>
      </c>
      <c r="E272" t="s">
        <v>65</v>
      </c>
      <c r="F272" t="s">
        <v>543</v>
      </c>
      <c r="G272" t="s">
        <v>544</v>
      </c>
      <c r="I272" t="str">
        <f>HYPERLINK("https://www.facebook.com/430005779526496/posts/432975312562876?comment_id=271252402698520","https://www.facebook.com/430005779526496/posts/432975312562876?comment_id=271252402698520")</f>
        <v>https://www.facebook.com/430005779526496/posts/432975312562876?comment_id=271252402698520</v>
      </c>
      <c r="R272">
        <v>0</v>
      </c>
      <c r="S272">
        <v>0</v>
      </c>
      <c r="U272">
        <v>0</v>
      </c>
      <c r="X272" t="s">
        <v>60</v>
      </c>
      <c r="AK272" t="s">
        <v>61</v>
      </c>
      <c r="AL272" t="s">
        <v>55</v>
      </c>
      <c r="AM272" t="s">
        <v>55</v>
      </c>
      <c r="AN272" t="s">
        <v>55</v>
      </c>
      <c r="AO272" t="s">
        <v>55</v>
      </c>
      <c r="AP272" t="s">
        <v>55</v>
      </c>
      <c r="AQ272" t="s">
        <v>55</v>
      </c>
    </row>
    <row r="273" spans="1:43" x14ac:dyDescent="0.35">
      <c r="A273" t="s">
        <v>493</v>
      </c>
      <c r="B273" t="s">
        <v>56</v>
      </c>
      <c r="C273" t="s">
        <v>57</v>
      </c>
      <c r="D273" t="s">
        <v>57</v>
      </c>
      <c r="E273" t="s">
        <v>49</v>
      </c>
      <c r="G273" t="s">
        <v>545</v>
      </c>
      <c r="I273" t="str">
        <f>HYPERLINK("https://www.facebook.com/430005779526496/posts/432975312562876?comment_id=700810118666838","https://www.facebook.com/430005779526496/posts/432975312562876?comment_id=700810118666838")</f>
        <v>https://www.facebook.com/430005779526496/posts/432975312562876?comment_id=700810118666838</v>
      </c>
      <c r="R273">
        <v>0</v>
      </c>
      <c r="S273">
        <v>0</v>
      </c>
      <c r="U273">
        <v>0</v>
      </c>
      <c r="X273" t="s">
        <v>60</v>
      </c>
      <c r="AK273" t="s">
        <v>61</v>
      </c>
      <c r="AL273" t="s">
        <v>55</v>
      </c>
      <c r="AM273" t="s">
        <v>55</v>
      </c>
      <c r="AN273" t="s">
        <v>55</v>
      </c>
      <c r="AO273" t="s">
        <v>55</v>
      </c>
      <c r="AP273" t="s">
        <v>55</v>
      </c>
      <c r="AQ273" t="s">
        <v>55</v>
      </c>
    </row>
    <row r="274" spans="1:43" x14ac:dyDescent="0.35">
      <c r="A274" t="s">
        <v>493</v>
      </c>
      <c r="B274" t="s">
        <v>47</v>
      </c>
      <c r="C274" t="s">
        <v>48</v>
      </c>
      <c r="D274" t="s">
        <v>48</v>
      </c>
      <c r="E274" t="s">
        <v>49</v>
      </c>
      <c r="F274" t="s">
        <v>546</v>
      </c>
      <c r="G274" t="s">
        <v>547</v>
      </c>
      <c r="I274" t="str">
        <f>HYPERLINK("https://twitter.com/DBSBankIndia/status/1772836842359890104","https://twitter.com/DBSBankIndia/status/1772836842359890104")</f>
        <v>https://twitter.com/DBSBankIndia/status/1772836842359890104</v>
      </c>
      <c r="J274" t="s">
        <v>52</v>
      </c>
      <c r="N274">
        <v>0</v>
      </c>
      <c r="O274">
        <v>0</v>
      </c>
      <c r="P274">
        <v>14524</v>
      </c>
      <c r="Q274" t="s">
        <v>191</v>
      </c>
      <c r="W274" t="s">
        <v>192</v>
      </c>
      <c r="X274" t="s">
        <v>53</v>
      </c>
      <c r="AK274" t="s">
        <v>54</v>
      </c>
      <c r="AL274" t="s">
        <v>55</v>
      </c>
      <c r="AM274" t="s">
        <v>55</v>
      </c>
      <c r="AN274" t="s">
        <v>55</v>
      </c>
      <c r="AO274" t="s">
        <v>55</v>
      </c>
      <c r="AP274" t="s">
        <v>55</v>
      </c>
      <c r="AQ274" t="s">
        <v>55</v>
      </c>
    </row>
    <row r="275" spans="1:43" x14ac:dyDescent="0.35">
      <c r="A275" t="s">
        <v>493</v>
      </c>
      <c r="B275" t="s">
        <v>56</v>
      </c>
      <c r="C275" t="s">
        <v>193</v>
      </c>
      <c r="D275" t="s">
        <v>193</v>
      </c>
      <c r="E275" t="s">
        <v>49</v>
      </c>
      <c r="F275" t="s">
        <v>548</v>
      </c>
      <c r="G275" t="s">
        <v>549</v>
      </c>
      <c r="I275" t="str">
        <f>HYPERLINK("https://www.facebook.com/430005779526496/posts/432975312562876","https://www.facebook.com/430005779526496/posts/432975312562876")</f>
        <v>https://www.facebook.com/430005779526496/posts/432975312562876</v>
      </c>
      <c r="R275">
        <v>45</v>
      </c>
      <c r="S275">
        <v>15107</v>
      </c>
      <c r="U275">
        <v>8</v>
      </c>
      <c r="X275" t="s">
        <v>195</v>
      </c>
      <c r="AK275" t="s">
        <v>61</v>
      </c>
      <c r="AL275" t="s">
        <v>55</v>
      </c>
      <c r="AM275" t="s">
        <v>55</v>
      </c>
      <c r="AN275" t="s">
        <v>55</v>
      </c>
      <c r="AO275" t="s">
        <v>55</v>
      </c>
      <c r="AP275" t="s">
        <v>55</v>
      </c>
      <c r="AQ275" t="s">
        <v>55</v>
      </c>
    </row>
    <row r="276" spans="1:43" x14ac:dyDescent="0.35">
      <c r="A276" t="s">
        <v>493</v>
      </c>
      <c r="B276" t="s">
        <v>56</v>
      </c>
      <c r="C276" t="s">
        <v>57</v>
      </c>
      <c r="D276" t="s">
        <v>57</v>
      </c>
      <c r="E276" t="s">
        <v>104</v>
      </c>
      <c r="F276" t="s">
        <v>550</v>
      </c>
      <c r="G276" t="s">
        <v>551</v>
      </c>
      <c r="I276" t="str">
        <f>HYPERLINK("https://www.facebook.com/430005779526496/posts/430713416122399?comment_id=378503495081965","https://www.facebook.com/430005779526496/posts/430713416122399?comment_id=378503495081965")</f>
        <v>https://www.facebook.com/430005779526496/posts/430713416122399?comment_id=378503495081965</v>
      </c>
      <c r="R276">
        <v>0</v>
      </c>
      <c r="S276">
        <v>0</v>
      </c>
      <c r="U276">
        <v>0</v>
      </c>
      <c r="X276" t="s">
        <v>60</v>
      </c>
      <c r="AK276" t="s">
        <v>496</v>
      </c>
      <c r="AL276" t="s">
        <v>55</v>
      </c>
      <c r="AM276" t="s">
        <v>55</v>
      </c>
      <c r="AN276" t="s">
        <v>55</v>
      </c>
      <c r="AO276" t="s">
        <v>55</v>
      </c>
      <c r="AP276" t="s">
        <v>55</v>
      </c>
      <c r="AQ276" t="s">
        <v>55</v>
      </c>
    </row>
    <row r="277" spans="1:43" x14ac:dyDescent="0.35">
      <c r="A277" t="s">
        <v>493</v>
      </c>
      <c r="B277" t="s">
        <v>56</v>
      </c>
      <c r="C277" t="s">
        <v>57</v>
      </c>
      <c r="D277" t="s">
        <v>57</v>
      </c>
      <c r="E277" t="s">
        <v>104</v>
      </c>
      <c r="F277" t="s">
        <v>552</v>
      </c>
      <c r="G277" t="s">
        <v>553</v>
      </c>
      <c r="I277" t="str">
        <f>HYPERLINK("https://www.facebook.com/430005779526496/posts/432431665950574?comment_id=1795515224288019","https://www.facebook.com/430005779526496/posts/432431665950574?comment_id=1795515224288019")</f>
        <v>https://www.facebook.com/430005779526496/posts/432431665950574?comment_id=1795515224288019</v>
      </c>
      <c r="R277">
        <v>0</v>
      </c>
      <c r="S277">
        <v>0</v>
      </c>
      <c r="U277">
        <v>0</v>
      </c>
      <c r="X277" t="s">
        <v>60</v>
      </c>
      <c r="AK277" t="s">
        <v>76</v>
      </c>
      <c r="AL277" t="s">
        <v>55</v>
      </c>
      <c r="AM277" t="s">
        <v>55</v>
      </c>
      <c r="AN277" t="s">
        <v>55</v>
      </c>
      <c r="AO277" t="s">
        <v>55</v>
      </c>
      <c r="AP277" t="s">
        <v>55</v>
      </c>
      <c r="AQ277" t="s">
        <v>55</v>
      </c>
    </row>
    <row r="278" spans="1:43" x14ac:dyDescent="0.35">
      <c r="A278" t="s">
        <v>493</v>
      </c>
      <c r="B278" t="s">
        <v>56</v>
      </c>
      <c r="C278" t="s">
        <v>57</v>
      </c>
      <c r="D278" t="s">
        <v>57</v>
      </c>
      <c r="E278" t="s">
        <v>65</v>
      </c>
      <c r="F278" t="s">
        <v>554</v>
      </c>
      <c r="G278" t="s">
        <v>555</v>
      </c>
      <c r="I278" t="str">
        <f>HYPERLINK("https://www.facebook.com/430005779526496/posts/431819236011817?comment_id=794311479241882","https://www.facebook.com/430005779526496/posts/431819236011817?comment_id=794311479241882")</f>
        <v>https://www.facebook.com/430005779526496/posts/431819236011817?comment_id=794311479241882</v>
      </c>
      <c r="R278">
        <v>0</v>
      </c>
      <c r="S278">
        <v>0</v>
      </c>
      <c r="U278">
        <v>0</v>
      </c>
      <c r="X278" t="s">
        <v>60</v>
      </c>
      <c r="AK278" t="s">
        <v>556</v>
      </c>
      <c r="AL278" t="s">
        <v>55</v>
      </c>
      <c r="AM278" t="s">
        <v>55</v>
      </c>
      <c r="AN278" t="s">
        <v>55</v>
      </c>
      <c r="AO278" t="s">
        <v>55</v>
      </c>
      <c r="AP278" t="s">
        <v>55</v>
      </c>
      <c r="AQ278" t="s">
        <v>55</v>
      </c>
    </row>
    <row r="279" spans="1:43" x14ac:dyDescent="0.35">
      <c r="A279" t="s">
        <v>493</v>
      </c>
      <c r="B279" t="s">
        <v>56</v>
      </c>
      <c r="C279" t="s">
        <v>57</v>
      </c>
      <c r="D279" t="s">
        <v>57</v>
      </c>
      <c r="E279" t="s">
        <v>49</v>
      </c>
      <c r="F279" s="1" t="s">
        <v>129</v>
      </c>
      <c r="G279" t="s">
        <v>557</v>
      </c>
      <c r="I279" t="str">
        <f>HYPERLINK("https://www.facebook.com/430005779526496/posts/431819236011817?comment_id=1082686853022995","https://www.facebook.com/430005779526496/posts/431819236011817?comment_id=1082686853022995")</f>
        <v>https://www.facebook.com/430005779526496/posts/431819236011817?comment_id=1082686853022995</v>
      </c>
      <c r="R279">
        <v>0</v>
      </c>
      <c r="S279">
        <v>0</v>
      </c>
      <c r="U279">
        <v>0</v>
      </c>
      <c r="X279" t="s">
        <v>60</v>
      </c>
      <c r="AK279" t="s">
        <v>556</v>
      </c>
      <c r="AL279" t="s">
        <v>55</v>
      </c>
      <c r="AM279" t="s">
        <v>55</v>
      </c>
      <c r="AN279" t="s">
        <v>55</v>
      </c>
      <c r="AO279" t="s">
        <v>55</v>
      </c>
      <c r="AP279" t="s">
        <v>55</v>
      </c>
      <c r="AQ279" t="s">
        <v>55</v>
      </c>
    </row>
    <row r="280" spans="1:43" x14ac:dyDescent="0.35">
      <c r="A280" t="s">
        <v>493</v>
      </c>
      <c r="B280" t="s">
        <v>56</v>
      </c>
      <c r="C280" t="s">
        <v>57</v>
      </c>
      <c r="D280" t="s">
        <v>57</v>
      </c>
      <c r="E280" t="s">
        <v>65</v>
      </c>
      <c r="F280" t="s">
        <v>131</v>
      </c>
      <c r="G280" t="s">
        <v>558</v>
      </c>
      <c r="I280" t="str">
        <f>HYPERLINK("https://www.facebook.com/430005779526496/posts/431819236011817?comment_id=378271105085945","https://www.facebook.com/430005779526496/posts/431819236011817?comment_id=378271105085945")</f>
        <v>https://www.facebook.com/430005779526496/posts/431819236011817?comment_id=378271105085945</v>
      </c>
      <c r="R280">
        <v>0</v>
      </c>
      <c r="S280">
        <v>0</v>
      </c>
      <c r="U280">
        <v>0</v>
      </c>
      <c r="X280" t="s">
        <v>60</v>
      </c>
      <c r="AK280" t="s">
        <v>556</v>
      </c>
      <c r="AL280" t="s">
        <v>55</v>
      </c>
      <c r="AM280" t="s">
        <v>55</v>
      </c>
      <c r="AN280" t="s">
        <v>55</v>
      </c>
      <c r="AO280" t="s">
        <v>55</v>
      </c>
      <c r="AP280" t="s">
        <v>55</v>
      </c>
      <c r="AQ280" t="s">
        <v>55</v>
      </c>
    </row>
    <row r="281" spans="1:43" x14ac:dyDescent="0.35">
      <c r="A281" t="s">
        <v>493</v>
      </c>
      <c r="B281" t="s">
        <v>56</v>
      </c>
      <c r="C281" t="s">
        <v>57</v>
      </c>
      <c r="D281" t="s">
        <v>57</v>
      </c>
      <c r="E281" t="s">
        <v>49</v>
      </c>
      <c r="F281" s="1" t="s">
        <v>129</v>
      </c>
      <c r="G281" t="s">
        <v>559</v>
      </c>
      <c r="I281" t="str">
        <f>HYPERLINK("https://www.facebook.com/430005779526496/posts/431819236011817?comment_id=386966447626290","https://www.facebook.com/430005779526496/posts/431819236011817?comment_id=386966447626290")</f>
        <v>https://www.facebook.com/430005779526496/posts/431819236011817?comment_id=386966447626290</v>
      </c>
      <c r="R281">
        <v>0</v>
      </c>
      <c r="S281">
        <v>0</v>
      </c>
      <c r="U281">
        <v>0</v>
      </c>
      <c r="X281" t="s">
        <v>60</v>
      </c>
      <c r="AK281" t="s">
        <v>556</v>
      </c>
      <c r="AL281" t="s">
        <v>55</v>
      </c>
      <c r="AM281" t="s">
        <v>55</v>
      </c>
      <c r="AN281" t="s">
        <v>55</v>
      </c>
      <c r="AO281" t="s">
        <v>55</v>
      </c>
      <c r="AP281" t="s">
        <v>55</v>
      </c>
      <c r="AQ281" t="s">
        <v>55</v>
      </c>
    </row>
    <row r="282" spans="1:43" x14ac:dyDescent="0.35">
      <c r="A282" t="s">
        <v>493</v>
      </c>
      <c r="B282" t="s">
        <v>56</v>
      </c>
      <c r="C282" t="s">
        <v>57</v>
      </c>
      <c r="D282" t="s">
        <v>57</v>
      </c>
      <c r="E282" t="s">
        <v>65</v>
      </c>
      <c r="F282" t="s">
        <v>131</v>
      </c>
      <c r="G282" t="s">
        <v>560</v>
      </c>
      <c r="I282" t="str">
        <f>HYPERLINK("https://www.facebook.com/430005779526496/posts/431819236011817?comment_id=1721990488204448","https://www.facebook.com/430005779526496/posts/431819236011817?comment_id=1721990488204448")</f>
        <v>https://www.facebook.com/430005779526496/posts/431819236011817?comment_id=1721990488204448</v>
      </c>
      <c r="R282">
        <v>0</v>
      </c>
      <c r="S282">
        <v>0</v>
      </c>
      <c r="U282">
        <v>0</v>
      </c>
      <c r="X282" t="s">
        <v>60</v>
      </c>
      <c r="AK282" t="s">
        <v>556</v>
      </c>
      <c r="AL282" t="s">
        <v>55</v>
      </c>
      <c r="AM282" t="s">
        <v>55</v>
      </c>
      <c r="AN282" t="s">
        <v>55</v>
      </c>
      <c r="AO282" t="s">
        <v>55</v>
      </c>
      <c r="AP282" t="s">
        <v>55</v>
      </c>
      <c r="AQ282" t="s">
        <v>55</v>
      </c>
    </row>
    <row r="283" spans="1:43" x14ac:dyDescent="0.35">
      <c r="A283" t="s">
        <v>561</v>
      </c>
      <c r="B283" t="s">
        <v>56</v>
      </c>
      <c r="C283" t="s">
        <v>57</v>
      </c>
      <c r="D283" t="s">
        <v>57</v>
      </c>
      <c r="E283" t="s">
        <v>65</v>
      </c>
      <c r="F283" t="s">
        <v>89</v>
      </c>
      <c r="G283" t="s">
        <v>562</v>
      </c>
      <c r="I283" t="str">
        <f>HYPERLINK("https://www.facebook.com/430005779526496/posts/431819236011817?comment_id=1579805306140858","https://www.facebook.com/430005779526496/posts/431819236011817?comment_id=1579805306140858")</f>
        <v>https://www.facebook.com/430005779526496/posts/431819236011817?comment_id=1579805306140858</v>
      </c>
      <c r="R283">
        <v>0</v>
      </c>
      <c r="S283">
        <v>0</v>
      </c>
      <c r="U283">
        <v>0</v>
      </c>
      <c r="X283" t="s">
        <v>60</v>
      </c>
      <c r="AK283" t="s">
        <v>556</v>
      </c>
      <c r="AL283" t="s">
        <v>55</v>
      </c>
      <c r="AM283" t="s">
        <v>55</v>
      </c>
      <c r="AN283" t="s">
        <v>55</v>
      </c>
      <c r="AO283" t="s">
        <v>55</v>
      </c>
      <c r="AP283" t="s">
        <v>55</v>
      </c>
      <c r="AQ283" t="s">
        <v>55</v>
      </c>
    </row>
    <row r="284" spans="1:43" x14ac:dyDescent="0.35">
      <c r="A284" t="s">
        <v>561</v>
      </c>
      <c r="B284" t="s">
        <v>56</v>
      </c>
      <c r="C284" t="s">
        <v>57</v>
      </c>
      <c r="D284" t="s">
        <v>57</v>
      </c>
      <c r="E284" t="s">
        <v>65</v>
      </c>
      <c r="F284" t="s">
        <v>563</v>
      </c>
      <c r="G284" t="s">
        <v>564</v>
      </c>
      <c r="I284" t="str">
        <f>HYPERLINK("https://www.facebook.com/430005779526496/posts/431819236011817?comment_id=7933455233340887","https://www.facebook.com/430005779526496/posts/431819236011817?comment_id=7933455233340887")</f>
        <v>https://www.facebook.com/430005779526496/posts/431819236011817?comment_id=7933455233340887</v>
      </c>
      <c r="R284">
        <v>0</v>
      </c>
      <c r="S284">
        <v>0</v>
      </c>
      <c r="U284">
        <v>0</v>
      </c>
      <c r="X284" t="s">
        <v>60</v>
      </c>
      <c r="AK284" t="s">
        <v>556</v>
      </c>
      <c r="AL284" t="s">
        <v>55</v>
      </c>
      <c r="AM284" t="s">
        <v>55</v>
      </c>
      <c r="AN284" t="s">
        <v>55</v>
      </c>
      <c r="AO284" t="s">
        <v>55</v>
      </c>
      <c r="AP284" t="s">
        <v>55</v>
      </c>
      <c r="AQ284" t="s">
        <v>55</v>
      </c>
    </row>
    <row r="285" spans="1:43" x14ac:dyDescent="0.35">
      <c r="A285" t="s">
        <v>561</v>
      </c>
      <c r="B285" t="s">
        <v>56</v>
      </c>
      <c r="C285" t="s">
        <v>57</v>
      </c>
      <c r="D285" t="s">
        <v>57</v>
      </c>
      <c r="E285" t="s">
        <v>49</v>
      </c>
      <c r="F285" t="s">
        <v>565</v>
      </c>
      <c r="G285" t="s">
        <v>566</v>
      </c>
      <c r="I285" t="str">
        <f>HYPERLINK("https://www.facebook.com/430005779526496/posts/431819236011817?comment_id=1489348025040479","https://www.facebook.com/430005779526496/posts/431819236011817?comment_id=1489348025040479")</f>
        <v>https://www.facebook.com/430005779526496/posts/431819236011817?comment_id=1489348025040479</v>
      </c>
      <c r="R285">
        <v>0</v>
      </c>
      <c r="S285">
        <v>0</v>
      </c>
      <c r="U285">
        <v>0</v>
      </c>
      <c r="X285" t="s">
        <v>60</v>
      </c>
      <c r="AK285" t="s">
        <v>556</v>
      </c>
      <c r="AL285" t="s">
        <v>55</v>
      </c>
      <c r="AM285" t="s">
        <v>55</v>
      </c>
      <c r="AN285" t="s">
        <v>55</v>
      </c>
      <c r="AO285" t="s">
        <v>55</v>
      </c>
      <c r="AP285" t="s">
        <v>55</v>
      </c>
      <c r="AQ285" t="s">
        <v>55</v>
      </c>
    </row>
    <row r="286" spans="1:43" x14ac:dyDescent="0.35">
      <c r="A286" t="s">
        <v>561</v>
      </c>
      <c r="B286" t="s">
        <v>56</v>
      </c>
      <c r="C286" t="s">
        <v>57</v>
      </c>
      <c r="D286" t="s">
        <v>57</v>
      </c>
      <c r="E286" t="s">
        <v>49</v>
      </c>
      <c r="F286" s="1" t="s">
        <v>567</v>
      </c>
      <c r="G286" t="s">
        <v>568</v>
      </c>
      <c r="I286" t="str">
        <f>HYPERLINK("https://www.facebook.com/430005779526496/posts/431819236011817?comment_id=336513028922444","https://www.facebook.com/430005779526496/posts/431819236011817?comment_id=336513028922444")</f>
        <v>https://www.facebook.com/430005779526496/posts/431819236011817?comment_id=336513028922444</v>
      </c>
      <c r="R286">
        <v>0</v>
      </c>
      <c r="S286">
        <v>0</v>
      </c>
      <c r="U286">
        <v>0</v>
      </c>
      <c r="X286" t="s">
        <v>60</v>
      </c>
      <c r="AK286" t="s">
        <v>556</v>
      </c>
      <c r="AL286" t="s">
        <v>55</v>
      </c>
      <c r="AM286" t="s">
        <v>55</v>
      </c>
      <c r="AN286" t="s">
        <v>55</v>
      </c>
      <c r="AO286" t="s">
        <v>55</v>
      </c>
      <c r="AP286" t="s">
        <v>55</v>
      </c>
      <c r="AQ286" t="s">
        <v>55</v>
      </c>
    </row>
    <row r="287" spans="1:43" x14ac:dyDescent="0.35">
      <c r="A287" t="s">
        <v>561</v>
      </c>
      <c r="B287" t="s">
        <v>56</v>
      </c>
      <c r="C287" t="s">
        <v>57</v>
      </c>
      <c r="D287" t="s">
        <v>57</v>
      </c>
      <c r="E287" t="s">
        <v>65</v>
      </c>
      <c r="F287" t="s">
        <v>569</v>
      </c>
      <c r="G287" t="s">
        <v>570</v>
      </c>
      <c r="I287" t="str">
        <f>HYPERLINK("https://www.facebook.com/430005779526496/posts/431819236011817?comment_id=432185205968378","https://www.facebook.com/430005779526496/posts/431819236011817?comment_id=432185205968378")</f>
        <v>https://www.facebook.com/430005779526496/posts/431819236011817?comment_id=432185205968378</v>
      </c>
      <c r="R287">
        <v>0</v>
      </c>
      <c r="S287">
        <v>0</v>
      </c>
      <c r="U287">
        <v>0</v>
      </c>
      <c r="X287" t="s">
        <v>60</v>
      </c>
      <c r="AK287" t="s">
        <v>556</v>
      </c>
      <c r="AL287" t="s">
        <v>55</v>
      </c>
      <c r="AM287" t="s">
        <v>55</v>
      </c>
      <c r="AN287" t="s">
        <v>55</v>
      </c>
      <c r="AO287" t="s">
        <v>55</v>
      </c>
      <c r="AP287" t="s">
        <v>55</v>
      </c>
      <c r="AQ287" t="s">
        <v>55</v>
      </c>
    </row>
    <row r="288" spans="1:43" x14ac:dyDescent="0.35">
      <c r="A288" t="s">
        <v>561</v>
      </c>
      <c r="B288" t="s">
        <v>56</v>
      </c>
      <c r="C288" t="s">
        <v>57</v>
      </c>
      <c r="D288" t="s">
        <v>57</v>
      </c>
      <c r="E288" t="s">
        <v>65</v>
      </c>
      <c r="F288" t="s">
        <v>170</v>
      </c>
      <c r="G288" t="s">
        <v>571</v>
      </c>
      <c r="I288" t="str">
        <f>HYPERLINK("https://www.facebook.com/430005779526496/posts/430093982851009?comment_id=7291298627614057","https://www.facebook.com/430005779526496/posts/430093982851009?comment_id=7291298627614057")</f>
        <v>https://www.facebook.com/430005779526496/posts/430093982851009?comment_id=7291298627614057</v>
      </c>
      <c r="R288">
        <v>0</v>
      </c>
      <c r="S288">
        <v>0</v>
      </c>
      <c r="U288">
        <v>0</v>
      </c>
      <c r="X288" t="s">
        <v>60</v>
      </c>
      <c r="AK288" t="s">
        <v>536</v>
      </c>
      <c r="AL288" t="s">
        <v>55</v>
      </c>
      <c r="AM288" t="s">
        <v>55</v>
      </c>
      <c r="AN288" t="s">
        <v>55</v>
      </c>
      <c r="AO288" t="s">
        <v>55</v>
      </c>
      <c r="AP288" t="s">
        <v>55</v>
      </c>
      <c r="AQ288" t="s">
        <v>55</v>
      </c>
    </row>
    <row r="289" spans="1:43" x14ac:dyDescent="0.35">
      <c r="A289" t="s">
        <v>561</v>
      </c>
      <c r="B289" t="s">
        <v>56</v>
      </c>
      <c r="C289" t="s">
        <v>57</v>
      </c>
      <c r="D289" t="s">
        <v>57</v>
      </c>
      <c r="E289" t="s">
        <v>65</v>
      </c>
      <c r="F289" t="s">
        <v>572</v>
      </c>
      <c r="G289" t="s">
        <v>573</v>
      </c>
      <c r="I289" t="str">
        <f>HYPERLINK("https://www.facebook.com/430005779526496/posts/431819236011817?comment_id=1466203727644619","https://www.facebook.com/430005779526496/posts/431819236011817?comment_id=1466203727644619")</f>
        <v>https://www.facebook.com/430005779526496/posts/431819236011817?comment_id=1466203727644619</v>
      </c>
      <c r="R289">
        <v>0</v>
      </c>
      <c r="S289">
        <v>0</v>
      </c>
      <c r="U289">
        <v>0</v>
      </c>
      <c r="X289" t="s">
        <v>60</v>
      </c>
      <c r="AK289" t="s">
        <v>556</v>
      </c>
      <c r="AL289" t="s">
        <v>55</v>
      </c>
      <c r="AM289" t="s">
        <v>55</v>
      </c>
      <c r="AN289" t="s">
        <v>55</v>
      </c>
      <c r="AO289" t="s">
        <v>55</v>
      </c>
      <c r="AP289" t="s">
        <v>55</v>
      </c>
      <c r="AQ289" t="s">
        <v>55</v>
      </c>
    </row>
    <row r="290" spans="1:43" x14ac:dyDescent="0.35">
      <c r="A290" t="s">
        <v>561</v>
      </c>
      <c r="B290" t="s">
        <v>56</v>
      </c>
      <c r="C290" t="s">
        <v>57</v>
      </c>
      <c r="D290" t="s">
        <v>57</v>
      </c>
      <c r="E290" t="s">
        <v>65</v>
      </c>
      <c r="F290" t="s">
        <v>574</v>
      </c>
      <c r="G290" t="s">
        <v>575</v>
      </c>
      <c r="I290" t="str">
        <f>HYPERLINK("https://www.facebook.com/430005779526496/posts/431819236011817?comment_id=1095835048305814","https://www.facebook.com/430005779526496/posts/431819236011817?comment_id=1095835048305814")</f>
        <v>https://www.facebook.com/430005779526496/posts/431819236011817?comment_id=1095835048305814</v>
      </c>
      <c r="R290">
        <v>0</v>
      </c>
      <c r="S290">
        <v>0</v>
      </c>
      <c r="U290">
        <v>0</v>
      </c>
      <c r="X290" t="s">
        <v>60</v>
      </c>
      <c r="AK290" t="s">
        <v>556</v>
      </c>
      <c r="AL290" t="s">
        <v>55</v>
      </c>
      <c r="AM290" t="s">
        <v>55</v>
      </c>
      <c r="AN290" t="s">
        <v>55</v>
      </c>
      <c r="AO290" t="s">
        <v>55</v>
      </c>
      <c r="AP290" t="s">
        <v>55</v>
      </c>
      <c r="AQ290" t="s">
        <v>55</v>
      </c>
    </row>
    <row r="291" spans="1:43" x14ac:dyDescent="0.35">
      <c r="A291" t="s">
        <v>561</v>
      </c>
      <c r="B291" t="s">
        <v>56</v>
      </c>
      <c r="C291" t="s">
        <v>57</v>
      </c>
      <c r="D291" t="s">
        <v>57</v>
      </c>
      <c r="E291" t="s">
        <v>49</v>
      </c>
      <c r="F291" s="1" t="s">
        <v>129</v>
      </c>
      <c r="G291" t="s">
        <v>576</v>
      </c>
      <c r="I291" t="str">
        <f>HYPERLINK("https://www.facebook.com/430005779526496/posts/431819236011817?comment_id=924459049403741","https://www.facebook.com/430005779526496/posts/431819236011817?comment_id=924459049403741")</f>
        <v>https://www.facebook.com/430005779526496/posts/431819236011817?comment_id=924459049403741</v>
      </c>
      <c r="R291">
        <v>0</v>
      </c>
      <c r="S291">
        <v>0</v>
      </c>
      <c r="U291">
        <v>0</v>
      </c>
      <c r="X291" t="s">
        <v>60</v>
      </c>
      <c r="AK291" t="s">
        <v>556</v>
      </c>
      <c r="AL291" t="s">
        <v>55</v>
      </c>
      <c r="AM291" t="s">
        <v>55</v>
      </c>
      <c r="AN291" t="s">
        <v>55</v>
      </c>
      <c r="AO291" t="s">
        <v>55</v>
      </c>
      <c r="AP291" t="s">
        <v>55</v>
      </c>
      <c r="AQ291" t="s">
        <v>55</v>
      </c>
    </row>
    <row r="292" spans="1:43" x14ac:dyDescent="0.35">
      <c r="A292" t="s">
        <v>561</v>
      </c>
      <c r="B292" t="s">
        <v>56</v>
      </c>
      <c r="C292" t="s">
        <v>57</v>
      </c>
      <c r="D292" t="s">
        <v>57</v>
      </c>
      <c r="E292" t="s">
        <v>65</v>
      </c>
      <c r="F292" t="s">
        <v>131</v>
      </c>
      <c r="G292" t="s">
        <v>577</v>
      </c>
      <c r="I292" t="str">
        <f>HYPERLINK("https://www.facebook.com/430005779526496/posts/431819236011817?comment_id=1453683075546877","https://www.facebook.com/430005779526496/posts/431819236011817?comment_id=1453683075546877")</f>
        <v>https://www.facebook.com/430005779526496/posts/431819236011817?comment_id=1453683075546877</v>
      </c>
      <c r="R292">
        <v>0</v>
      </c>
      <c r="S292">
        <v>0</v>
      </c>
      <c r="U292">
        <v>0</v>
      </c>
      <c r="X292" t="s">
        <v>60</v>
      </c>
      <c r="AK292" t="s">
        <v>556</v>
      </c>
      <c r="AL292" t="s">
        <v>55</v>
      </c>
      <c r="AM292" t="s">
        <v>55</v>
      </c>
      <c r="AN292" t="s">
        <v>55</v>
      </c>
      <c r="AO292" t="s">
        <v>55</v>
      </c>
      <c r="AP292" t="s">
        <v>55</v>
      </c>
      <c r="AQ292" t="s">
        <v>55</v>
      </c>
    </row>
    <row r="293" spans="1:43" x14ac:dyDescent="0.35">
      <c r="A293" t="s">
        <v>561</v>
      </c>
      <c r="B293" t="s">
        <v>56</v>
      </c>
      <c r="C293" t="s">
        <v>57</v>
      </c>
      <c r="D293" t="s">
        <v>57</v>
      </c>
      <c r="E293" t="s">
        <v>49</v>
      </c>
      <c r="G293" t="s">
        <v>578</v>
      </c>
      <c r="I293" t="str">
        <f>HYPERLINK("https://www.facebook.com/430005779526496/posts/432431665950574?comment_id=1358874954731001","https://www.facebook.com/430005779526496/posts/432431665950574?comment_id=1358874954731001")</f>
        <v>https://www.facebook.com/430005779526496/posts/432431665950574?comment_id=1358874954731001</v>
      </c>
      <c r="R293">
        <v>0</v>
      </c>
      <c r="S293">
        <v>0</v>
      </c>
      <c r="U293">
        <v>0</v>
      </c>
      <c r="X293" t="s">
        <v>60</v>
      </c>
      <c r="AK293" t="s">
        <v>76</v>
      </c>
      <c r="AL293" t="s">
        <v>55</v>
      </c>
      <c r="AM293" t="s">
        <v>55</v>
      </c>
      <c r="AN293" t="s">
        <v>55</v>
      </c>
      <c r="AO293" t="s">
        <v>55</v>
      </c>
      <c r="AP293" t="s">
        <v>55</v>
      </c>
      <c r="AQ293" t="s">
        <v>55</v>
      </c>
    </row>
    <row r="294" spans="1:43" x14ac:dyDescent="0.35">
      <c r="A294" t="s">
        <v>561</v>
      </c>
      <c r="B294" t="s">
        <v>56</v>
      </c>
      <c r="C294" t="s">
        <v>57</v>
      </c>
      <c r="D294" t="s">
        <v>57</v>
      </c>
      <c r="E294" t="s">
        <v>49</v>
      </c>
      <c r="F294" s="1" t="s">
        <v>579</v>
      </c>
      <c r="G294" t="s">
        <v>580</v>
      </c>
      <c r="I294" t="str">
        <f>HYPERLINK("https://www.facebook.com/430005779526496/posts/431819236011817?comment_id=761880305903641","https://www.facebook.com/430005779526496/posts/431819236011817?comment_id=761880305903641")</f>
        <v>https://www.facebook.com/430005779526496/posts/431819236011817?comment_id=761880305903641</v>
      </c>
      <c r="R294">
        <v>0</v>
      </c>
      <c r="S294">
        <v>0</v>
      </c>
      <c r="U294">
        <v>0</v>
      </c>
      <c r="X294" t="s">
        <v>60</v>
      </c>
      <c r="AK294" t="s">
        <v>556</v>
      </c>
      <c r="AL294" t="s">
        <v>55</v>
      </c>
      <c r="AM294" t="s">
        <v>55</v>
      </c>
      <c r="AN294" t="s">
        <v>55</v>
      </c>
      <c r="AO294" t="s">
        <v>55</v>
      </c>
      <c r="AP294" t="s">
        <v>55</v>
      </c>
      <c r="AQ294" t="s">
        <v>55</v>
      </c>
    </row>
    <row r="295" spans="1:43" x14ac:dyDescent="0.35">
      <c r="A295" t="s">
        <v>561</v>
      </c>
      <c r="B295" t="s">
        <v>56</v>
      </c>
      <c r="C295" t="s">
        <v>57</v>
      </c>
      <c r="D295" t="s">
        <v>57</v>
      </c>
      <c r="E295" t="s">
        <v>49</v>
      </c>
      <c r="F295" s="1" t="s">
        <v>129</v>
      </c>
      <c r="G295" t="s">
        <v>581</v>
      </c>
      <c r="I295" t="str">
        <f>HYPERLINK("https://www.facebook.com/430005779526496/posts/431819236011817?comment_id=1617517895663196","https://www.facebook.com/430005779526496/posts/431819236011817?comment_id=1617517895663196")</f>
        <v>https://www.facebook.com/430005779526496/posts/431819236011817?comment_id=1617517895663196</v>
      </c>
      <c r="R295">
        <v>0</v>
      </c>
      <c r="S295">
        <v>0</v>
      </c>
      <c r="U295">
        <v>0</v>
      </c>
      <c r="X295" t="s">
        <v>60</v>
      </c>
      <c r="AK295" t="s">
        <v>556</v>
      </c>
      <c r="AL295" t="s">
        <v>55</v>
      </c>
      <c r="AM295" t="s">
        <v>55</v>
      </c>
      <c r="AN295" t="s">
        <v>55</v>
      </c>
      <c r="AO295" t="s">
        <v>55</v>
      </c>
      <c r="AP295" t="s">
        <v>55</v>
      </c>
      <c r="AQ295" t="s">
        <v>55</v>
      </c>
    </row>
    <row r="296" spans="1:43" x14ac:dyDescent="0.35">
      <c r="A296" t="s">
        <v>561</v>
      </c>
      <c r="B296" t="s">
        <v>56</v>
      </c>
      <c r="C296" t="s">
        <v>57</v>
      </c>
      <c r="D296" t="s">
        <v>57</v>
      </c>
      <c r="E296" t="s">
        <v>65</v>
      </c>
      <c r="F296" t="s">
        <v>131</v>
      </c>
      <c r="G296" t="s">
        <v>582</v>
      </c>
      <c r="I296" t="str">
        <f>HYPERLINK("https://www.facebook.com/430005779526496/posts/431819236011817?comment_id=435797815571409","https://www.facebook.com/430005779526496/posts/431819236011817?comment_id=435797815571409")</f>
        <v>https://www.facebook.com/430005779526496/posts/431819236011817?comment_id=435797815571409</v>
      </c>
      <c r="R296">
        <v>0</v>
      </c>
      <c r="S296">
        <v>0</v>
      </c>
      <c r="U296">
        <v>0</v>
      </c>
      <c r="X296" t="s">
        <v>60</v>
      </c>
      <c r="AK296" t="s">
        <v>556</v>
      </c>
      <c r="AL296" t="s">
        <v>55</v>
      </c>
      <c r="AM296" t="s">
        <v>55</v>
      </c>
      <c r="AN296" t="s">
        <v>55</v>
      </c>
      <c r="AO296" t="s">
        <v>55</v>
      </c>
      <c r="AP296" t="s">
        <v>55</v>
      </c>
      <c r="AQ296" t="s">
        <v>55</v>
      </c>
    </row>
    <row r="297" spans="1:43" x14ac:dyDescent="0.35">
      <c r="A297" t="s">
        <v>561</v>
      </c>
      <c r="B297" t="s">
        <v>56</v>
      </c>
      <c r="C297" t="s">
        <v>57</v>
      </c>
      <c r="D297" t="s">
        <v>57</v>
      </c>
      <c r="E297" t="s">
        <v>49</v>
      </c>
      <c r="F297" s="1" t="s">
        <v>129</v>
      </c>
      <c r="G297" t="s">
        <v>583</v>
      </c>
      <c r="I297" t="str">
        <f>HYPERLINK("https://www.facebook.com/430005779526496/posts/431819236011817?comment_id=1452993292259908","https://www.facebook.com/430005779526496/posts/431819236011817?comment_id=1452993292259908")</f>
        <v>https://www.facebook.com/430005779526496/posts/431819236011817?comment_id=1452993292259908</v>
      </c>
      <c r="R297">
        <v>0</v>
      </c>
      <c r="S297">
        <v>0</v>
      </c>
      <c r="U297">
        <v>0</v>
      </c>
      <c r="X297" t="s">
        <v>60</v>
      </c>
      <c r="AK297" t="s">
        <v>556</v>
      </c>
      <c r="AL297" t="s">
        <v>55</v>
      </c>
      <c r="AM297" t="s">
        <v>55</v>
      </c>
      <c r="AN297" t="s">
        <v>55</v>
      </c>
      <c r="AO297" t="s">
        <v>55</v>
      </c>
      <c r="AP297" t="s">
        <v>55</v>
      </c>
      <c r="AQ297" t="s">
        <v>55</v>
      </c>
    </row>
    <row r="298" spans="1:43" x14ac:dyDescent="0.35">
      <c r="A298" t="s">
        <v>561</v>
      </c>
      <c r="B298" t="s">
        <v>56</v>
      </c>
      <c r="C298" t="s">
        <v>57</v>
      </c>
      <c r="D298" t="s">
        <v>57</v>
      </c>
      <c r="E298" t="s">
        <v>65</v>
      </c>
      <c r="F298" t="s">
        <v>131</v>
      </c>
      <c r="G298" t="s">
        <v>584</v>
      </c>
      <c r="I298" t="str">
        <f>HYPERLINK("https://www.facebook.com/430005779526496/posts/431819236011817?comment_id=378771871710417","https://www.facebook.com/430005779526496/posts/431819236011817?comment_id=378771871710417")</f>
        <v>https://www.facebook.com/430005779526496/posts/431819236011817?comment_id=378771871710417</v>
      </c>
      <c r="R298">
        <v>0</v>
      </c>
      <c r="S298">
        <v>0</v>
      </c>
      <c r="U298">
        <v>0</v>
      </c>
      <c r="X298" t="s">
        <v>60</v>
      </c>
      <c r="AK298" t="s">
        <v>556</v>
      </c>
      <c r="AL298" t="s">
        <v>55</v>
      </c>
      <c r="AM298" t="s">
        <v>55</v>
      </c>
      <c r="AN298" t="s">
        <v>55</v>
      </c>
      <c r="AO298" t="s">
        <v>55</v>
      </c>
      <c r="AP298" t="s">
        <v>55</v>
      </c>
      <c r="AQ298" t="s">
        <v>55</v>
      </c>
    </row>
    <row r="299" spans="1:43" x14ac:dyDescent="0.35">
      <c r="A299" t="s">
        <v>561</v>
      </c>
      <c r="B299" t="s">
        <v>56</v>
      </c>
      <c r="C299" t="s">
        <v>57</v>
      </c>
      <c r="D299" t="s">
        <v>57</v>
      </c>
      <c r="E299" t="s">
        <v>65</v>
      </c>
      <c r="F299" s="1" t="s">
        <v>585</v>
      </c>
      <c r="G299" t="s">
        <v>586</v>
      </c>
      <c r="I299" t="str">
        <f>HYPERLINK("https://www.facebook.com/430005779526496/posts/431819236011817?comment_id=822119359933695","https://www.facebook.com/430005779526496/posts/431819236011817?comment_id=822119359933695")</f>
        <v>https://www.facebook.com/430005779526496/posts/431819236011817?comment_id=822119359933695</v>
      </c>
      <c r="R299">
        <v>0</v>
      </c>
      <c r="S299">
        <v>0</v>
      </c>
      <c r="U299">
        <v>0</v>
      </c>
      <c r="X299" t="s">
        <v>60</v>
      </c>
      <c r="AK299" t="s">
        <v>556</v>
      </c>
      <c r="AL299" t="s">
        <v>55</v>
      </c>
      <c r="AM299" t="s">
        <v>55</v>
      </c>
      <c r="AN299" t="s">
        <v>55</v>
      </c>
      <c r="AO299" t="s">
        <v>55</v>
      </c>
      <c r="AP299" t="s">
        <v>55</v>
      </c>
      <c r="AQ299" t="s">
        <v>55</v>
      </c>
    </row>
    <row r="300" spans="1:43" x14ac:dyDescent="0.35">
      <c r="A300" t="s">
        <v>561</v>
      </c>
      <c r="B300" t="s">
        <v>47</v>
      </c>
      <c r="C300" t="s">
        <v>48</v>
      </c>
      <c r="D300" t="s">
        <v>48</v>
      </c>
      <c r="E300" t="s">
        <v>65</v>
      </c>
      <c r="F300" t="s">
        <v>532</v>
      </c>
      <c r="G300" t="s">
        <v>587</v>
      </c>
      <c r="I300" t="str">
        <f>HYPERLINK("https://twitter.com/Twitter User/status/1772577282697089399","https://twitter.com/Twitter User/status/1772577282697089399")</f>
        <v>https://twitter.com/Twitter User/status/1772577282697089399</v>
      </c>
      <c r="N300">
        <v>0</v>
      </c>
      <c r="O300">
        <v>0</v>
      </c>
      <c r="X300" t="s">
        <v>53</v>
      </c>
      <c r="AK300" t="s">
        <v>54</v>
      </c>
      <c r="AL300" t="s">
        <v>55</v>
      </c>
      <c r="AM300" t="s">
        <v>55</v>
      </c>
      <c r="AN300" t="s">
        <v>55</v>
      </c>
      <c r="AO300" t="s">
        <v>55</v>
      </c>
      <c r="AP300" t="s">
        <v>55</v>
      </c>
      <c r="AQ300" t="s">
        <v>55</v>
      </c>
    </row>
    <row r="301" spans="1:43" x14ac:dyDescent="0.35">
      <c r="A301" t="s">
        <v>561</v>
      </c>
      <c r="B301" t="s">
        <v>47</v>
      </c>
      <c r="C301" t="s">
        <v>48</v>
      </c>
      <c r="D301" t="s">
        <v>48</v>
      </c>
      <c r="E301" t="s">
        <v>49</v>
      </c>
      <c r="F301" t="s">
        <v>588</v>
      </c>
      <c r="G301" t="s">
        <v>589</v>
      </c>
      <c r="I301" t="str">
        <f>HYPERLINK("https://twitter.com/Twitter User/status/1772574288605839735","https://twitter.com/Twitter User/status/1772574288605839735")</f>
        <v>https://twitter.com/Twitter User/status/1772574288605839735</v>
      </c>
      <c r="J301" t="s">
        <v>52</v>
      </c>
      <c r="N301">
        <v>0</v>
      </c>
      <c r="O301">
        <v>0</v>
      </c>
      <c r="X301" t="s">
        <v>53</v>
      </c>
      <c r="AK301" t="s">
        <v>54</v>
      </c>
      <c r="AL301" t="s">
        <v>55</v>
      </c>
      <c r="AM301" t="s">
        <v>55</v>
      </c>
      <c r="AN301" t="s">
        <v>55</v>
      </c>
      <c r="AO301" t="s">
        <v>55</v>
      </c>
      <c r="AP301" t="s">
        <v>55</v>
      </c>
      <c r="AQ301" t="s">
        <v>55</v>
      </c>
    </row>
    <row r="302" spans="1:43" x14ac:dyDescent="0.35">
      <c r="A302" t="s">
        <v>561</v>
      </c>
      <c r="B302" t="s">
        <v>47</v>
      </c>
      <c r="C302" t="s">
        <v>48</v>
      </c>
      <c r="D302" t="s">
        <v>48</v>
      </c>
      <c r="E302" t="s">
        <v>49</v>
      </c>
      <c r="F302" t="s">
        <v>590</v>
      </c>
      <c r="G302" t="s">
        <v>591</v>
      </c>
      <c r="I302" t="str">
        <f>HYPERLINK("https://twitter.com/Twitter User/status/1772568542409363837","https://twitter.com/Twitter User/status/1772568542409363837")</f>
        <v>https://twitter.com/Twitter User/status/1772568542409363837</v>
      </c>
      <c r="N302">
        <v>0</v>
      </c>
      <c r="O302">
        <v>0</v>
      </c>
      <c r="X302" t="s">
        <v>444</v>
      </c>
      <c r="AK302" t="s">
        <v>54</v>
      </c>
      <c r="AL302" t="s">
        <v>55</v>
      </c>
      <c r="AM302" t="s">
        <v>55</v>
      </c>
      <c r="AN302" t="s">
        <v>55</v>
      </c>
      <c r="AO302" t="s">
        <v>55</v>
      </c>
      <c r="AP302" t="s">
        <v>55</v>
      </c>
      <c r="AQ302" t="s">
        <v>55</v>
      </c>
    </row>
    <row r="303" spans="1:43" x14ac:dyDescent="0.35">
      <c r="A303" t="s">
        <v>561</v>
      </c>
      <c r="B303" t="s">
        <v>56</v>
      </c>
      <c r="C303" t="s">
        <v>57</v>
      </c>
      <c r="D303" t="s">
        <v>57</v>
      </c>
      <c r="E303" t="s">
        <v>49</v>
      </c>
      <c r="G303" t="s">
        <v>592</v>
      </c>
      <c r="I303" t="str">
        <f>HYPERLINK("https://www.facebook.com/430005779526496/posts/431819236011817?comment_id=2663903903760263","https://www.facebook.com/430005779526496/posts/431819236011817?comment_id=2663903903760263")</f>
        <v>https://www.facebook.com/430005779526496/posts/431819236011817?comment_id=2663903903760263</v>
      </c>
      <c r="R303">
        <v>0</v>
      </c>
      <c r="S303">
        <v>0</v>
      </c>
      <c r="U303">
        <v>0</v>
      </c>
      <c r="X303" t="s">
        <v>60</v>
      </c>
      <c r="AK303" t="s">
        <v>556</v>
      </c>
      <c r="AL303" t="s">
        <v>55</v>
      </c>
      <c r="AM303" t="s">
        <v>55</v>
      </c>
      <c r="AN303" t="s">
        <v>55</v>
      </c>
      <c r="AO303" t="s">
        <v>55</v>
      </c>
      <c r="AP303" t="s">
        <v>55</v>
      </c>
      <c r="AQ303" t="s">
        <v>55</v>
      </c>
    </row>
    <row r="304" spans="1:43" x14ac:dyDescent="0.35">
      <c r="A304" t="s">
        <v>561</v>
      </c>
      <c r="B304" t="s">
        <v>56</v>
      </c>
      <c r="C304" t="s">
        <v>57</v>
      </c>
      <c r="D304" t="s">
        <v>57</v>
      </c>
      <c r="E304" t="s">
        <v>49</v>
      </c>
      <c r="F304" t="s">
        <v>593</v>
      </c>
      <c r="G304" t="s">
        <v>594</v>
      </c>
      <c r="I304" t="str">
        <f>HYPERLINK("https://www.facebook.com/430005779526496/posts/431819236011817?comment_id=2093674107681672","https://www.facebook.com/430005779526496/posts/431819236011817?comment_id=2093674107681672")</f>
        <v>https://www.facebook.com/430005779526496/posts/431819236011817?comment_id=2093674107681672</v>
      </c>
      <c r="R304">
        <v>0</v>
      </c>
      <c r="S304">
        <v>0</v>
      </c>
      <c r="U304">
        <v>0</v>
      </c>
      <c r="X304" t="s">
        <v>60</v>
      </c>
      <c r="AK304" t="s">
        <v>556</v>
      </c>
      <c r="AL304" t="s">
        <v>55</v>
      </c>
      <c r="AM304" t="s">
        <v>55</v>
      </c>
      <c r="AN304" t="s">
        <v>55</v>
      </c>
      <c r="AO304" t="s">
        <v>55</v>
      </c>
      <c r="AP304" t="s">
        <v>55</v>
      </c>
      <c r="AQ304" t="s">
        <v>55</v>
      </c>
    </row>
    <row r="305" spans="1:43" x14ac:dyDescent="0.35">
      <c r="A305" t="s">
        <v>561</v>
      </c>
      <c r="B305" t="s">
        <v>47</v>
      </c>
      <c r="C305" t="s">
        <v>48</v>
      </c>
      <c r="D305" t="s">
        <v>48</v>
      </c>
      <c r="E305" t="s">
        <v>104</v>
      </c>
      <c r="F305" t="s">
        <v>595</v>
      </c>
      <c r="G305" t="s">
        <v>596</v>
      </c>
      <c r="I305" t="str">
        <f>HYPERLINK("https://twitter.com/Twitter User/status/1772544807715385723","https://twitter.com/Twitter User/status/1772544807715385723")</f>
        <v>https://twitter.com/Twitter User/status/1772544807715385723</v>
      </c>
      <c r="J305" t="s">
        <v>52</v>
      </c>
      <c r="N305">
        <v>0</v>
      </c>
      <c r="O305">
        <v>0</v>
      </c>
      <c r="X305" t="s">
        <v>53</v>
      </c>
      <c r="AK305" t="s">
        <v>54</v>
      </c>
      <c r="AL305" t="s">
        <v>55</v>
      </c>
      <c r="AM305" t="s">
        <v>55</v>
      </c>
      <c r="AN305" t="s">
        <v>55</v>
      </c>
      <c r="AO305" t="s">
        <v>55</v>
      </c>
      <c r="AP305" t="s">
        <v>55</v>
      </c>
      <c r="AQ305" t="s">
        <v>55</v>
      </c>
    </row>
    <row r="306" spans="1:43" x14ac:dyDescent="0.35">
      <c r="A306" t="s">
        <v>561</v>
      </c>
      <c r="B306" t="s">
        <v>47</v>
      </c>
      <c r="C306" t="s">
        <v>48</v>
      </c>
      <c r="D306" t="s">
        <v>48</v>
      </c>
      <c r="E306" t="s">
        <v>104</v>
      </c>
      <c r="F306" t="s">
        <v>597</v>
      </c>
      <c r="G306" t="s">
        <v>598</v>
      </c>
      <c r="I306" t="str">
        <f>HYPERLINK("https://twitter.com/Twitter User/status/1772544531675640045","https://twitter.com/Twitter User/status/1772544531675640045")</f>
        <v>https://twitter.com/Twitter User/status/1772544531675640045</v>
      </c>
      <c r="J306" t="s">
        <v>52</v>
      </c>
      <c r="N306">
        <v>0</v>
      </c>
      <c r="O306">
        <v>0</v>
      </c>
      <c r="X306" t="s">
        <v>53</v>
      </c>
      <c r="AK306" t="s">
        <v>54</v>
      </c>
      <c r="AL306" t="s">
        <v>55</v>
      </c>
      <c r="AM306" t="s">
        <v>55</v>
      </c>
      <c r="AN306" t="s">
        <v>55</v>
      </c>
      <c r="AO306" t="s">
        <v>55</v>
      </c>
      <c r="AP306" t="s">
        <v>55</v>
      </c>
      <c r="AQ306" t="s">
        <v>55</v>
      </c>
    </row>
    <row r="307" spans="1:43" x14ac:dyDescent="0.35">
      <c r="A307" t="s">
        <v>561</v>
      </c>
      <c r="B307" t="s">
        <v>47</v>
      </c>
      <c r="C307" t="s">
        <v>48</v>
      </c>
      <c r="D307" t="s">
        <v>48</v>
      </c>
      <c r="E307" t="s">
        <v>49</v>
      </c>
      <c r="F307" t="s">
        <v>599</v>
      </c>
      <c r="G307" t="s">
        <v>600</v>
      </c>
      <c r="I307" t="str">
        <f>HYPERLINK("https://twitter.com/Twitter User/status/1772540650606518563","https://twitter.com/Twitter User/status/1772540650606518563")</f>
        <v>https://twitter.com/Twitter User/status/1772540650606518563</v>
      </c>
      <c r="J307" t="s">
        <v>52</v>
      </c>
      <c r="N307">
        <v>0</v>
      </c>
      <c r="O307">
        <v>0</v>
      </c>
      <c r="X307" t="s">
        <v>53</v>
      </c>
      <c r="AK307" t="s">
        <v>54</v>
      </c>
      <c r="AL307" t="s">
        <v>55</v>
      </c>
      <c r="AM307" t="s">
        <v>55</v>
      </c>
      <c r="AN307" t="s">
        <v>55</v>
      </c>
      <c r="AO307" t="s">
        <v>55</v>
      </c>
      <c r="AP307" t="s">
        <v>55</v>
      </c>
      <c r="AQ307" t="s">
        <v>55</v>
      </c>
    </row>
    <row r="308" spans="1:43" x14ac:dyDescent="0.35">
      <c r="A308" t="s">
        <v>561</v>
      </c>
      <c r="B308" t="s">
        <v>56</v>
      </c>
      <c r="C308" t="s">
        <v>57</v>
      </c>
      <c r="D308" t="s">
        <v>57</v>
      </c>
      <c r="E308" t="s">
        <v>65</v>
      </c>
      <c r="F308" t="s">
        <v>601</v>
      </c>
      <c r="G308" t="s">
        <v>602</v>
      </c>
      <c r="I308" t="str">
        <f>HYPERLINK("https://www.facebook.com/430005779526496/posts/431819236011817?comment_id=3680572405587023","https://www.facebook.com/430005779526496/posts/431819236011817?comment_id=3680572405587023")</f>
        <v>https://www.facebook.com/430005779526496/posts/431819236011817?comment_id=3680572405587023</v>
      </c>
      <c r="R308">
        <v>0</v>
      </c>
      <c r="S308">
        <v>0</v>
      </c>
      <c r="U308">
        <v>0</v>
      </c>
      <c r="X308" t="s">
        <v>60</v>
      </c>
      <c r="AK308" t="s">
        <v>556</v>
      </c>
      <c r="AL308" t="s">
        <v>55</v>
      </c>
      <c r="AM308" t="s">
        <v>55</v>
      </c>
      <c r="AN308" t="s">
        <v>55</v>
      </c>
      <c r="AO308" t="s">
        <v>55</v>
      </c>
      <c r="AP308" t="s">
        <v>55</v>
      </c>
      <c r="AQ308" t="s">
        <v>55</v>
      </c>
    </row>
    <row r="309" spans="1:43" x14ac:dyDescent="0.35">
      <c r="A309" t="s">
        <v>561</v>
      </c>
      <c r="B309" t="s">
        <v>56</v>
      </c>
      <c r="C309" t="s">
        <v>57</v>
      </c>
      <c r="D309" t="s">
        <v>57</v>
      </c>
      <c r="E309" t="s">
        <v>49</v>
      </c>
      <c r="F309" s="1" t="s">
        <v>129</v>
      </c>
      <c r="G309" t="s">
        <v>603</v>
      </c>
      <c r="I309" t="str">
        <f>HYPERLINK("https://www.facebook.com/430005779526496/posts/430093982851009?comment_id=1455187722069496","https://www.facebook.com/430005779526496/posts/430093982851009?comment_id=1455187722069496")</f>
        <v>https://www.facebook.com/430005779526496/posts/430093982851009?comment_id=1455187722069496</v>
      </c>
      <c r="R309">
        <v>0</v>
      </c>
      <c r="S309">
        <v>0</v>
      </c>
      <c r="U309">
        <v>0</v>
      </c>
      <c r="X309" t="s">
        <v>60</v>
      </c>
      <c r="AK309" t="s">
        <v>536</v>
      </c>
      <c r="AL309" t="s">
        <v>55</v>
      </c>
      <c r="AM309" t="s">
        <v>55</v>
      </c>
      <c r="AN309" t="s">
        <v>55</v>
      </c>
      <c r="AO309" t="s">
        <v>55</v>
      </c>
      <c r="AP309" t="s">
        <v>55</v>
      </c>
      <c r="AQ309" t="s">
        <v>55</v>
      </c>
    </row>
    <row r="310" spans="1:43" x14ac:dyDescent="0.35">
      <c r="A310" t="s">
        <v>561</v>
      </c>
      <c r="B310" t="s">
        <v>56</v>
      </c>
      <c r="C310" t="s">
        <v>57</v>
      </c>
      <c r="D310" t="s">
        <v>57</v>
      </c>
      <c r="E310" t="s">
        <v>65</v>
      </c>
      <c r="F310" t="s">
        <v>131</v>
      </c>
      <c r="G310" t="s">
        <v>604</v>
      </c>
      <c r="I310" t="str">
        <f>HYPERLINK("https://www.facebook.com/430005779526496/posts/430093982851009?comment_id=969836131171351","https://www.facebook.com/430005779526496/posts/430093982851009?comment_id=969836131171351")</f>
        <v>https://www.facebook.com/430005779526496/posts/430093982851009?comment_id=969836131171351</v>
      </c>
      <c r="R310">
        <v>0</v>
      </c>
      <c r="S310">
        <v>0</v>
      </c>
      <c r="U310">
        <v>0</v>
      </c>
      <c r="X310" t="s">
        <v>60</v>
      </c>
      <c r="AK310" t="s">
        <v>536</v>
      </c>
      <c r="AL310" t="s">
        <v>55</v>
      </c>
      <c r="AM310" t="s">
        <v>55</v>
      </c>
      <c r="AN310" t="s">
        <v>55</v>
      </c>
      <c r="AO310" t="s">
        <v>55</v>
      </c>
      <c r="AP310" t="s">
        <v>55</v>
      </c>
      <c r="AQ310" t="s">
        <v>55</v>
      </c>
    </row>
    <row r="311" spans="1:43" x14ac:dyDescent="0.35">
      <c r="A311" t="s">
        <v>561</v>
      </c>
      <c r="B311" t="s">
        <v>56</v>
      </c>
      <c r="C311" t="s">
        <v>57</v>
      </c>
      <c r="D311" t="s">
        <v>57</v>
      </c>
      <c r="E311" t="s">
        <v>49</v>
      </c>
      <c r="F311" s="1" t="s">
        <v>129</v>
      </c>
      <c r="G311" t="s">
        <v>605</v>
      </c>
      <c r="I311" t="str">
        <f>HYPERLINK("https://www.facebook.com/430005779526496/posts/431819236011817?comment_id=1359543351393788","https://www.facebook.com/430005779526496/posts/431819236011817?comment_id=1359543351393788")</f>
        <v>https://www.facebook.com/430005779526496/posts/431819236011817?comment_id=1359543351393788</v>
      </c>
      <c r="R311">
        <v>0</v>
      </c>
      <c r="S311">
        <v>0</v>
      </c>
      <c r="U311">
        <v>0</v>
      </c>
      <c r="X311" t="s">
        <v>60</v>
      </c>
      <c r="AK311" t="s">
        <v>556</v>
      </c>
      <c r="AL311" t="s">
        <v>55</v>
      </c>
      <c r="AM311" t="s">
        <v>55</v>
      </c>
      <c r="AN311" t="s">
        <v>55</v>
      </c>
      <c r="AO311" t="s">
        <v>55</v>
      </c>
      <c r="AP311" t="s">
        <v>55</v>
      </c>
      <c r="AQ311" t="s">
        <v>55</v>
      </c>
    </row>
    <row r="312" spans="1:43" x14ac:dyDescent="0.35">
      <c r="A312" t="s">
        <v>561</v>
      </c>
      <c r="B312" t="s">
        <v>56</v>
      </c>
      <c r="C312" t="s">
        <v>57</v>
      </c>
      <c r="D312" t="s">
        <v>57</v>
      </c>
      <c r="E312" t="s">
        <v>65</v>
      </c>
      <c r="F312" t="s">
        <v>131</v>
      </c>
      <c r="G312" t="s">
        <v>606</v>
      </c>
      <c r="I312" t="str">
        <f>HYPERLINK("https://www.facebook.com/430005779526496/posts/431819236011817?comment_id=792784432192338","https://www.facebook.com/430005779526496/posts/431819236011817?comment_id=792784432192338")</f>
        <v>https://www.facebook.com/430005779526496/posts/431819236011817?comment_id=792784432192338</v>
      </c>
      <c r="R312">
        <v>0</v>
      </c>
      <c r="S312">
        <v>0</v>
      </c>
      <c r="U312">
        <v>0</v>
      </c>
      <c r="X312" t="s">
        <v>60</v>
      </c>
      <c r="AK312" t="s">
        <v>556</v>
      </c>
      <c r="AL312" t="s">
        <v>55</v>
      </c>
      <c r="AM312" t="s">
        <v>55</v>
      </c>
      <c r="AN312" t="s">
        <v>55</v>
      </c>
      <c r="AO312" t="s">
        <v>55</v>
      </c>
      <c r="AP312" t="s">
        <v>55</v>
      </c>
      <c r="AQ312" t="s">
        <v>55</v>
      </c>
    </row>
    <row r="313" spans="1:43" x14ac:dyDescent="0.35">
      <c r="A313" t="s">
        <v>561</v>
      </c>
      <c r="B313" t="s">
        <v>56</v>
      </c>
      <c r="C313" t="s">
        <v>57</v>
      </c>
      <c r="D313" t="s">
        <v>57</v>
      </c>
      <c r="E313" t="s">
        <v>49</v>
      </c>
      <c r="F313" s="1" t="s">
        <v>395</v>
      </c>
      <c r="G313" t="s">
        <v>607</v>
      </c>
      <c r="I313" t="str">
        <f>HYPERLINK("https://www.facebook.com/430005779526496/posts/431819236011817?comment_id=434987795647937","https://www.facebook.com/430005779526496/posts/431819236011817?comment_id=434987795647937")</f>
        <v>https://www.facebook.com/430005779526496/posts/431819236011817?comment_id=434987795647937</v>
      </c>
      <c r="R313">
        <v>0</v>
      </c>
      <c r="S313">
        <v>0</v>
      </c>
      <c r="U313">
        <v>0</v>
      </c>
      <c r="X313" t="s">
        <v>60</v>
      </c>
      <c r="AK313" t="s">
        <v>556</v>
      </c>
      <c r="AL313" t="s">
        <v>55</v>
      </c>
      <c r="AM313" t="s">
        <v>55</v>
      </c>
      <c r="AN313" t="s">
        <v>55</v>
      </c>
      <c r="AO313" t="s">
        <v>55</v>
      </c>
      <c r="AP313" t="s">
        <v>55</v>
      </c>
      <c r="AQ313" t="s">
        <v>55</v>
      </c>
    </row>
    <row r="314" spans="1:43" x14ac:dyDescent="0.35">
      <c r="A314" t="s">
        <v>561</v>
      </c>
      <c r="B314" t="s">
        <v>56</v>
      </c>
      <c r="C314" t="s">
        <v>57</v>
      </c>
      <c r="D314" t="s">
        <v>57</v>
      </c>
      <c r="E314" t="s">
        <v>65</v>
      </c>
      <c r="F314" t="s">
        <v>397</v>
      </c>
      <c r="G314" t="s">
        <v>608</v>
      </c>
      <c r="I314" t="str">
        <f>HYPERLINK("https://www.facebook.com/430005779526496/posts/431819236011817?comment_id=1473203463620515","https://www.facebook.com/430005779526496/posts/431819236011817?comment_id=1473203463620515")</f>
        <v>https://www.facebook.com/430005779526496/posts/431819236011817?comment_id=1473203463620515</v>
      </c>
      <c r="R314">
        <v>0</v>
      </c>
      <c r="S314">
        <v>0</v>
      </c>
      <c r="U314">
        <v>0</v>
      </c>
      <c r="X314" t="s">
        <v>60</v>
      </c>
      <c r="AK314" t="s">
        <v>556</v>
      </c>
      <c r="AL314" t="s">
        <v>55</v>
      </c>
      <c r="AM314" t="s">
        <v>55</v>
      </c>
      <c r="AN314" t="s">
        <v>55</v>
      </c>
      <c r="AO314" t="s">
        <v>55</v>
      </c>
      <c r="AP314" t="s">
        <v>55</v>
      </c>
      <c r="AQ314" t="s">
        <v>55</v>
      </c>
    </row>
    <row r="315" spans="1:43" x14ac:dyDescent="0.35">
      <c r="A315" t="s">
        <v>561</v>
      </c>
      <c r="B315" t="s">
        <v>56</v>
      </c>
      <c r="C315" t="s">
        <v>57</v>
      </c>
      <c r="D315" t="s">
        <v>57</v>
      </c>
      <c r="E315" t="s">
        <v>65</v>
      </c>
      <c r="F315" t="s">
        <v>419</v>
      </c>
      <c r="G315" t="s">
        <v>609</v>
      </c>
      <c r="I315" t="str">
        <f>HYPERLINK("https://www.facebook.com/430005779526496/posts/431819236011817?comment_id=842052867703684","https://www.facebook.com/430005779526496/posts/431819236011817?comment_id=842052867703684")</f>
        <v>https://www.facebook.com/430005779526496/posts/431819236011817?comment_id=842052867703684</v>
      </c>
      <c r="R315">
        <v>0</v>
      </c>
      <c r="S315">
        <v>0</v>
      </c>
      <c r="U315">
        <v>0</v>
      </c>
      <c r="X315" t="s">
        <v>60</v>
      </c>
      <c r="AK315" t="s">
        <v>556</v>
      </c>
      <c r="AL315" t="s">
        <v>55</v>
      </c>
      <c r="AM315" t="s">
        <v>55</v>
      </c>
      <c r="AN315" t="s">
        <v>55</v>
      </c>
      <c r="AO315" t="s">
        <v>55</v>
      </c>
      <c r="AP315" t="s">
        <v>55</v>
      </c>
      <c r="AQ315" t="s">
        <v>55</v>
      </c>
    </row>
    <row r="316" spans="1:43" x14ac:dyDescent="0.35">
      <c r="A316" t="s">
        <v>561</v>
      </c>
      <c r="B316" t="s">
        <v>47</v>
      </c>
      <c r="C316" t="s">
        <v>48</v>
      </c>
      <c r="D316" t="s">
        <v>48</v>
      </c>
      <c r="E316" t="s">
        <v>49</v>
      </c>
      <c r="F316" t="s">
        <v>610</v>
      </c>
      <c r="G316" t="s">
        <v>611</v>
      </c>
      <c r="I316" t="str">
        <f>HYPERLINK("https://twitter.com/Twitter User/status/1772510272303038562","https://twitter.com/Twitter User/status/1772510272303038562")</f>
        <v>https://twitter.com/Twitter User/status/1772510272303038562</v>
      </c>
      <c r="J316" t="s">
        <v>52</v>
      </c>
      <c r="N316">
        <v>0</v>
      </c>
      <c r="O316">
        <v>0</v>
      </c>
      <c r="X316" t="s">
        <v>53</v>
      </c>
      <c r="AK316" t="s">
        <v>54</v>
      </c>
      <c r="AL316" t="s">
        <v>55</v>
      </c>
      <c r="AM316" t="s">
        <v>55</v>
      </c>
      <c r="AN316" t="s">
        <v>55</v>
      </c>
      <c r="AO316" t="s">
        <v>55</v>
      </c>
      <c r="AP316" t="s">
        <v>55</v>
      </c>
      <c r="AQ316" t="s">
        <v>55</v>
      </c>
    </row>
    <row r="317" spans="1:43" x14ac:dyDescent="0.35">
      <c r="A317" t="s">
        <v>561</v>
      </c>
      <c r="B317" t="s">
        <v>56</v>
      </c>
      <c r="C317" t="s">
        <v>57</v>
      </c>
      <c r="D317" t="s">
        <v>57</v>
      </c>
      <c r="E317" t="s">
        <v>49</v>
      </c>
      <c r="F317" s="1" t="s">
        <v>154</v>
      </c>
      <c r="G317" t="s">
        <v>612</v>
      </c>
      <c r="I317" t="str">
        <f>HYPERLINK("https://www.facebook.com/430005779526496/posts/431819236011817?comment_id=948415920082465","https://www.facebook.com/430005779526496/posts/431819236011817?comment_id=948415920082465")</f>
        <v>https://www.facebook.com/430005779526496/posts/431819236011817?comment_id=948415920082465</v>
      </c>
      <c r="R317">
        <v>0</v>
      </c>
      <c r="S317">
        <v>0</v>
      </c>
      <c r="U317">
        <v>0</v>
      </c>
      <c r="X317" t="s">
        <v>60</v>
      </c>
      <c r="AK317" t="s">
        <v>556</v>
      </c>
      <c r="AL317" t="s">
        <v>55</v>
      </c>
      <c r="AM317" t="s">
        <v>55</v>
      </c>
      <c r="AN317" t="s">
        <v>55</v>
      </c>
      <c r="AO317" t="s">
        <v>55</v>
      </c>
      <c r="AP317" t="s">
        <v>55</v>
      </c>
      <c r="AQ317" t="s">
        <v>55</v>
      </c>
    </row>
    <row r="318" spans="1:43" x14ac:dyDescent="0.35">
      <c r="A318" t="s">
        <v>561</v>
      </c>
      <c r="B318" t="s">
        <v>47</v>
      </c>
      <c r="C318" t="s">
        <v>48</v>
      </c>
      <c r="D318" t="s">
        <v>48</v>
      </c>
      <c r="E318" t="s">
        <v>49</v>
      </c>
      <c r="F318" t="s">
        <v>613</v>
      </c>
      <c r="G318" t="s">
        <v>614</v>
      </c>
      <c r="I318" t="str">
        <f>HYPERLINK("https://twitter.com/DBSBankIndia/status/1772488652058194178","https://twitter.com/DBSBankIndia/status/1772488652058194178")</f>
        <v>https://twitter.com/DBSBankIndia/status/1772488652058194178</v>
      </c>
      <c r="J318" t="s">
        <v>52</v>
      </c>
      <c r="N318">
        <v>0</v>
      </c>
      <c r="O318">
        <v>0</v>
      </c>
      <c r="P318">
        <v>14527</v>
      </c>
      <c r="Q318" t="s">
        <v>191</v>
      </c>
      <c r="W318" t="s">
        <v>192</v>
      </c>
      <c r="X318" t="s">
        <v>53</v>
      </c>
      <c r="AK318" t="s">
        <v>54</v>
      </c>
      <c r="AL318" t="s">
        <v>55</v>
      </c>
      <c r="AM318" t="s">
        <v>55</v>
      </c>
      <c r="AN318" t="s">
        <v>55</v>
      </c>
      <c r="AO318" t="s">
        <v>55</v>
      </c>
      <c r="AP318" t="s">
        <v>55</v>
      </c>
      <c r="AQ318" t="s">
        <v>55</v>
      </c>
    </row>
    <row r="319" spans="1:43" x14ac:dyDescent="0.35">
      <c r="A319" t="s">
        <v>561</v>
      </c>
      <c r="B319" t="s">
        <v>56</v>
      </c>
      <c r="C319" t="s">
        <v>193</v>
      </c>
      <c r="D319" t="s">
        <v>193</v>
      </c>
      <c r="E319" t="s">
        <v>49</v>
      </c>
      <c r="F319" t="s">
        <v>615</v>
      </c>
      <c r="G319" t="s">
        <v>614</v>
      </c>
      <c r="I319" t="str">
        <f>HYPERLINK("https://www.facebook.com/430005779526496/posts/432431665950574","https://www.facebook.com/430005779526496/posts/432431665950574")</f>
        <v>https://www.facebook.com/430005779526496/posts/432431665950574</v>
      </c>
      <c r="R319">
        <v>44</v>
      </c>
      <c r="S319">
        <v>24531</v>
      </c>
      <c r="U319">
        <v>18</v>
      </c>
      <c r="X319" t="s">
        <v>195</v>
      </c>
      <c r="AK319" t="s">
        <v>76</v>
      </c>
      <c r="AL319" t="s">
        <v>55</v>
      </c>
      <c r="AM319" t="s">
        <v>55</v>
      </c>
      <c r="AN319" t="s">
        <v>55</v>
      </c>
      <c r="AO319" t="s">
        <v>55</v>
      </c>
      <c r="AP319" t="s">
        <v>55</v>
      </c>
      <c r="AQ319" t="s">
        <v>55</v>
      </c>
    </row>
    <row r="320" spans="1:43" x14ac:dyDescent="0.35">
      <c r="A320" t="s">
        <v>561</v>
      </c>
      <c r="B320" t="s">
        <v>47</v>
      </c>
      <c r="C320" t="s">
        <v>48</v>
      </c>
      <c r="D320" t="s">
        <v>48</v>
      </c>
      <c r="E320" t="s">
        <v>65</v>
      </c>
      <c r="F320" t="s">
        <v>616</v>
      </c>
      <c r="G320" t="s">
        <v>617</v>
      </c>
      <c r="I320" t="str">
        <f>HYPERLINK("https://twitter.com/Twitter User/status/1772487415820591485","https://twitter.com/Twitter User/status/1772487415820591485")</f>
        <v>https://twitter.com/Twitter User/status/1772487415820591485</v>
      </c>
      <c r="N320">
        <v>0</v>
      </c>
      <c r="O320">
        <v>0</v>
      </c>
      <c r="X320" t="s">
        <v>53</v>
      </c>
      <c r="AK320" t="s">
        <v>54</v>
      </c>
      <c r="AL320" t="s">
        <v>55</v>
      </c>
      <c r="AM320" t="s">
        <v>55</v>
      </c>
      <c r="AN320" t="s">
        <v>55</v>
      </c>
      <c r="AO320" t="s">
        <v>55</v>
      </c>
      <c r="AP320" t="s">
        <v>55</v>
      </c>
      <c r="AQ320" t="s">
        <v>55</v>
      </c>
    </row>
    <row r="321" spans="1:43" x14ac:dyDescent="0.35">
      <c r="A321" t="s">
        <v>561</v>
      </c>
      <c r="B321" t="s">
        <v>56</v>
      </c>
      <c r="C321" t="s">
        <v>57</v>
      </c>
      <c r="D321" t="s">
        <v>57</v>
      </c>
      <c r="E321" t="s">
        <v>65</v>
      </c>
      <c r="F321" t="s">
        <v>618</v>
      </c>
      <c r="G321" t="s">
        <v>619</v>
      </c>
      <c r="I321" t="str">
        <f>HYPERLINK("https://www.facebook.com/430005779526496/posts/431819236011817?comment_id=975588244272330","https://www.facebook.com/430005779526496/posts/431819236011817?comment_id=975588244272330")</f>
        <v>https://www.facebook.com/430005779526496/posts/431819236011817?comment_id=975588244272330</v>
      </c>
      <c r="R321">
        <v>0</v>
      </c>
      <c r="S321">
        <v>0</v>
      </c>
      <c r="U321">
        <v>0</v>
      </c>
      <c r="X321" t="s">
        <v>60</v>
      </c>
      <c r="AK321" t="s">
        <v>556</v>
      </c>
      <c r="AL321" t="s">
        <v>55</v>
      </c>
      <c r="AM321" t="s">
        <v>55</v>
      </c>
      <c r="AN321" t="s">
        <v>55</v>
      </c>
      <c r="AO321" t="s">
        <v>55</v>
      </c>
      <c r="AP321" t="s">
        <v>55</v>
      </c>
      <c r="AQ321" t="s">
        <v>55</v>
      </c>
    </row>
    <row r="322" spans="1:43" x14ac:dyDescent="0.35">
      <c r="A322" t="s">
        <v>561</v>
      </c>
      <c r="B322" t="s">
        <v>56</v>
      </c>
      <c r="C322" t="s">
        <v>57</v>
      </c>
      <c r="D322" t="s">
        <v>57</v>
      </c>
      <c r="E322" t="s">
        <v>49</v>
      </c>
      <c r="F322" s="1" t="s">
        <v>129</v>
      </c>
      <c r="G322" t="s">
        <v>620</v>
      </c>
      <c r="I322" t="str">
        <f>HYPERLINK("https://www.facebook.com/430005779526496/posts/431819236011817?comment_id=776388491089771","https://www.facebook.com/430005779526496/posts/431819236011817?comment_id=776388491089771")</f>
        <v>https://www.facebook.com/430005779526496/posts/431819236011817?comment_id=776388491089771</v>
      </c>
      <c r="R322">
        <v>0</v>
      </c>
      <c r="S322">
        <v>0</v>
      </c>
      <c r="U322">
        <v>0</v>
      </c>
      <c r="X322" t="s">
        <v>60</v>
      </c>
      <c r="AK322" t="s">
        <v>556</v>
      </c>
      <c r="AL322" t="s">
        <v>55</v>
      </c>
      <c r="AM322" t="s">
        <v>55</v>
      </c>
      <c r="AN322" t="s">
        <v>55</v>
      </c>
      <c r="AO322" t="s">
        <v>55</v>
      </c>
      <c r="AP322" t="s">
        <v>55</v>
      </c>
      <c r="AQ322" t="s">
        <v>55</v>
      </c>
    </row>
    <row r="323" spans="1:43" x14ac:dyDescent="0.35">
      <c r="A323" t="s">
        <v>561</v>
      </c>
      <c r="B323" t="s">
        <v>56</v>
      </c>
      <c r="C323" t="s">
        <v>57</v>
      </c>
      <c r="D323" t="s">
        <v>57</v>
      </c>
      <c r="E323" t="s">
        <v>65</v>
      </c>
      <c r="F323" t="s">
        <v>131</v>
      </c>
      <c r="G323" t="s">
        <v>621</v>
      </c>
      <c r="I323" t="str">
        <f>HYPERLINK("https://www.facebook.com/430005779526496/posts/431819236011817?comment_id=948923233566267","https://www.facebook.com/430005779526496/posts/431819236011817?comment_id=948923233566267")</f>
        <v>https://www.facebook.com/430005779526496/posts/431819236011817?comment_id=948923233566267</v>
      </c>
      <c r="R323">
        <v>0</v>
      </c>
      <c r="S323">
        <v>0</v>
      </c>
      <c r="U323">
        <v>0</v>
      </c>
      <c r="X323" t="s">
        <v>60</v>
      </c>
      <c r="AK323" t="s">
        <v>556</v>
      </c>
      <c r="AL323" t="s">
        <v>55</v>
      </c>
      <c r="AM323" t="s">
        <v>55</v>
      </c>
      <c r="AN323" t="s">
        <v>55</v>
      </c>
      <c r="AO323" t="s">
        <v>55</v>
      </c>
      <c r="AP323" t="s">
        <v>55</v>
      </c>
      <c r="AQ323" t="s">
        <v>55</v>
      </c>
    </row>
    <row r="324" spans="1:43" x14ac:dyDescent="0.35">
      <c r="A324" t="s">
        <v>561</v>
      </c>
      <c r="B324" t="s">
        <v>56</v>
      </c>
      <c r="C324" t="s">
        <v>57</v>
      </c>
      <c r="D324" t="s">
        <v>57</v>
      </c>
      <c r="E324" t="s">
        <v>65</v>
      </c>
      <c r="F324" t="s">
        <v>622</v>
      </c>
      <c r="G324" t="s">
        <v>623</v>
      </c>
      <c r="I324" t="str">
        <f>HYPERLINK("https://www.facebook.com/430005779526496/posts/431819236011817?comment_id=1408459963114371","https://www.facebook.com/430005779526496/posts/431819236011817?comment_id=1408459963114371")</f>
        <v>https://www.facebook.com/430005779526496/posts/431819236011817?comment_id=1408459963114371</v>
      </c>
      <c r="R324">
        <v>0</v>
      </c>
      <c r="S324">
        <v>0</v>
      </c>
      <c r="U324">
        <v>0</v>
      </c>
      <c r="X324" t="s">
        <v>60</v>
      </c>
      <c r="AK324" t="s">
        <v>556</v>
      </c>
      <c r="AL324" t="s">
        <v>55</v>
      </c>
      <c r="AM324" t="s">
        <v>55</v>
      </c>
      <c r="AN324" t="s">
        <v>55</v>
      </c>
      <c r="AO324" t="s">
        <v>55</v>
      </c>
      <c r="AP324" t="s">
        <v>55</v>
      </c>
      <c r="AQ324" t="s">
        <v>55</v>
      </c>
    </row>
    <row r="325" spans="1:43" x14ac:dyDescent="0.35">
      <c r="A325" t="s">
        <v>561</v>
      </c>
      <c r="B325" t="s">
        <v>56</v>
      </c>
      <c r="C325" t="s">
        <v>57</v>
      </c>
      <c r="D325" t="s">
        <v>57</v>
      </c>
      <c r="E325" t="s">
        <v>49</v>
      </c>
      <c r="F325" s="1" t="s">
        <v>624</v>
      </c>
      <c r="G325" t="s">
        <v>625</v>
      </c>
      <c r="I325" t="str">
        <f>HYPERLINK("https://www.facebook.com/430005779526496/posts/431819236011817?comment_id=791436392315629","https://www.facebook.com/430005779526496/posts/431819236011817?comment_id=791436392315629")</f>
        <v>https://www.facebook.com/430005779526496/posts/431819236011817?comment_id=791436392315629</v>
      </c>
      <c r="R325">
        <v>0</v>
      </c>
      <c r="S325">
        <v>0</v>
      </c>
      <c r="U325">
        <v>0</v>
      </c>
      <c r="X325" t="s">
        <v>60</v>
      </c>
      <c r="AK325" t="s">
        <v>556</v>
      </c>
      <c r="AL325" t="s">
        <v>55</v>
      </c>
      <c r="AM325" t="s">
        <v>55</v>
      </c>
      <c r="AN325" t="s">
        <v>55</v>
      </c>
      <c r="AO325" t="s">
        <v>55</v>
      </c>
      <c r="AP325" t="s">
        <v>55</v>
      </c>
      <c r="AQ325" t="s">
        <v>55</v>
      </c>
    </row>
    <row r="326" spans="1:43" x14ac:dyDescent="0.35">
      <c r="A326" t="s">
        <v>561</v>
      </c>
      <c r="B326" t="s">
        <v>56</v>
      </c>
      <c r="C326" t="s">
        <v>57</v>
      </c>
      <c r="D326" t="s">
        <v>57</v>
      </c>
      <c r="E326" t="s">
        <v>49</v>
      </c>
      <c r="F326" s="1" t="s">
        <v>135</v>
      </c>
      <c r="G326" t="s">
        <v>626</v>
      </c>
      <c r="I326" t="str">
        <f>HYPERLINK("https://www.facebook.com/430005779526496/posts/431819236011817?comment_id=2189676741363599","https://www.facebook.com/430005779526496/posts/431819236011817?comment_id=2189676741363599")</f>
        <v>https://www.facebook.com/430005779526496/posts/431819236011817?comment_id=2189676741363599</v>
      </c>
      <c r="R326">
        <v>0</v>
      </c>
      <c r="S326">
        <v>0</v>
      </c>
      <c r="U326">
        <v>0</v>
      </c>
      <c r="X326" t="s">
        <v>60</v>
      </c>
      <c r="AK326" t="s">
        <v>556</v>
      </c>
      <c r="AL326" t="s">
        <v>55</v>
      </c>
      <c r="AM326" t="s">
        <v>55</v>
      </c>
      <c r="AN326" t="s">
        <v>55</v>
      </c>
      <c r="AO326" t="s">
        <v>55</v>
      </c>
      <c r="AP326" t="s">
        <v>55</v>
      </c>
      <c r="AQ326" t="s">
        <v>55</v>
      </c>
    </row>
    <row r="327" spans="1:43" x14ac:dyDescent="0.35">
      <c r="A327" t="s">
        <v>561</v>
      </c>
      <c r="B327" t="s">
        <v>56</v>
      </c>
      <c r="C327" t="s">
        <v>57</v>
      </c>
      <c r="D327" t="s">
        <v>57</v>
      </c>
      <c r="E327" t="s">
        <v>65</v>
      </c>
      <c r="F327" t="s">
        <v>574</v>
      </c>
      <c r="G327" t="s">
        <v>627</v>
      </c>
      <c r="I327" t="str">
        <f>HYPERLINK("https://www.facebook.com/430005779526496/posts/431819236011817?comment_id=300802736164087","https://www.facebook.com/430005779526496/posts/431819236011817?comment_id=300802736164087")</f>
        <v>https://www.facebook.com/430005779526496/posts/431819236011817?comment_id=300802736164087</v>
      </c>
      <c r="R327">
        <v>0</v>
      </c>
      <c r="S327">
        <v>0</v>
      </c>
      <c r="U327">
        <v>0</v>
      </c>
      <c r="X327" t="s">
        <v>60</v>
      </c>
      <c r="AK327" t="s">
        <v>556</v>
      </c>
      <c r="AL327" t="s">
        <v>55</v>
      </c>
      <c r="AM327" t="s">
        <v>55</v>
      </c>
      <c r="AN327" t="s">
        <v>55</v>
      </c>
      <c r="AO327" t="s">
        <v>55</v>
      </c>
      <c r="AP327" t="s">
        <v>55</v>
      </c>
      <c r="AQ327" t="s">
        <v>55</v>
      </c>
    </row>
    <row r="328" spans="1:43" x14ac:dyDescent="0.35">
      <c r="A328" t="s">
        <v>561</v>
      </c>
      <c r="B328" t="s">
        <v>56</v>
      </c>
      <c r="C328" t="s">
        <v>57</v>
      </c>
      <c r="D328" t="s">
        <v>57</v>
      </c>
      <c r="E328" t="s">
        <v>49</v>
      </c>
      <c r="F328" t="s">
        <v>483</v>
      </c>
      <c r="G328" t="s">
        <v>628</v>
      </c>
      <c r="I328" t="str">
        <f>HYPERLINK("https://www.facebook.com/430005779526496/posts/430093982851009?comment_id=1632392524230584","https://www.facebook.com/430005779526496/posts/430093982851009?comment_id=1632392524230584")</f>
        <v>https://www.facebook.com/430005779526496/posts/430093982851009?comment_id=1632392524230584</v>
      </c>
      <c r="R328">
        <v>0</v>
      </c>
      <c r="S328">
        <v>0</v>
      </c>
      <c r="U328">
        <v>0</v>
      </c>
      <c r="X328" t="s">
        <v>60</v>
      </c>
      <c r="AK328" t="s">
        <v>536</v>
      </c>
      <c r="AL328" t="s">
        <v>55</v>
      </c>
      <c r="AM328" t="s">
        <v>55</v>
      </c>
      <c r="AN328" t="s">
        <v>55</v>
      </c>
      <c r="AO328" t="s">
        <v>55</v>
      </c>
      <c r="AP328" t="s">
        <v>55</v>
      </c>
      <c r="AQ328" t="s">
        <v>55</v>
      </c>
    </row>
    <row r="329" spans="1:43" x14ac:dyDescent="0.35">
      <c r="A329" t="s">
        <v>629</v>
      </c>
      <c r="B329" t="s">
        <v>56</v>
      </c>
      <c r="C329" t="s">
        <v>57</v>
      </c>
      <c r="D329" t="s">
        <v>57</v>
      </c>
      <c r="E329" t="s">
        <v>49</v>
      </c>
      <c r="G329" t="s">
        <v>630</v>
      </c>
      <c r="I329" t="str">
        <f>HYPERLINK("https://www.facebook.com/430005779526496/posts/431819236011817?comment_id=1357973944912629","https://www.facebook.com/430005779526496/posts/431819236011817?comment_id=1357973944912629")</f>
        <v>https://www.facebook.com/430005779526496/posts/431819236011817?comment_id=1357973944912629</v>
      </c>
      <c r="R329">
        <v>0</v>
      </c>
      <c r="S329">
        <v>0</v>
      </c>
      <c r="U329">
        <v>0</v>
      </c>
      <c r="X329" t="s">
        <v>60</v>
      </c>
      <c r="AK329" t="s">
        <v>556</v>
      </c>
      <c r="AL329" t="s">
        <v>55</v>
      </c>
      <c r="AM329" t="s">
        <v>55</v>
      </c>
      <c r="AN329" t="s">
        <v>55</v>
      </c>
      <c r="AO329" t="s">
        <v>55</v>
      </c>
      <c r="AP329" t="s">
        <v>55</v>
      </c>
      <c r="AQ329" t="s">
        <v>55</v>
      </c>
    </row>
    <row r="330" spans="1:43" x14ac:dyDescent="0.35">
      <c r="A330" t="s">
        <v>629</v>
      </c>
      <c r="B330" t="s">
        <v>56</v>
      </c>
      <c r="C330" t="s">
        <v>57</v>
      </c>
      <c r="D330" t="s">
        <v>57</v>
      </c>
      <c r="E330" t="s">
        <v>49</v>
      </c>
      <c r="F330" t="s">
        <v>631</v>
      </c>
      <c r="G330" t="s">
        <v>632</v>
      </c>
      <c r="I330" t="str">
        <f>HYPERLINK("https://www.facebook.com/430005779526496/posts/431819236011817?comment_id=1140461577123646","https://www.facebook.com/430005779526496/posts/431819236011817?comment_id=1140461577123646")</f>
        <v>https://www.facebook.com/430005779526496/posts/431819236011817?comment_id=1140461577123646</v>
      </c>
      <c r="R330">
        <v>0</v>
      </c>
      <c r="S330">
        <v>0</v>
      </c>
      <c r="U330">
        <v>0</v>
      </c>
      <c r="X330" t="s">
        <v>60</v>
      </c>
      <c r="AK330" t="s">
        <v>556</v>
      </c>
      <c r="AL330" t="s">
        <v>55</v>
      </c>
      <c r="AM330" t="s">
        <v>55</v>
      </c>
      <c r="AN330" t="s">
        <v>55</v>
      </c>
      <c r="AO330" t="s">
        <v>55</v>
      </c>
      <c r="AP330" t="s">
        <v>55</v>
      </c>
      <c r="AQ330" t="s">
        <v>55</v>
      </c>
    </row>
    <row r="331" spans="1:43" x14ac:dyDescent="0.35">
      <c r="A331" t="s">
        <v>629</v>
      </c>
      <c r="B331" t="s">
        <v>47</v>
      </c>
      <c r="C331" t="s">
        <v>48</v>
      </c>
      <c r="D331" t="s">
        <v>48</v>
      </c>
      <c r="E331" t="s">
        <v>49</v>
      </c>
      <c r="F331" t="s">
        <v>633</v>
      </c>
      <c r="G331" t="s">
        <v>634</v>
      </c>
      <c r="I331" t="str">
        <f>HYPERLINK("https://twitter.com/Twitter User/status/1772280222055821771","https://twitter.com/Twitter User/status/1772280222055821771")</f>
        <v>https://twitter.com/Twitter User/status/1772280222055821771</v>
      </c>
      <c r="J331" t="s">
        <v>52</v>
      </c>
      <c r="N331">
        <v>0</v>
      </c>
      <c r="O331">
        <v>0</v>
      </c>
      <c r="X331" t="s">
        <v>53</v>
      </c>
      <c r="AK331" t="s">
        <v>54</v>
      </c>
      <c r="AL331" t="s">
        <v>55</v>
      </c>
      <c r="AM331" t="s">
        <v>55</v>
      </c>
      <c r="AN331" t="s">
        <v>55</v>
      </c>
      <c r="AO331" t="s">
        <v>55</v>
      </c>
      <c r="AP331" t="s">
        <v>55</v>
      </c>
      <c r="AQ331" t="s">
        <v>55</v>
      </c>
    </row>
    <row r="332" spans="1:43" x14ac:dyDescent="0.35">
      <c r="A332" t="s">
        <v>629</v>
      </c>
      <c r="B332" t="s">
        <v>56</v>
      </c>
      <c r="C332" t="s">
        <v>57</v>
      </c>
      <c r="D332" t="s">
        <v>57</v>
      </c>
      <c r="E332" t="s">
        <v>65</v>
      </c>
      <c r="F332" t="s">
        <v>152</v>
      </c>
      <c r="G332" t="s">
        <v>635</v>
      </c>
      <c r="I332" t="str">
        <f>HYPERLINK("https://www.facebook.com/430005779526496/posts/431819236011817?comment_id=437647768661284","https://www.facebook.com/430005779526496/posts/431819236011817?comment_id=437647768661284")</f>
        <v>https://www.facebook.com/430005779526496/posts/431819236011817?comment_id=437647768661284</v>
      </c>
      <c r="R332">
        <v>0</v>
      </c>
      <c r="S332">
        <v>0</v>
      </c>
      <c r="U332">
        <v>0</v>
      </c>
      <c r="X332" t="s">
        <v>60</v>
      </c>
      <c r="AK332" t="s">
        <v>556</v>
      </c>
      <c r="AL332" t="s">
        <v>55</v>
      </c>
      <c r="AM332" t="s">
        <v>55</v>
      </c>
      <c r="AN332" t="s">
        <v>55</v>
      </c>
      <c r="AO332" t="s">
        <v>55</v>
      </c>
      <c r="AP332" t="s">
        <v>55</v>
      </c>
      <c r="AQ332" t="s">
        <v>55</v>
      </c>
    </row>
    <row r="333" spans="1:43" x14ac:dyDescent="0.35">
      <c r="A333" t="s">
        <v>629</v>
      </c>
      <c r="B333" t="s">
        <v>47</v>
      </c>
      <c r="C333" t="s">
        <v>48</v>
      </c>
      <c r="D333" t="s">
        <v>48</v>
      </c>
      <c r="E333" t="s">
        <v>49</v>
      </c>
      <c r="F333" t="s">
        <v>636</v>
      </c>
      <c r="G333" t="s">
        <v>637</v>
      </c>
      <c r="I333" t="str">
        <f>HYPERLINK("https://twitter.com/Twitter User/status/1772278485769236607","https://twitter.com/Twitter User/status/1772278485769236607")</f>
        <v>https://twitter.com/Twitter User/status/1772278485769236607</v>
      </c>
      <c r="J333" t="s">
        <v>52</v>
      </c>
      <c r="N333">
        <v>0</v>
      </c>
      <c r="O333">
        <v>0</v>
      </c>
      <c r="X333" t="s">
        <v>53</v>
      </c>
      <c r="AK333" t="s">
        <v>54</v>
      </c>
      <c r="AL333" t="s">
        <v>55</v>
      </c>
      <c r="AM333" t="s">
        <v>55</v>
      </c>
      <c r="AN333" t="s">
        <v>55</v>
      </c>
      <c r="AO333" t="s">
        <v>55</v>
      </c>
      <c r="AP333" t="s">
        <v>55</v>
      </c>
      <c r="AQ333" t="s">
        <v>55</v>
      </c>
    </row>
    <row r="334" spans="1:43" x14ac:dyDescent="0.35">
      <c r="A334" t="s">
        <v>629</v>
      </c>
      <c r="B334" t="s">
        <v>47</v>
      </c>
      <c r="C334" t="s">
        <v>48</v>
      </c>
      <c r="D334" t="s">
        <v>48</v>
      </c>
      <c r="E334" t="s">
        <v>49</v>
      </c>
      <c r="F334" t="s">
        <v>638</v>
      </c>
      <c r="G334" t="s">
        <v>639</v>
      </c>
      <c r="I334" t="str">
        <f>HYPERLINK("https://twitter.com/Twitter User/status/1772277811157311867","https://twitter.com/Twitter User/status/1772277811157311867")</f>
        <v>https://twitter.com/Twitter User/status/1772277811157311867</v>
      </c>
      <c r="N334">
        <v>0</v>
      </c>
      <c r="O334">
        <v>0</v>
      </c>
      <c r="X334" t="s">
        <v>444</v>
      </c>
      <c r="AK334" t="s">
        <v>54</v>
      </c>
      <c r="AL334" t="s">
        <v>55</v>
      </c>
      <c r="AM334" t="s">
        <v>55</v>
      </c>
      <c r="AN334" t="s">
        <v>55</v>
      </c>
      <c r="AO334" t="s">
        <v>55</v>
      </c>
      <c r="AP334" t="s">
        <v>55</v>
      </c>
      <c r="AQ334" t="s">
        <v>55</v>
      </c>
    </row>
    <row r="335" spans="1:43" x14ac:dyDescent="0.35">
      <c r="A335" t="s">
        <v>629</v>
      </c>
      <c r="B335" t="s">
        <v>56</v>
      </c>
      <c r="C335" t="s">
        <v>57</v>
      </c>
      <c r="D335" t="s">
        <v>57</v>
      </c>
      <c r="E335" t="s">
        <v>65</v>
      </c>
      <c r="F335" t="s">
        <v>152</v>
      </c>
      <c r="G335" t="s">
        <v>640</v>
      </c>
      <c r="I335" t="str">
        <f>HYPERLINK("https://www.facebook.com/430005779526496/posts/431819236011817?comment_id=1176737923700650","https://www.facebook.com/430005779526496/posts/431819236011817?comment_id=1176737923700650")</f>
        <v>https://www.facebook.com/430005779526496/posts/431819236011817?comment_id=1176737923700650</v>
      </c>
      <c r="R335">
        <v>0</v>
      </c>
      <c r="S335">
        <v>0</v>
      </c>
      <c r="U335">
        <v>0</v>
      </c>
      <c r="X335" t="s">
        <v>60</v>
      </c>
      <c r="AK335" t="s">
        <v>556</v>
      </c>
      <c r="AL335" t="s">
        <v>55</v>
      </c>
      <c r="AM335" t="s">
        <v>55</v>
      </c>
      <c r="AN335" t="s">
        <v>55</v>
      </c>
      <c r="AO335" t="s">
        <v>55</v>
      </c>
      <c r="AP335" t="s">
        <v>55</v>
      </c>
      <c r="AQ335" t="s">
        <v>55</v>
      </c>
    </row>
    <row r="336" spans="1:43" x14ac:dyDescent="0.35">
      <c r="A336" t="s">
        <v>629</v>
      </c>
      <c r="B336" t="s">
        <v>56</v>
      </c>
      <c r="C336" t="s">
        <v>57</v>
      </c>
      <c r="D336" t="s">
        <v>57</v>
      </c>
      <c r="E336" t="s">
        <v>65</v>
      </c>
      <c r="F336" t="s">
        <v>641</v>
      </c>
      <c r="G336" t="s">
        <v>642</v>
      </c>
      <c r="I336" t="str">
        <f>HYPERLINK("https://www.facebook.com/430005779526496/posts/431819236011817?comment_id=1510364119906639","https://www.facebook.com/430005779526496/posts/431819236011817?comment_id=1510364119906639")</f>
        <v>https://www.facebook.com/430005779526496/posts/431819236011817?comment_id=1510364119906639</v>
      </c>
      <c r="R336">
        <v>0</v>
      </c>
      <c r="S336">
        <v>0</v>
      </c>
      <c r="U336">
        <v>0</v>
      </c>
      <c r="X336" t="s">
        <v>60</v>
      </c>
      <c r="AK336" t="s">
        <v>556</v>
      </c>
      <c r="AL336" t="s">
        <v>55</v>
      </c>
      <c r="AM336" t="s">
        <v>55</v>
      </c>
      <c r="AN336" t="s">
        <v>55</v>
      </c>
      <c r="AO336" t="s">
        <v>55</v>
      </c>
      <c r="AP336" t="s">
        <v>55</v>
      </c>
      <c r="AQ336" t="s">
        <v>55</v>
      </c>
    </row>
    <row r="337" spans="1:43" x14ac:dyDescent="0.35">
      <c r="A337" t="s">
        <v>629</v>
      </c>
      <c r="B337" t="s">
        <v>56</v>
      </c>
      <c r="C337" t="s">
        <v>57</v>
      </c>
      <c r="D337" t="s">
        <v>57</v>
      </c>
      <c r="E337" t="s">
        <v>65</v>
      </c>
      <c r="F337" t="s">
        <v>574</v>
      </c>
      <c r="G337" t="s">
        <v>643</v>
      </c>
      <c r="I337" t="str">
        <f>HYPERLINK("https://www.facebook.com/430005779526496/posts/431819236011817?comment_id=331008486621506","https://www.facebook.com/430005779526496/posts/431819236011817?comment_id=331008486621506")</f>
        <v>https://www.facebook.com/430005779526496/posts/431819236011817?comment_id=331008486621506</v>
      </c>
      <c r="R337">
        <v>0</v>
      </c>
      <c r="S337">
        <v>0</v>
      </c>
      <c r="U337">
        <v>0</v>
      </c>
      <c r="X337" t="s">
        <v>60</v>
      </c>
      <c r="AK337" t="s">
        <v>556</v>
      </c>
      <c r="AL337" t="s">
        <v>55</v>
      </c>
      <c r="AM337" t="s">
        <v>55</v>
      </c>
      <c r="AN337" t="s">
        <v>55</v>
      </c>
      <c r="AO337" t="s">
        <v>55</v>
      </c>
      <c r="AP337" t="s">
        <v>55</v>
      </c>
      <c r="AQ337" t="s">
        <v>55</v>
      </c>
    </row>
    <row r="338" spans="1:43" x14ac:dyDescent="0.35">
      <c r="A338" t="s">
        <v>629</v>
      </c>
      <c r="B338" t="s">
        <v>47</v>
      </c>
      <c r="C338" t="s">
        <v>48</v>
      </c>
      <c r="D338" t="s">
        <v>48</v>
      </c>
      <c r="E338" t="s">
        <v>49</v>
      </c>
      <c r="F338" t="s">
        <v>644</v>
      </c>
      <c r="G338" t="s">
        <v>645</v>
      </c>
      <c r="I338" t="str">
        <f>HYPERLINK("https://twitter.com/Twitter User/status/1772253527038894159","https://twitter.com/Twitter User/status/1772253527038894159")</f>
        <v>https://twitter.com/Twitter User/status/1772253527038894159</v>
      </c>
      <c r="J338" t="s">
        <v>52</v>
      </c>
      <c r="N338">
        <v>0</v>
      </c>
      <c r="O338">
        <v>0</v>
      </c>
      <c r="X338" t="s">
        <v>53</v>
      </c>
      <c r="AK338" t="s">
        <v>54</v>
      </c>
      <c r="AL338" t="s">
        <v>55</v>
      </c>
      <c r="AM338" t="s">
        <v>55</v>
      </c>
      <c r="AN338" t="s">
        <v>55</v>
      </c>
      <c r="AO338" t="s">
        <v>55</v>
      </c>
      <c r="AP338" t="s">
        <v>55</v>
      </c>
      <c r="AQ338" t="s">
        <v>55</v>
      </c>
    </row>
    <row r="339" spans="1:43" x14ac:dyDescent="0.35">
      <c r="A339" t="s">
        <v>629</v>
      </c>
      <c r="B339" t="s">
        <v>56</v>
      </c>
      <c r="C339" t="s">
        <v>57</v>
      </c>
      <c r="D339" t="s">
        <v>57</v>
      </c>
      <c r="E339" t="s">
        <v>65</v>
      </c>
      <c r="F339" t="s">
        <v>646</v>
      </c>
      <c r="G339" t="s">
        <v>647</v>
      </c>
      <c r="I339" t="str">
        <f>HYPERLINK("https://www.facebook.com/430005779526496/posts/431819236011817?comment_id=331269826166215","https://www.facebook.com/430005779526496/posts/431819236011817?comment_id=331269826166215")</f>
        <v>https://www.facebook.com/430005779526496/posts/431819236011817?comment_id=331269826166215</v>
      </c>
      <c r="R339">
        <v>0</v>
      </c>
      <c r="S339">
        <v>0</v>
      </c>
      <c r="U339">
        <v>0</v>
      </c>
      <c r="X339" t="s">
        <v>60</v>
      </c>
      <c r="AK339" t="s">
        <v>556</v>
      </c>
      <c r="AL339" t="s">
        <v>55</v>
      </c>
      <c r="AM339" t="s">
        <v>55</v>
      </c>
      <c r="AN339" t="s">
        <v>55</v>
      </c>
      <c r="AO339" t="s">
        <v>55</v>
      </c>
      <c r="AP339" t="s">
        <v>55</v>
      </c>
      <c r="AQ339" t="s">
        <v>55</v>
      </c>
    </row>
    <row r="340" spans="1:43" x14ac:dyDescent="0.35">
      <c r="A340" t="s">
        <v>629</v>
      </c>
      <c r="B340" t="s">
        <v>56</v>
      </c>
      <c r="C340" t="s">
        <v>57</v>
      </c>
      <c r="D340" t="s">
        <v>57</v>
      </c>
      <c r="E340" t="s">
        <v>104</v>
      </c>
      <c r="F340" t="s">
        <v>648</v>
      </c>
      <c r="G340" t="s">
        <v>649</v>
      </c>
      <c r="I340" t="str">
        <f>HYPERLINK("https://www.facebook.com/430005779526496/posts/431819236011817?comment_id=2349827345207232","https://www.facebook.com/430005779526496/posts/431819236011817?comment_id=2349827345207232")</f>
        <v>https://www.facebook.com/430005779526496/posts/431819236011817?comment_id=2349827345207232</v>
      </c>
      <c r="R340">
        <v>0</v>
      </c>
      <c r="S340">
        <v>0</v>
      </c>
      <c r="U340">
        <v>0</v>
      </c>
      <c r="X340" t="s">
        <v>60</v>
      </c>
      <c r="AK340" t="s">
        <v>556</v>
      </c>
      <c r="AL340" t="s">
        <v>55</v>
      </c>
      <c r="AM340" t="s">
        <v>55</v>
      </c>
      <c r="AN340" t="s">
        <v>55</v>
      </c>
      <c r="AO340" t="s">
        <v>55</v>
      </c>
      <c r="AP340" t="s">
        <v>55</v>
      </c>
      <c r="AQ340" t="s">
        <v>55</v>
      </c>
    </row>
    <row r="341" spans="1:43" x14ac:dyDescent="0.35">
      <c r="A341" t="s">
        <v>629</v>
      </c>
      <c r="B341" t="s">
        <v>47</v>
      </c>
      <c r="C341" t="s">
        <v>48</v>
      </c>
      <c r="D341" t="s">
        <v>48</v>
      </c>
      <c r="E341" t="s">
        <v>49</v>
      </c>
      <c r="F341" t="s">
        <v>650</v>
      </c>
      <c r="G341" t="s">
        <v>651</v>
      </c>
      <c r="I341" t="str">
        <f>HYPERLINK("https://twitter.com/Twitter User/status/1772194624150585603","https://twitter.com/Twitter User/status/1772194624150585603")</f>
        <v>https://twitter.com/Twitter User/status/1772194624150585603</v>
      </c>
      <c r="J341" t="s">
        <v>52</v>
      </c>
      <c r="N341">
        <v>0</v>
      </c>
      <c r="O341">
        <v>0</v>
      </c>
      <c r="X341" t="s">
        <v>53</v>
      </c>
      <c r="AK341" t="s">
        <v>54</v>
      </c>
      <c r="AL341" t="s">
        <v>55</v>
      </c>
      <c r="AM341" t="s">
        <v>55</v>
      </c>
      <c r="AN341" t="s">
        <v>55</v>
      </c>
      <c r="AO341" t="s">
        <v>55</v>
      </c>
      <c r="AP341" t="s">
        <v>55</v>
      </c>
      <c r="AQ341" t="s">
        <v>55</v>
      </c>
    </row>
    <row r="342" spans="1:43" x14ac:dyDescent="0.35">
      <c r="A342" t="s">
        <v>629</v>
      </c>
      <c r="B342" t="s">
        <v>47</v>
      </c>
      <c r="C342" t="s">
        <v>48</v>
      </c>
      <c r="D342" t="s">
        <v>48</v>
      </c>
      <c r="E342" t="s">
        <v>49</v>
      </c>
      <c r="F342" t="s">
        <v>652</v>
      </c>
      <c r="G342" t="s">
        <v>653</v>
      </c>
      <c r="I342" t="str">
        <f>HYPERLINK("https://twitter.com/Twitter User/status/1772194215067521063","https://twitter.com/Twitter User/status/1772194215067521063")</f>
        <v>https://twitter.com/Twitter User/status/1772194215067521063</v>
      </c>
      <c r="J342" t="s">
        <v>52</v>
      </c>
      <c r="N342">
        <v>0</v>
      </c>
      <c r="O342">
        <v>0</v>
      </c>
      <c r="X342" t="s">
        <v>53</v>
      </c>
      <c r="AK342" t="s">
        <v>54</v>
      </c>
      <c r="AL342" t="s">
        <v>55</v>
      </c>
      <c r="AM342" t="s">
        <v>55</v>
      </c>
      <c r="AN342" t="s">
        <v>55</v>
      </c>
      <c r="AO342" t="s">
        <v>55</v>
      </c>
      <c r="AP342" t="s">
        <v>55</v>
      </c>
      <c r="AQ342" t="s">
        <v>55</v>
      </c>
    </row>
    <row r="343" spans="1:43" x14ac:dyDescent="0.35">
      <c r="A343" t="s">
        <v>629</v>
      </c>
      <c r="B343" t="s">
        <v>56</v>
      </c>
      <c r="C343" t="s">
        <v>57</v>
      </c>
      <c r="D343" t="s">
        <v>57</v>
      </c>
      <c r="E343" t="s">
        <v>49</v>
      </c>
      <c r="F343" s="1" t="s">
        <v>129</v>
      </c>
      <c r="G343" t="s">
        <v>654</v>
      </c>
      <c r="I343" t="str">
        <f>HYPERLINK("https://www.facebook.com/430005779526496/posts/430093982851009?comment_id=418576230579941","https://www.facebook.com/430005779526496/posts/430093982851009?comment_id=418576230579941")</f>
        <v>https://www.facebook.com/430005779526496/posts/430093982851009?comment_id=418576230579941</v>
      </c>
      <c r="R343">
        <v>0</v>
      </c>
      <c r="S343">
        <v>0</v>
      </c>
      <c r="U343">
        <v>0</v>
      </c>
      <c r="X343" t="s">
        <v>60</v>
      </c>
      <c r="AK343" t="s">
        <v>536</v>
      </c>
      <c r="AL343" t="s">
        <v>55</v>
      </c>
      <c r="AM343" t="s">
        <v>55</v>
      </c>
      <c r="AN343" t="s">
        <v>55</v>
      </c>
      <c r="AO343" t="s">
        <v>55</v>
      </c>
      <c r="AP343" t="s">
        <v>55</v>
      </c>
      <c r="AQ343" t="s">
        <v>55</v>
      </c>
    </row>
    <row r="344" spans="1:43" x14ac:dyDescent="0.35">
      <c r="A344" t="s">
        <v>629</v>
      </c>
      <c r="B344" t="s">
        <v>56</v>
      </c>
      <c r="C344" t="s">
        <v>57</v>
      </c>
      <c r="D344" t="s">
        <v>57</v>
      </c>
      <c r="E344" t="s">
        <v>65</v>
      </c>
      <c r="F344" t="s">
        <v>131</v>
      </c>
      <c r="G344" t="s">
        <v>655</v>
      </c>
      <c r="I344" t="str">
        <f>HYPERLINK("https://www.facebook.com/430005779526496/posts/430093982851009?comment_id=1089607908820809","https://www.facebook.com/430005779526496/posts/430093982851009?comment_id=1089607908820809")</f>
        <v>https://www.facebook.com/430005779526496/posts/430093982851009?comment_id=1089607908820809</v>
      </c>
      <c r="R344">
        <v>0</v>
      </c>
      <c r="S344">
        <v>0</v>
      </c>
      <c r="U344">
        <v>0</v>
      </c>
      <c r="X344" t="s">
        <v>60</v>
      </c>
      <c r="AK344" t="s">
        <v>536</v>
      </c>
      <c r="AL344" t="s">
        <v>55</v>
      </c>
      <c r="AM344" t="s">
        <v>55</v>
      </c>
      <c r="AN344" t="s">
        <v>55</v>
      </c>
      <c r="AO344" t="s">
        <v>55</v>
      </c>
      <c r="AP344" t="s">
        <v>55</v>
      </c>
      <c r="AQ344" t="s">
        <v>55</v>
      </c>
    </row>
    <row r="345" spans="1:43" x14ac:dyDescent="0.35">
      <c r="A345" t="s">
        <v>629</v>
      </c>
      <c r="B345" t="s">
        <v>56</v>
      </c>
      <c r="C345" t="s">
        <v>57</v>
      </c>
      <c r="D345" t="s">
        <v>57</v>
      </c>
      <c r="E345" t="s">
        <v>49</v>
      </c>
      <c r="F345" s="1" t="s">
        <v>129</v>
      </c>
      <c r="G345" t="s">
        <v>656</v>
      </c>
      <c r="I345" t="str">
        <f>HYPERLINK("https://www.facebook.com/430005779526496/posts/431819236011817?comment_id=1070108234058368","https://www.facebook.com/430005779526496/posts/431819236011817?comment_id=1070108234058368")</f>
        <v>https://www.facebook.com/430005779526496/posts/431819236011817?comment_id=1070108234058368</v>
      </c>
      <c r="R345">
        <v>0</v>
      </c>
      <c r="S345">
        <v>0</v>
      </c>
      <c r="U345">
        <v>0</v>
      </c>
      <c r="X345" t="s">
        <v>60</v>
      </c>
      <c r="AK345" t="s">
        <v>556</v>
      </c>
      <c r="AL345" t="s">
        <v>55</v>
      </c>
      <c r="AM345" t="s">
        <v>55</v>
      </c>
      <c r="AN345" t="s">
        <v>55</v>
      </c>
      <c r="AO345" t="s">
        <v>55</v>
      </c>
      <c r="AP345" t="s">
        <v>55</v>
      </c>
      <c r="AQ345" t="s">
        <v>55</v>
      </c>
    </row>
    <row r="346" spans="1:43" x14ac:dyDescent="0.35">
      <c r="A346" t="s">
        <v>629</v>
      </c>
      <c r="B346" t="s">
        <v>56</v>
      </c>
      <c r="C346" t="s">
        <v>57</v>
      </c>
      <c r="D346" t="s">
        <v>57</v>
      </c>
      <c r="E346" t="s">
        <v>65</v>
      </c>
      <c r="F346" t="s">
        <v>131</v>
      </c>
      <c r="G346" t="s">
        <v>657</v>
      </c>
      <c r="I346" t="str">
        <f>HYPERLINK("https://www.facebook.com/430005779526496/posts/431819236011817?comment_id=1463430834246284","https://www.facebook.com/430005779526496/posts/431819236011817?comment_id=1463430834246284")</f>
        <v>https://www.facebook.com/430005779526496/posts/431819236011817?comment_id=1463430834246284</v>
      </c>
      <c r="R346">
        <v>0</v>
      </c>
      <c r="S346">
        <v>0</v>
      </c>
      <c r="U346">
        <v>0</v>
      </c>
      <c r="X346" t="s">
        <v>60</v>
      </c>
      <c r="AK346" t="s">
        <v>556</v>
      </c>
      <c r="AL346" t="s">
        <v>55</v>
      </c>
      <c r="AM346" t="s">
        <v>55</v>
      </c>
      <c r="AN346" t="s">
        <v>55</v>
      </c>
      <c r="AO346" t="s">
        <v>55</v>
      </c>
      <c r="AP346" t="s">
        <v>55</v>
      </c>
      <c r="AQ346" t="s">
        <v>55</v>
      </c>
    </row>
    <row r="347" spans="1:43" x14ac:dyDescent="0.35">
      <c r="A347" t="s">
        <v>629</v>
      </c>
      <c r="B347" t="s">
        <v>56</v>
      </c>
      <c r="C347" t="s">
        <v>57</v>
      </c>
      <c r="D347" t="s">
        <v>57</v>
      </c>
      <c r="E347" t="s">
        <v>49</v>
      </c>
      <c r="F347" s="1" t="s">
        <v>129</v>
      </c>
      <c r="G347" t="s">
        <v>658</v>
      </c>
      <c r="I347" t="str">
        <f>HYPERLINK("https://www.facebook.com/430005779526496/posts/430093982851009?comment_id=424312686638510","https://www.facebook.com/430005779526496/posts/430093982851009?comment_id=424312686638510")</f>
        <v>https://www.facebook.com/430005779526496/posts/430093982851009?comment_id=424312686638510</v>
      </c>
      <c r="R347">
        <v>0</v>
      </c>
      <c r="S347">
        <v>0</v>
      </c>
      <c r="U347">
        <v>0</v>
      </c>
      <c r="X347" t="s">
        <v>60</v>
      </c>
      <c r="AK347" t="s">
        <v>536</v>
      </c>
      <c r="AL347" t="s">
        <v>55</v>
      </c>
      <c r="AM347" t="s">
        <v>55</v>
      </c>
      <c r="AN347" t="s">
        <v>55</v>
      </c>
      <c r="AO347" t="s">
        <v>55</v>
      </c>
      <c r="AP347" t="s">
        <v>55</v>
      </c>
      <c r="AQ347" t="s">
        <v>55</v>
      </c>
    </row>
    <row r="348" spans="1:43" x14ac:dyDescent="0.35">
      <c r="A348" t="s">
        <v>629</v>
      </c>
      <c r="B348" t="s">
        <v>56</v>
      </c>
      <c r="C348" t="s">
        <v>57</v>
      </c>
      <c r="D348" t="s">
        <v>57</v>
      </c>
      <c r="E348" t="s">
        <v>65</v>
      </c>
      <c r="F348" t="s">
        <v>131</v>
      </c>
      <c r="G348" t="s">
        <v>659</v>
      </c>
      <c r="I348" t="str">
        <f>HYPERLINK("https://www.facebook.com/430005779526496/posts/430093982851009?comment_id=332747243127232","https://www.facebook.com/430005779526496/posts/430093982851009?comment_id=332747243127232")</f>
        <v>https://www.facebook.com/430005779526496/posts/430093982851009?comment_id=332747243127232</v>
      </c>
      <c r="R348">
        <v>0</v>
      </c>
      <c r="S348">
        <v>0</v>
      </c>
      <c r="U348">
        <v>0</v>
      </c>
      <c r="X348" t="s">
        <v>60</v>
      </c>
      <c r="AK348" t="s">
        <v>536</v>
      </c>
      <c r="AL348" t="s">
        <v>55</v>
      </c>
      <c r="AM348" t="s">
        <v>55</v>
      </c>
      <c r="AN348" t="s">
        <v>55</v>
      </c>
      <c r="AO348" t="s">
        <v>55</v>
      </c>
      <c r="AP348" t="s">
        <v>55</v>
      </c>
      <c r="AQ348" t="s">
        <v>55</v>
      </c>
    </row>
    <row r="349" spans="1:43" x14ac:dyDescent="0.35">
      <c r="A349" t="s">
        <v>629</v>
      </c>
      <c r="B349" t="s">
        <v>56</v>
      </c>
      <c r="C349" t="s">
        <v>57</v>
      </c>
      <c r="D349" t="s">
        <v>57</v>
      </c>
      <c r="E349" t="s">
        <v>49</v>
      </c>
      <c r="F349" s="1" t="s">
        <v>129</v>
      </c>
      <c r="G349" t="s">
        <v>660</v>
      </c>
      <c r="I349" t="str">
        <f>HYPERLINK("https://www.facebook.com/430005779526496/posts/431819236011817?comment_id=429885196067245","https://www.facebook.com/430005779526496/posts/431819236011817?comment_id=429885196067245")</f>
        <v>https://www.facebook.com/430005779526496/posts/431819236011817?comment_id=429885196067245</v>
      </c>
      <c r="R349">
        <v>0</v>
      </c>
      <c r="S349">
        <v>0</v>
      </c>
      <c r="U349">
        <v>0</v>
      </c>
      <c r="X349" t="s">
        <v>60</v>
      </c>
      <c r="AK349" t="s">
        <v>556</v>
      </c>
      <c r="AL349" t="s">
        <v>55</v>
      </c>
      <c r="AM349" t="s">
        <v>55</v>
      </c>
      <c r="AN349" t="s">
        <v>55</v>
      </c>
      <c r="AO349" t="s">
        <v>55</v>
      </c>
      <c r="AP349" t="s">
        <v>55</v>
      </c>
      <c r="AQ349" t="s">
        <v>55</v>
      </c>
    </row>
    <row r="350" spans="1:43" x14ac:dyDescent="0.35">
      <c r="A350" t="s">
        <v>629</v>
      </c>
      <c r="B350" t="s">
        <v>56</v>
      </c>
      <c r="C350" t="s">
        <v>57</v>
      </c>
      <c r="D350" t="s">
        <v>57</v>
      </c>
      <c r="E350" t="s">
        <v>65</v>
      </c>
      <c r="F350" t="s">
        <v>131</v>
      </c>
      <c r="G350" t="s">
        <v>661</v>
      </c>
      <c r="I350" t="str">
        <f>HYPERLINK("https://www.facebook.com/430005779526496/posts/431819236011817?comment_id=3695767577377932","https://www.facebook.com/430005779526496/posts/431819236011817?comment_id=3695767577377932")</f>
        <v>https://www.facebook.com/430005779526496/posts/431819236011817?comment_id=3695767577377932</v>
      </c>
      <c r="R350">
        <v>0</v>
      </c>
      <c r="S350">
        <v>0</v>
      </c>
      <c r="U350">
        <v>0</v>
      </c>
      <c r="X350" t="s">
        <v>60</v>
      </c>
      <c r="AK350" t="s">
        <v>556</v>
      </c>
      <c r="AL350" t="s">
        <v>55</v>
      </c>
      <c r="AM350" t="s">
        <v>55</v>
      </c>
      <c r="AN350" t="s">
        <v>55</v>
      </c>
      <c r="AO350" t="s">
        <v>55</v>
      </c>
      <c r="AP350" t="s">
        <v>55</v>
      </c>
      <c r="AQ350" t="s">
        <v>55</v>
      </c>
    </row>
    <row r="351" spans="1:43" x14ac:dyDescent="0.35">
      <c r="A351" t="s">
        <v>629</v>
      </c>
      <c r="B351" t="s">
        <v>56</v>
      </c>
      <c r="C351" t="s">
        <v>57</v>
      </c>
      <c r="D351" t="s">
        <v>57</v>
      </c>
      <c r="E351" t="s">
        <v>49</v>
      </c>
      <c r="F351" t="s">
        <v>127</v>
      </c>
      <c r="G351" t="s">
        <v>662</v>
      </c>
      <c r="I351" t="str">
        <f>HYPERLINK("https://www.facebook.com/430005779526496/posts/431819236011817?comment_id=1346454712702712","https://www.facebook.com/430005779526496/posts/431819236011817?comment_id=1346454712702712")</f>
        <v>https://www.facebook.com/430005779526496/posts/431819236011817?comment_id=1346454712702712</v>
      </c>
      <c r="R351">
        <v>0</v>
      </c>
      <c r="S351">
        <v>0</v>
      </c>
      <c r="U351">
        <v>0</v>
      </c>
      <c r="X351" t="s">
        <v>60</v>
      </c>
      <c r="AK351" t="s">
        <v>556</v>
      </c>
      <c r="AL351" t="s">
        <v>55</v>
      </c>
      <c r="AM351" t="s">
        <v>55</v>
      </c>
      <c r="AN351" t="s">
        <v>55</v>
      </c>
      <c r="AO351" t="s">
        <v>55</v>
      </c>
      <c r="AP351" t="s">
        <v>55</v>
      </c>
      <c r="AQ351" t="s">
        <v>55</v>
      </c>
    </row>
    <row r="352" spans="1:43" x14ac:dyDescent="0.35">
      <c r="A352" t="s">
        <v>629</v>
      </c>
      <c r="B352" t="s">
        <v>56</v>
      </c>
      <c r="C352" t="s">
        <v>57</v>
      </c>
      <c r="D352" t="s">
        <v>57</v>
      </c>
      <c r="E352" t="s">
        <v>65</v>
      </c>
      <c r="F352" t="s">
        <v>569</v>
      </c>
      <c r="G352" t="s">
        <v>663</v>
      </c>
      <c r="I352" t="str">
        <f>HYPERLINK("https://www.facebook.com/430005779526496/posts/431819236011817?comment_id=1858515697944284","https://www.facebook.com/430005779526496/posts/431819236011817?comment_id=1858515697944284")</f>
        <v>https://www.facebook.com/430005779526496/posts/431819236011817?comment_id=1858515697944284</v>
      </c>
      <c r="R352">
        <v>0</v>
      </c>
      <c r="S352">
        <v>0</v>
      </c>
      <c r="U352">
        <v>0</v>
      </c>
      <c r="X352" t="s">
        <v>60</v>
      </c>
      <c r="AK352" t="s">
        <v>556</v>
      </c>
      <c r="AL352" t="s">
        <v>55</v>
      </c>
      <c r="AM352" t="s">
        <v>55</v>
      </c>
      <c r="AN352" t="s">
        <v>55</v>
      </c>
      <c r="AO352" t="s">
        <v>55</v>
      </c>
      <c r="AP352" t="s">
        <v>55</v>
      </c>
      <c r="AQ352" t="s">
        <v>55</v>
      </c>
    </row>
    <row r="353" spans="1:43" x14ac:dyDescent="0.35">
      <c r="A353" t="s">
        <v>629</v>
      </c>
      <c r="B353" t="s">
        <v>47</v>
      </c>
      <c r="C353" t="s">
        <v>48</v>
      </c>
      <c r="D353" t="s">
        <v>48</v>
      </c>
      <c r="E353" t="s">
        <v>49</v>
      </c>
      <c r="F353" t="s">
        <v>664</v>
      </c>
      <c r="G353" t="s">
        <v>665</v>
      </c>
      <c r="I353" t="str">
        <f>HYPERLINK("https://twitter.com/Twitter User/status/1772169307687891192","https://twitter.com/Twitter User/status/1772169307687891192")</f>
        <v>https://twitter.com/Twitter User/status/1772169307687891192</v>
      </c>
      <c r="N353">
        <v>0</v>
      </c>
      <c r="O353">
        <v>0</v>
      </c>
      <c r="X353" t="s">
        <v>53</v>
      </c>
      <c r="AK353" t="s">
        <v>54</v>
      </c>
      <c r="AL353" t="s">
        <v>55</v>
      </c>
      <c r="AM353" t="s">
        <v>55</v>
      </c>
      <c r="AN353" t="s">
        <v>55</v>
      </c>
      <c r="AO353" t="s">
        <v>55</v>
      </c>
      <c r="AP353" t="s">
        <v>55</v>
      </c>
      <c r="AQ353" t="s">
        <v>55</v>
      </c>
    </row>
    <row r="354" spans="1:43" x14ac:dyDescent="0.35">
      <c r="A354" t="s">
        <v>629</v>
      </c>
      <c r="B354" t="s">
        <v>47</v>
      </c>
      <c r="C354" t="s">
        <v>48</v>
      </c>
      <c r="D354" t="s">
        <v>48</v>
      </c>
      <c r="E354" t="s">
        <v>104</v>
      </c>
      <c r="F354" t="s">
        <v>666</v>
      </c>
      <c r="G354" t="s">
        <v>667</v>
      </c>
      <c r="I354" t="str">
        <f>HYPERLINK("https://twitter.com/Twitter User/status/1772167738703716726","https://twitter.com/Twitter User/status/1772167738703716726")</f>
        <v>https://twitter.com/Twitter User/status/1772167738703716726</v>
      </c>
      <c r="J354" t="s">
        <v>52</v>
      </c>
      <c r="N354">
        <v>0</v>
      </c>
      <c r="O354">
        <v>0</v>
      </c>
      <c r="X354" t="s">
        <v>53</v>
      </c>
      <c r="AK354" t="s">
        <v>54</v>
      </c>
      <c r="AL354" t="s">
        <v>55</v>
      </c>
      <c r="AM354" t="s">
        <v>55</v>
      </c>
      <c r="AN354" t="s">
        <v>55</v>
      </c>
      <c r="AO354" t="s">
        <v>55</v>
      </c>
      <c r="AP354" t="s">
        <v>55</v>
      </c>
      <c r="AQ354" t="s">
        <v>55</v>
      </c>
    </row>
    <row r="355" spans="1:43" x14ac:dyDescent="0.35">
      <c r="A355" t="s">
        <v>629</v>
      </c>
      <c r="B355" t="s">
        <v>56</v>
      </c>
      <c r="C355" t="s">
        <v>57</v>
      </c>
      <c r="D355" t="s">
        <v>57</v>
      </c>
      <c r="E355" t="s">
        <v>65</v>
      </c>
      <c r="F355" t="s">
        <v>131</v>
      </c>
      <c r="G355" t="s">
        <v>668</v>
      </c>
      <c r="I355" t="str">
        <f>HYPERLINK("https://www.facebook.com/430005779526496/posts/430093982851009?comment_id=946927123700585","https://www.facebook.com/430005779526496/posts/430093982851009?comment_id=946927123700585")</f>
        <v>https://www.facebook.com/430005779526496/posts/430093982851009?comment_id=946927123700585</v>
      </c>
      <c r="R355">
        <v>0</v>
      </c>
      <c r="S355">
        <v>0</v>
      </c>
      <c r="U355">
        <v>0</v>
      </c>
      <c r="X355" t="s">
        <v>60</v>
      </c>
      <c r="AK355" t="s">
        <v>536</v>
      </c>
      <c r="AL355" t="s">
        <v>55</v>
      </c>
      <c r="AM355" t="s">
        <v>55</v>
      </c>
      <c r="AN355" t="s">
        <v>55</v>
      </c>
      <c r="AO355" t="s">
        <v>55</v>
      </c>
      <c r="AP355" t="s">
        <v>55</v>
      </c>
      <c r="AQ355" t="s">
        <v>55</v>
      </c>
    </row>
    <row r="356" spans="1:43" x14ac:dyDescent="0.35">
      <c r="A356" t="s">
        <v>629</v>
      </c>
      <c r="B356" t="s">
        <v>56</v>
      </c>
      <c r="C356" t="s">
        <v>57</v>
      </c>
      <c r="D356" t="s">
        <v>57</v>
      </c>
      <c r="E356" t="s">
        <v>49</v>
      </c>
      <c r="F356" t="s">
        <v>669</v>
      </c>
      <c r="G356" t="s">
        <v>670</v>
      </c>
      <c r="I356" t="str">
        <f>HYPERLINK("https://www.facebook.com/430005779526496/posts/431819236011817?comment_id=1064941261238537","https://www.facebook.com/430005779526496/posts/431819236011817?comment_id=1064941261238537")</f>
        <v>https://www.facebook.com/430005779526496/posts/431819236011817?comment_id=1064941261238537</v>
      </c>
      <c r="R356">
        <v>0</v>
      </c>
      <c r="S356">
        <v>0</v>
      </c>
      <c r="U356">
        <v>0</v>
      </c>
      <c r="X356" t="s">
        <v>60</v>
      </c>
      <c r="AK356" t="s">
        <v>556</v>
      </c>
      <c r="AL356" t="s">
        <v>55</v>
      </c>
      <c r="AM356" t="s">
        <v>55</v>
      </c>
      <c r="AN356" t="s">
        <v>55</v>
      </c>
      <c r="AO356" t="s">
        <v>55</v>
      </c>
      <c r="AP356" t="s">
        <v>55</v>
      </c>
      <c r="AQ356" t="s">
        <v>55</v>
      </c>
    </row>
    <row r="357" spans="1:43" x14ac:dyDescent="0.35">
      <c r="A357" t="s">
        <v>629</v>
      </c>
      <c r="B357" t="s">
        <v>56</v>
      </c>
      <c r="C357" t="s">
        <v>57</v>
      </c>
      <c r="D357" t="s">
        <v>57</v>
      </c>
      <c r="E357" t="s">
        <v>65</v>
      </c>
      <c r="F357" t="s">
        <v>574</v>
      </c>
      <c r="G357" t="s">
        <v>671</v>
      </c>
      <c r="I357" t="str">
        <f>HYPERLINK("https://www.facebook.com/430005779526496/posts/431819236011817?comment_id=914873287315742","https://www.facebook.com/430005779526496/posts/431819236011817?comment_id=914873287315742")</f>
        <v>https://www.facebook.com/430005779526496/posts/431819236011817?comment_id=914873287315742</v>
      </c>
      <c r="R357">
        <v>0</v>
      </c>
      <c r="S357">
        <v>0</v>
      </c>
      <c r="U357">
        <v>0</v>
      </c>
      <c r="X357" t="s">
        <v>60</v>
      </c>
      <c r="AK357" t="s">
        <v>556</v>
      </c>
      <c r="AL357" t="s">
        <v>55</v>
      </c>
      <c r="AM357" t="s">
        <v>55</v>
      </c>
      <c r="AN357" t="s">
        <v>55</v>
      </c>
      <c r="AO357" t="s">
        <v>55</v>
      </c>
      <c r="AP357" t="s">
        <v>55</v>
      </c>
      <c r="AQ357" t="s">
        <v>55</v>
      </c>
    </row>
    <row r="358" spans="1:43" x14ac:dyDescent="0.35">
      <c r="A358" t="s">
        <v>629</v>
      </c>
      <c r="B358" t="s">
        <v>56</v>
      </c>
      <c r="C358" t="s">
        <v>57</v>
      </c>
      <c r="D358" t="s">
        <v>57</v>
      </c>
      <c r="E358" t="s">
        <v>65</v>
      </c>
      <c r="F358" t="s">
        <v>672</v>
      </c>
      <c r="G358" t="s">
        <v>673</v>
      </c>
      <c r="I358" t="str">
        <f>HYPERLINK("https://www.facebook.com/430005779526496/posts/431819236011817?comment_id=439418958648733","https://www.facebook.com/430005779526496/posts/431819236011817?comment_id=439418958648733")</f>
        <v>https://www.facebook.com/430005779526496/posts/431819236011817?comment_id=439418958648733</v>
      </c>
      <c r="R358">
        <v>0</v>
      </c>
      <c r="S358">
        <v>0</v>
      </c>
      <c r="U358">
        <v>0</v>
      </c>
      <c r="X358" t="s">
        <v>60</v>
      </c>
      <c r="AK358" t="s">
        <v>556</v>
      </c>
      <c r="AL358" t="s">
        <v>55</v>
      </c>
      <c r="AM358" t="s">
        <v>55</v>
      </c>
      <c r="AN358" t="s">
        <v>55</v>
      </c>
      <c r="AO358" t="s">
        <v>55</v>
      </c>
      <c r="AP358" t="s">
        <v>55</v>
      </c>
      <c r="AQ358" t="s">
        <v>55</v>
      </c>
    </row>
    <row r="359" spans="1:43" x14ac:dyDescent="0.35">
      <c r="A359" t="s">
        <v>629</v>
      </c>
      <c r="B359" t="s">
        <v>56</v>
      </c>
      <c r="C359" t="s">
        <v>57</v>
      </c>
      <c r="D359" t="s">
        <v>57</v>
      </c>
      <c r="E359" t="s">
        <v>49</v>
      </c>
      <c r="G359" t="s">
        <v>674</v>
      </c>
      <c r="I359" t="str">
        <f>HYPERLINK("https://www.facebook.com/430005779526496/posts/431819236011817?comment_id=952192339312949","https://www.facebook.com/430005779526496/posts/431819236011817?comment_id=952192339312949")</f>
        <v>https://www.facebook.com/430005779526496/posts/431819236011817?comment_id=952192339312949</v>
      </c>
      <c r="R359">
        <v>0</v>
      </c>
      <c r="S359">
        <v>0</v>
      </c>
      <c r="U359">
        <v>0</v>
      </c>
      <c r="X359" t="s">
        <v>60</v>
      </c>
      <c r="AK359" t="s">
        <v>556</v>
      </c>
      <c r="AL359" t="s">
        <v>55</v>
      </c>
      <c r="AM359" t="s">
        <v>55</v>
      </c>
      <c r="AN359" t="s">
        <v>55</v>
      </c>
      <c r="AO359" t="s">
        <v>55</v>
      </c>
      <c r="AP359" t="s">
        <v>55</v>
      </c>
      <c r="AQ359" t="s">
        <v>55</v>
      </c>
    </row>
    <row r="360" spans="1:43" x14ac:dyDescent="0.35">
      <c r="A360" t="s">
        <v>629</v>
      </c>
      <c r="B360" t="s">
        <v>56</v>
      </c>
      <c r="C360" t="s">
        <v>57</v>
      </c>
      <c r="D360" t="s">
        <v>57</v>
      </c>
      <c r="E360" t="s">
        <v>49</v>
      </c>
      <c r="G360" t="s">
        <v>675</v>
      </c>
      <c r="I360" t="str">
        <f>HYPERLINK("https://www.facebook.com/430005779526496/posts/431819236011817?comment_id=308582708639665","https://www.facebook.com/430005779526496/posts/431819236011817?comment_id=308582708639665")</f>
        <v>https://www.facebook.com/430005779526496/posts/431819236011817?comment_id=308582708639665</v>
      </c>
      <c r="R360">
        <v>0</v>
      </c>
      <c r="S360">
        <v>0</v>
      </c>
      <c r="U360">
        <v>0</v>
      </c>
      <c r="X360" t="s">
        <v>60</v>
      </c>
      <c r="AK360" t="s">
        <v>556</v>
      </c>
      <c r="AL360" t="s">
        <v>55</v>
      </c>
      <c r="AM360" t="s">
        <v>55</v>
      </c>
      <c r="AN360" t="s">
        <v>55</v>
      </c>
      <c r="AO360" t="s">
        <v>55</v>
      </c>
      <c r="AP360" t="s">
        <v>55</v>
      </c>
      <c r="AQ360" t="s">
        <v>55</v>
      </c>
    </row>
    <row r="361" spans="1:43" x14ac:dyDescent="0.35">
      <c r="A361" t="s">
        <v>629</v>
      </c>
      <c r="B361" t="s">
        <v>56</v>
      </c>
      <c r="C361" t="s">
        <v>57</v>
      </c>
      <c r="D361" t="s">
        <v>57</v>
      </c>
      <c r="E361" t="s">
        <v>49</v>
      </c>
      <c r="G361" t="s">
        <v>676</v>
      </c>
      <c r="I361" t="str">
        <f>HYPERLINK("https://www.facebook.com/430005779526496/posts/431819236011817?comment_id=718892013770158","https://www.facebook.com/430005779526496/posts/431819236011817?comment_id=718892013770158")</f>
        <v>https://www.facebook.com/430005779526496/posts/431819236011817?comment_id=718892013770158</v>
      </c>
      <c r="R361">
        <v>0</v>
      </c>
      <c r="S361">
        <v>0</v>
      </c>
      <c r="U361">
        <v>0</v>
      </c>
      <c r="X361" t="s">
        <v>60</v>
      </c>
      <c r="AK361" t="s">
        <v>556</v>
      </c>
      <c r="AL361" t="s">
        <v>55</v>
      </c>
      <c r="AM361" t="s">
        <v>55</v>
      </c>
      <c r="AN361" t="s">
        <v>55</v>
      </c>
      <c r="AO361" t="s">
        <v>55</v>
      </c>
      <c r="AP361" t="s">
        <v>55</v>
      </c>
      <c r="AQ361" t="s">
        <v>55</v>
      </c>
    </row>
    <row r="362" spans="1:43" x14ac:dyDescent="0.35">
      <c r="A362" t="s">
        <v>629</v>
      </c>
      <c r="B362" t="s">
        <v>56</v>
      </c>
      <c r="C362" t="s">
        <v>57</v>
      </c>
      <c r="D362" t="s">
        <v>57</v>
      </c>
      <c r="E362" t="s">
        <v>49</v>
      </c>
      <c r="F362" t="s">
        <v>677</v>
      </c>
      <c r="G362" t="s">
        <v>678</v>
      </c>
      <c r="I362" t="str">
        <f>HYPERLINK("https://www.facebook.com/430005779526496/posts/431819236011817?comment_id=961166811603589","https://www.facebook.com/430005779526496/posts/431819236011817?comment_id=961166811603589")</f>
        <v>https://www.facebook.com/430005779526496/posts/431819236011817?comment_id=961166811603589</v>
      </c>
      <c r="R362">
        <v>0</v>
      </c>
      <c r="S362">
        <v>0</v>
      </c>
      <c r="U362">
        <v>0</v>
      </c>
      <c r="X362" t="s">
        <v>60</v>
      </c>
      <c r="AK362" t="s">
        <v>556</v>
      </c>
      <c r="AL362" t="s">
        <v>55</v>
      </c>
      <c r="AM362" t="s">
        <v>55</v>
      </c>
      <c r="AN362" t="s">
        <v>55</v>
      </c>
      <c r="AO362" t="s">
        <v>55</v>
      </c>
      <c r="AP362" t="s">
        <v>55</v>
      </c>
      <c r="AQ362" t="s">
        <v>55</v>
      </c>
    </row>
    <row r="363" spans="1:43" x14ac:dyDescent="0.35">
      <c r="A363" t="s">
        <v>629</v>
      </c>
      <c r="B363" t="s">
        <v>47</v>
      </c>
      <c r="C363" t="s">
        <v>48</v>
      </c>
      <c r="D363" t="s">
        <v>48</v>
      </c>
      <c r="E363" t="s">
        <v>49</v>
      </c>
      <c r="F363" t="s">
        <v>679</v>
      </c>
      <c r="G363" t="s">
        <v>680</v>
      </c>
      <c r="I363" t="str">
        <f>HYPERLINK("https://twitter.com/Twitter User/status/1772108705846489541","https://twitter.com/Twitter User/status/1772108705846489541")</f>
        <v>https://twitter.com/Twitter User/status/1772108705846489541</v>
      </c>
      <c r="J363" t="s">
        <v>52</v>
      </c>
      <c r="N363">
        <v>0</v>
      </c>
      <c r="O363">
        <v>0</v>
      </c>
      <c r="X363" t="s">
        <v>53</v>
      </c>
      <c r="AK363" t="s">
        <v>54</v>
      </c>
      <c r="AL363" t="s">
        <v>55</v>
      </c>
      <c r="AM363" t="s">
        <v>55</v>
      </c>
      <c r="AN363" t="s">
        <v>55</v>
      </c>
      <c r="AO363" t="s">
        <v>55</v>
      </c>
      <c r="AP363" t="s">
        <v>55</v>
      </c>
      <c r="AQ363" t="s">
        <v>55</v>
      </c>
    </row>
    <row r="364" spans="1:43" x14ac:dyDescent="0.35">
      <c r="A364" t="s">
        <v>629</v>
      </c>
      <c r="B364" t="s">
        <v>56</v>
      </c>
      <c r="C364" t="s">
        <v>57</v>
      </c>
      <c r="D364" t="s">
        <v>57</v>
      </c>
      <c r="E364" t="s">
        <v>65</v>
      </c>
      <c r="F364" t="s">
        <v>470</v>
      </c>
      <c r="G364" t="s">
        <v>681</v>
      </c>
      <c r="I364" t="str">
        <f>HYPERLINK("https://www.facebook.com/430005779526496/posts/431819236011817?comment_id=785370606385527","https://www.facebook.com/430005779526496/posts/431819236011817?comment_id=785370606385527")</f>
        <v>https://www.facebook.com/430005779526496/posts/431819236011817?comment_id=785370606385527</v>
      </c>
      <c r="R364">
        <v>0</v>
      </c>
      <c r="S364">
        <v>0</v>
      </c>
      <c r="U364">
        <v>0</v>
      </c>
      <c r="X364" t="s">
        <v>60</v>
      </c>
      <c r="AK364" t="s">
        <v>556</v>
      </c>
      <c r="AL364" t="s">
        <v>55</v>
      </c>
      <c r="AM364" t="s">
        <v>55</v>
      </c>
      <c r="AN364" t="s">
        <v>55</v>
      </c>
      <c r="AO364" t="s">
        <v>55</v>
      </c>
      <c r="AP364" t="s">
        <v>55</v>
      </c>
      <c r="AQ364" t="s">
        <v>55</v>
      </c>
    </row>
    <row r="365" spans="1:43" x14ac:dyDescent="0.35">
      <c r="A365" t="s">
        <v>629</v>
      </c>
      <c r="B365" t="s">
        <v>56</v>
      </c>
      <c r="C365" t="s">
        <v>57</v>
      </c>
      <c r="D365" t="s">
        <v>57</v>
      </c>
      <c r="E365" t="s">
        <v>65</v>
      </c>
      <c r="F365" t="s">
        <v>682</v>
      </c>
      <c r="G365" t="s">
        <v>683</v>
      </c>
      <c r="I365" t="str">
        <f>HYPERLINK("https://www.facebook.com/430005779526496/posts/431819236011817?comment_id=1130528238141013","https://www.facebook.com/430005779526496/posts/431819236011817?comment_id=1130528238141013")</f>
        <v>https://www.facebook.com/430005779526496/posts/431819236011817?comment_id=1130528238141013</v>
      </c>
      <c r="R365">
        <v>0</v>
      </c>
      <c r="S365">
        <v>0</v>
      </c>
      <c r="U365">
        <v>0</v>
      </c>
      <c r="X365" t="s">
        <v>60</v>
      </c>
      <c r="AK365" t="s">
        <v>556</v>
      </c>
      <c r="AL365" t="s">
        <v>55</v>
      </c>
      <c r="AM365" t="s">
        <v>55</v>
      </c>
      <c r="AN365" t="s">
        <v>55</v>
      </c>
      <c r="AO365" t="s">
        <v>55</v>
      </c>
      <c r="AP365" t="s">
        <v>55</v>
      </c>
      <c r="AQ365" t="s">
        <v>55</v>
      </c>
    </row>
    <row r="366" spans="1:43" x14ac:dyDescent="0.35">
      <c r="A366" t="s">
        <v>629</v>
      </c>
      <c r="B366" t="s">
        <v>56</v>
      </c>
      <c r="C366" t="s">
        <v>57</v>
      </c>
      <c r="D366" t="s">
        <v>57</v>
      </c>
      <c r="E366" t="s">
        <v>65</v>
      </c>
      <c r="F366" t="s">
        <v>684</v>
      </c>
      <c r="G366" t="s">
        <v>685</v>
      </c>
      <c r="I366" t="str">
        <f>HYPERLINK("https://www.facebook.com/430005779526496/posts/431819236011817?comment_id=427480036627356","https://www.facebook.com/430005779526496/posts/431819236011817?comment_id=427480036627356")</f>
        <v>https://www.facebook.com/430005779526496/posts/431819236011817?comment_id=427480036627356</v>
      </c>
      <c r="R366">
        <v>0</v>
      </c>
      <c r="S366">
        <v>0</v>
      </c>
      <c r="U366">
        <v>0</v>
      </c>
      <c r="X366" t="s">
        <v>60</v>
      </c>
      <c r="AK366" t="s">
        <v>556</v>
      </c>
      <c r="AL366" t="s">
        <v>55</v>
      </c>
      <c r="AM366" t="s">
        <v>55</v>
      </c>
      <c r="AN366" t="s">
        <v>55</v>
      </c>
      <c r="AO366" t="s">
        <v>55</v>
      </c>
      <c r="AP366" t="s">
        <v>55</v>
      </c>
      <c r="AQ366" t="s">
        <v>55</v>
      </c>
    </row>
    <row r="367" spans="1:43" x14ac:dyDescent="0.35">
      <c r="A367" t="s">
        <v>629</v>
      </c>
      <c r="B367" t="s">
        <v>47</v>
      </c>
      <c r="C367" t="s">
        <v>48</v>
      </c>
      <c r="D367" t="s">
        <v>48</v>
      </c>
      <c r="E367" t="s">
        <v>49</v>
      </c>
      <c r="F367" t="s">
        <v>638</v>
      </c>
      <c r="G367" t="s">
        <v>686</v>
      </c>
      <c r="I367" t="str">
        <f>HYPERLINK("https://twitter.com/DBSBankIndia/status/1772103616733569060","https://twitter.com/DBSBankIndia/status/1772103616733569060")</f>
        <v>https://twitter.com/DBSBankIndia/status/1772103616733569060</v>
      </c>
      <c r="J367" t="s">
        <v>52</v>
      </c>
      <c r="N367">
        <v>0</v>
      </c>
      <c r="O367">
        <v>0</v>
      </c>
      <c r="P367">
        <v>14530</v>
      </c>
      <c r="Q367" t="s">
        <v>191</v>
      </c>
      <c r="W367" t="s">
        <v>192</v>
      </c>
      <c r="X367" t="s">
        <v>53</v>
      </c>
      <c r="AK367" t="s">
        <v>54</v>
      </c>
      <c r="AL367" t="s">
        <v>55</v>
      </c>
      <c r="AM367" t="s">
        <v>55</v>
      </c>
      <c r="AN367" t="s">
        <v>55</v>
      </c>
      <c r="AO367" t="s">
        <v>55</v>
      </c>
      <c r="AP367" t="s">
        <v>55</v>
      </c>
      <c r="AQ367" t="s">
        <v>55</v>
      </c>
    </row>
    <row r="368" spans="1:43" x14ac:dyDescent="0.35">
      <c r="A368" t="s">
        <v>629</v>
      </c>
      <c r="B368" t="s">
        <v>56</v>
      </c>
      <c r="C368" t="s">
        <v>193</v>
      </c>
      <c r="D368" t="s">
        <v>193</v>
      </c>
      <c r="E368" t="s">
        <v>49</v>
      </c>
      <c r="F368" t="s">
        <v>687</v>
      </c>
      <c r="G368" t="s">
        <v>686</v>
      </c>
      <c r="I368" t="str">
        <f>HYPERLINK("https://www.facebook.com/430005779526496/posts/431819236011817","https://www.facebook.com/430005779526496/posts/431819236011817")</f>
        <v>https://www.facebook.com/430005779526496/posts/431819236011817</v>
      </c>
      <c r="R368">
        <v>63</v>
      </c>
      <c r="S368">
        <v>24993</v>
      </c>
      <c r="U368">
        <v>18</v>
      </c>
      <c r="X368" t="s">
        <v>195</v>
      </c>
      <c r="AK368" t="s">
        <v>556</v>
      </c>
      <c r="AL368" t="s">
        <v>55</v>
      </c>
      <c r="AM368" t="s">
        <v>55</v>
      </c>
      <c r="AN368" t="s">
        <v>55</v>
      </c>
      <c r="AO368" t="s">
        <v>55</v>
      </c>
      <c r="AP368" t="s">
        <v>55</v>
      </c>
      <c r="AQ368" t="s">
        <v>55</v>
      </c>
    </row>
    <row r="369" spans="1:43" x14ac:dyDescent="0.35">
      <c r="A369" t="s">
        <v>629</v>
      </c>
      <c r="B369" t="s">
        <v>56</v>
      </c>
      <c r="C369" t="s">
        <v>57</v>
      </c>
      <c r="D369" t="s">
        <v>57</v>
      </c>
      <c r="E369" t="s">
        <v>49</v>
      </c>
      <c r="F369" s="1" t="s">
        <v>129</v>
      </c>
      <c r="G369" t="s">
        <v>688</v>
      </c>
      <c r="I369" t="str">
        <f>HYPERLINK("https://www.facebook.com/430005779526496/posts/430093982851009?comment_id=1104215660654130","https://www.facebook.com/430005779526496/posts/430093982851009?comment_id=1104215660654130")</f>
        <v>https://www.facebook.com/430005779526496/posts/430093982851009?comment_id=1104215660654130</v>
      </c>
      <c r="R369">
        <v>0</v>
      </c>
      <c r="S369">
        <v>0</v>
      </c>
      <c r="U369">
        <v>0</v>
      </c>
      <c r="X369" t="s">
        <v>60</v>
      </c>
      <c r="AK369" t="s">
        <v>536</v>
      </c>
      <c r="AL369" t="s">
        <v>55</v>
      </c>
      <c r="AM369" t="s">
        <v>55</v>
      </c>
      <c r="AN369" t="s">
        <v>55</v>
      </c>
      <c r="AO369" t="s">
        <v>55</v>
      </c>
      <c r="AP369" t="s">
        <v>55</v>
      </c>
      <c r="AQ369" t="s">
        <v>55</v>
      </c>
    </row>
    <row r="370" spans="1:43" x14ac:dyDescent="0.35">
      <c r="A370" t="s">
        <v>629</v>
      </c>
      <c r="B370" t="s">
        <v>56</v>
      </c>
      <c r="C370" t="s">
        <v>57</v>
      </c>
      <c r="D370" t="s">
        <v>57</v>
      </c>
      <c r="E370" t="s">
        <v>65</v>
      </c>
      <c r="F370" t="s">
        <v>131</v>
      </c>
      <c r="G370" t="s">
        <v>689</v>
      </c>
      <c r="I370" t="str">
        <f>HYPERLINK("https://www.facebook.com/430005779526496/posts/430093982851009?comment_id=1119836132690224","https://www.facebook.com/430005779526496/posts/430093982851009?comment_id=1119836132690224")</f>
        <v>https://www.facebook.com/430005779526496/posts/430093982851009?comment_id=1119836132690224</v>
      </c>
      <c r="R370">
        <v>0</v>
      </c>
      <c r="S370">
        <v>0</v>
      </c>
      <c r="U370">
        <v>0</v>
      </c>
      <c r="X370" t="s">
        <v>60</v>
      </c>
      <c r="AK370" t="s">
        <v>536</v>
      </c>
      <c r="AL370" t="s">
        <v>55</v>
      </c>
      <c r="AM370" t="s">
        <v>55</v>
      </c>
      <c r="AN370" t="s">
        <v>55</v>
      </c>
      <c r="AO370" t="s">
        <v>55</v>
      </c>
      <c r="AP370" t="s">
        <v>55</v>
      </c>
      <c r="AQ370" t="s">
        <v>55</v>
      </c>
    </row>
    <row r="371" spans="1:43" x14ac:dyDescent="0.35">
      <c r="A371" t="s">
        <v>690</v>
      </c>
      <c r="B371" t="s">
        <v>56</v>
      </c>
      <c r="C371" t="s">
        <v>57</v>
      </c>
      <c r="D371" t="s">
        <v>57</v>
      </c>
      <c r="E371" t="s">
        <v>49</v>
      </c>
      <c r="F371" s="1" t="s">
        <v>129</v>
      </c>
      <c r="G371" t="s">
        <v>691</v>
      </c>
      <c r="I371" t="str">
        <f>HYPERLINK("https://www.facebook.com/430005779526496/posts/430093982851009?comment_id=3824950374486998","https://www.facebook.com/430005779526496/posts/430093982851009?comment_id=3824950374486998")</f>
        <v>https://www.facebook.com/430005779526496/posts/430093982851009?comment_id=3824950374486998</v>
      </c>
      <c r="R371">
        <v>0</v>
      </c>
      <c r="S371">
        <v>0</v>
      </c>
      <c r="U371">
        <v>0</v>
      </c>
      <c r="X371" t="s">
        <v>60</v>
      </c>
      <c r="AK371" t="s">
        <v>536</v>
      </c>
      <c r="AL371" t="s">
        <v>55</v>
      </c>
      <c r="AM371" t="s">
        <v>55</v>
      </c>
      <c r="AN371" t="s">
        <v>55</v>
      </c>
      <c r="AO371" t="s">
        <v>55</v>
      </c>
      <c r="AP371" t="s">
        <v>55</v>
      </c>
      <c r="AQ371" t="s">
        <v>55</v>
      </c>
    </row>
    <row r="372" spans="1:43" x14ac:dyDescent="0.35">
      <c r="A372" t="s">
        <v>690</v>
      </c>
      <c r="B372" t="s">
        <v>56</v>
      </c>
      <c r="C372" t="s">
        <v>57</v>
      </c>
      <c r="D372" t="s">
        <v>57</v>
      </c>
      <c r="E372" t="s">
        <v>65</v>
      </c>
      <c r="F372" t="s">
        <v>131</v>
      </c>
      <c r="G372" t="s">
        <v>692</v>
      </c>
      <c r="I372" t="str">
        <f>HYPERLINK("https://www.facebook.com/430005779526496/posts/430093982851009?comment_id=1147779796630271","https://www.facebook.com/430005779526496/posts/430093982851009?comment_id=1147779796630271")</f>
        <v>https://www.facebook.com/430005779526496/posts/430093982851009?comment_id=1147779796630271</v>
      </c>
      <c r="R372">
        <v>0</v>
      </c>
      <c r="S372">
        <v>0</v>
      </c>
      <c r="U372">
        <v>0</v>
      </c>
      <c r="X372" t="s">
        <v>60</v>
      </c>
      <c r="AK372" t="s">
        <v>536</v>
      </c>
      <c r="AL372" t="s">
        <v>55</v>
      </c>
      <c r="AM372" t="s">
        <v>55</v>
      </c>
      <c r="AN372" t="s">
        <v>55</v>
      </c>
      <c r="AO372" t="s">
        <v>55</v>
      </c>
      <c r="AP372" t="s">
        <v>55</v>
      </c>
      <c r="AQ372" t="s">
        <v>55</v>
      </c>
    </row>
    <row r="373" spans="1:43" x14ac:dyDescent="0.35">
      <c r="A373" t="s">
        <v>690</v>
      </c>
      <c r="B373" t="s">
        <v>56</v>
      </c>
      <c r="C373" t="s">
        <v>57</v>
      </c>
      <c r="D373" t="s">
        <v>57</v>
      </c>
      <c r="E373" t="s">
        <v>65</v>
      </c>
      <c r="F373" t="s">
        <v>693</v>
      </c>
      <c r="G373" t="s">
        <v>694</v>
      </c>
      <c r="I373" t="str">
        <f>HYPERLINK("https://www.facebook.com/430005779526496/posts/430093982851009?comment_id=8019811751369337","https://www.facebook.com/430005779526496/posts/430093982851009?comment_id=8019811751369337")</f>
        <v>https://www.facebook.com/430005779526496/posts/430093982851009?comment_id=8019811751369337</v>
      </c>
      <c r="R373">
        <v>0</v>
      </c>
      <c r="S373">
        <v>0</v>
      </c>
      <c r="U373">
        <v>0</v>
      </c>
      <c r="X373" t="s">
        <v>60</v>
      </c>
      <c r="AK373" t="s">
        <v>536</v>
      </c>
      <c r="AL373" t="s">
        <v>55</v>
      </c>
      <c r="AM373" t="s">
        <v>55</v>
      </c>
      <c r="AN373" t="s">
        <v>55</v>
      </c>
      <c r="AO373" t="s">
        <v>55</v>
      </c>
      <c r="AP373" t="s">
        <v>55</v>
      </c>
      <c r="AQ373" t="s">
        <v>55</v>
      </c>
    </row>
    <row r="374" spans="1:43" x14ac:dyDescent="0.35">
      <c r="A374" t="s">
        <v>690</v>
      </c>
      <c r="B374" t="s">
        <v>56</v>
      </c>
      <c r="C374" t="s">
        <v>57</v>
      </c>
      <c r="D374" t="s">
        <v>57</v>
      </c>
      <c r="E374" t="s">
        <v>49</v>
      </c>
      <c r="F374" t="s">
        <v>695</v>
      </c>
      <c r="G374" t="s">
        <v>696</v>
      </c>
      <c r="I374" t="str">
        <f>HYPERLINK("https://www.facebook.com/430005779526496/posts/429670566226684?comment_id=1144225146929507","https://www.facebook.com/430005779526496/posts/429670566226684?comment_id=1144225146929507")</f>
        <v>https://www.facebook.com/430005779526496/posts/429670566226684?comment_id=1144225146929507</v>
      </c>
      <c r="R374">
        <v>0</v>
      </c>
      <c r="S374">
        <v>0</v>
      </c>
      <c r="U374">
        <v>0</v>
      </c>
      <c r="X374" t="s">
        <v>60</v>
      </c>
      <c r="AK374" t="s">
        <v>697</v>
      </c>
      <c r="AL374" t="s">
        <v>55</v>
      </c>
      <c r="AM374" t="s">
        <v>55</v>
      </c>
      <c r="AN374" t="s">
        <v>55</v>
      </c>
      <c r="AO374" t="s">
        <v>55</v>
      </c>
      <c r="AP374" t="s">
        <v>55</v>
      </c>
      <c r="AQ374" t="s">
        <v>55</v>
      </c>
    </row>
    <row r="375" spans="1:43" x14ac:dyDescent="0.35">
      <c r="A375" t="s">
        <v>690</v>
      </c>
      <c r="B375" t="s">
        <v>56</v>
      </c>
      <c r="C375" t="s">
        <v>57</v>
      </c>
      <c r="D375" t="s">
        <v>57</v>
      </c>
      <c r="E375" t="s">
        <v>49</v>
      </c>
      <c r="F375" s="1" t="s">
        <v>698</v>
      </c>
      <c r="G375" t="s">
        <v>699</v>
      </c>
      <c r="I375" t="str">
        <f>HYPERLINK("https://www.facebook.com/430005779526496/posts/430093982851009?comment_id=973455701044668","https://www.facebook.com/430005779526496/posts/430093982851009?comment_id=973455701044668")</f>
        <v>https://www.facebook.com/430005779526496/posts/430093982851009?comment_id=973455701044668</v>
      </c>
      <c r="R375">
        <v>0</v>
      </c>
      <c r="S375">
        <v>0</v>
      </c>
      <c r="U375">
        <v>0</v>
      </c>
      <c r="X375" t="s">
        <v>60</v>
      </c>
      <c r="AK375" t="s">
        <v>536</v>
      </c>
      <c r="AL375" t="s">
        <v>55</v>
      </c>
      <c r="AM375" t="s">
        <v>55</v>
      </c>
      <c r="AN375" t="s">
        <v>55</v>
      </c>
      <c r="AO375" t="s">
        <v>55</v>
      </c>
      <c r="AP375" t="s">
        <v>55</v>
      </c>
      <c r="AQ375" t="s">
        <v>55</v>
      </c>
    </row>
    <row r="376" spans="1:43" x14ac:dyDescent="0.35">
      <c r="A376" t="s">
        <v>690</v>
      </c>
      <c r="B376" t="s">
        <v>47</v>
      </c>
      <c r="C376" t="s">
        <v>48</v>
      </c>
      <c r="D376" t="s">
        <v>48</v>
      </c>
      <c r="E376" t="s">
        <v>104</v>
      </c>
      <c r="F376" t="s">
        <v>700</v>
      </c>
      <c r="G376" t="s">
        <v>701</v>
      </c>
      <c r="I376" t="str">
        <f>HYPERLINK("https://twitter.com/Twitter User/status/1771799744538423673","https://twitter.com/Twitter User/status/1771799744538423673")</f>
        <v>https://twitter.com/Twitter User/status/1771799744538423673</v>
      </c>
      <c r="J376" t="s">
        <v>52</v>
      </c>
      <c r="N376">
        <v>0</v>
      </c>
      <c r="O376">
        <v>0</v>
      </c>
      <c r="X376" t="s">
        <v>53</v>
      </c>
      <c r="AK376" t="s">
        <v>54</v>
      </c>
      <c r="AL376" t="s">
        <v>55</v>
      </c>
      <c r="AM376" t="s">
        <v>55</v>
      </c>
      <c r="AN376" t="s">
        <v>55</v>
      </c>
      <c r="AO376" t="s">
        <v>55</v>
      </c>
      <c r="AP376" t="s">
        <v>55</v>
      </c>
      <c r="AQ376" t="s">
        <v>55</v>
      </c>
    </row>
    <row r="377" spans="1:43" x14ac:dyDescent="0.35">
      <c r="A377" t="s">
        <v>690</v>
      </c>
      <c r="B377" t="s">
        <v>47</v>
      </c>
      <c r="C377" t="s">
        <v>48</v>
      </c>
      <c r="D377" t="s">
        <v>48</v>
      </c>
      <c r="E377" t="s">
        <v>104</v>
      </c>
      <c r="F377" t="s">
        <v>702</v>
      </c>
      <c r="G377" t="s">
        <v>703</v>
      </c>
      <c r="I377" t="str">
        <f>HYPERLINK("https://twitter.com/Twitter User/status/1771799697448976592","https://twitter.com/Twitter User/status/1771799697448976592")</f>
        <v>https://twitter.com/Twitter User/status/1771799697448976592</v>
      </c>
      <c r="J377" t="s">
        <v>52</v>
      </c>
      <c r="N377">
        <v>0</v>
      </c>
      <c r="O377">
        <v>0</v>
      </c>
      <c r="X377" t="s">
        <v>53</v>
      </c>
      <c r="AK377" t="s">
        <v>54</v>
      </c>
      <c r="AL377" t="s">
        <v>55</v>
      </c>
      <c r="AM377" t="s">
        <v>55</v>
      </c>
      <c r="AN377" t="s">
        <v>55</v>
      </c>
      <c r="AO377" t="s">
        <v>55</v>
      </c>
      <c r="AP377" t="s">
        <v>55</v>
      </c>
      <c r="AQ377" t="s">
        <v>55</v>
      </c>
    </row>
    <row r="378" spans="1:43" x14ac:dyDescent="0.35">
      <c r="A378" t="s">
        <v>690</v>
      </c>
      <c r="B378" t="s">
        <v>47</v>
      </c>
      <c r="C378" t="s">
        <v>48</v>
      </c>
      <c r="D378" t="s">
        <v>48</v>
      </c>
      <c r="E378" t="s">
        <v>104</v>
      </c>
      <c r="F378" t="s">
        <v>704</v>
      </c>
      <c r="G378" t="s">
        <v>705</v>
      </c>
      <c r="I378" t="str">
        <f>HYPERLINK("https://twitter.com/Twitter User/status/1771799313552724139","https://twitter.com/Twitter User/status/1771799313552724139")</f>
        <v>https://twitter.com/Twitter User/status/1771799313552724139</v>
      </c>
      <c r="J378" t="s">
        <v>52</v>
      </c>
      <c r="N378">
        <v>0</v>
      </c>
      <c r="O378">
        <v>0</v>
      </c>
      <c r="X378" t="s">
        <v>53</v>
      </c>
      <c r="AK378" t="s">
        <v>54</v>
      </c>
      <c r="AL378" t="s">
        <v>55</v>
      </c>
      <c r="AM378" t="s">
        <v>55</v>
      </c>
      <c r="AN378" t="s">
        <v>55</v>
      </c>
      <c r="AO378" t="s">
        <v>55</v>
      </c>
      <c r="AP378" t="s">
        <v>55</v>
      </c>
      <c r="AQ378" t="s">
        <v>55</v>
      </c>
    </row>
    <row r="379" spans="1:43" x14ac:dyDescent="0.35">
      <c r="A379" t="s">
        <v>690</v>
      </c>
      <c r="B379" t="s">
        <v>47</v>
      </c>
      <c r="C379" t="s">
        <v>48</v>
      </c>
      <c r="D379" t="s">
        <v>48</v>
      </c>
      <c r="E379" t="s">
        <v>104</v>
      </c>
      <c r="F379" t="s">
        <v>706</v>
      </c>
      <c r="G379" t="s">
        <v>707</v>
      </c>
      <c r="I379" t="str">
        <f>HYPERLINK("https://twitter.com/Twitter User/status/1771799284188369029","https://twitter.com/Twitter User/status/1771799284188369029")</f>
        <v>https://twitter.com/Twitter User/status/1771799284188369029</v>
      </c>
      <c r="J379" t="s">
        <v>52</v>
      </c>
      <c r="N379">
        <v>0</v>
      </c>
      <c r="O379">
        <v>0</v>
      </c>
      <c r="X379" t="s">
        <v>53</v>
      </c>
      <c r="AK379" t="s">
        <v>54</v>
      </c>
      <c r="AL379" t="s">
        <v>55</v>
      </c>
      <c r="AM379" t="s">
        <v>55</v>
      </c>
      <c r="AN379" t="s">
        <v>55</v>
      </c>
      <c r="AO379" t="s">
        <v>55</v>
      </c>
      <c r="AP379" t="s">
        <v>55</v>
      </c>
      <c r="AQ379" t="s">
        <v>55</v>
      </c>
    </row>
    <row r="380" spans="1:43" x14ac:dyDescent="0.35">
      <c r="A380" t="s">
        <v>690</v>
      </c>
      <c r="B380" t="s">
        <v>47</v>
      </c>
      <c r="C380" t="s">
        <v>48</v>
      </c>
      <c r="D380" t="s">
        <v>48</v>
      </c>
      <c r="E380" t="s">
        <v>104</v>
      </c>
      <c r="F380" t="s">
        <v>708</v>
      </c>
      <c r="G380" t="s">
        <v>709</v>
      </c>
      <c r="I380" t="str">
        <f>HYPERLINK("https://twitter.com/Twitter User/status/1771799220762120308","https://twitter.com/Twitter User/status/1771799220762120308")</f>
        <v>https://twitter.com/Twitter User/status/1771799220762120308</v>
      </c>
      <c r="J380" t="s">
        <v>52</v>
      </c>
      <c r="N380">
        <v>0</v>
      </c>
      <c r="O380">
        <v>0</v>
      </c>
      <c r="X380" t="s">
        <v>53</v>
      </c>
      <c r="AK380" t="s">
        <v>54</v>
      </c>
      <c r="AL380" t="s">
        <v>55</v>
      </c>
      <c r="AM380" t="s">
        <v>55</v>
      </c>
      <c r="AN380" t="s">
        <v>55</v>
      </c>
      <c r="AO380" t="s">
        <v>55</v>
      </c>
      <c r="AP380" t="s">
        <v>55</v>
      </c>
      <c r="AQ380" t="s">
        <v>55</v>
      </c>
    </row>
    <row r="381" spans="1:43" x14ac:dyDescent="0.35">
      <c r="A381" t="s">
        <v>690</v>
      </c>
      <c r="B381" t="s">
        <v>56</v>
      </c>
      <c r="C381" t="s">
        <v>57</v>
      </c>
      <c r="D381" t="s">
        <v>57</v>
      </c>
      <c r="E381" t="s">
        <v>65</v>
      </c>
      <c r="F381" t="s">
        <v>563</v>
      </c>
      <c r="G381" t="s">
        <v>710</v>
      </c>
      <c r="I381" t="str">
        <f>HYPERLINK("https://www.facebook.com/430005779526496/posts/430093982851009?comment_id=2464326540440964","https://www.facebook.com/430005779526496/posts/430093982851009?comment_id=2464326540440964")</f>
        <v>https://www.facebook.com/430005779526496/posts/430093982851009?comment_id=2464326540440964</v>
      </c>
      <c r="R381">
        <v>0</v>
      </c>
      <c r="S381">
        <v>0</v>
      </c>
      <c r="U381">
        <v>0</v>
      </c>
      <c r="X381" t="s">
        <v>60</v>
      </c>
      <c r="AK381" t="s">
        <v>536</v>
      </c>
      <c r="AL381" t="s">
        <v>55</v>
      </c>
      <c r="AM381" t="s">
        <v>55</v>
      </c>
      <c r="AN381" t="s">
        <v>55</v>
      </c>
      <c r="AO381" t="s">
        <v>55</v>
      </c>
      <c r="AP381" t="s">
        <v>55</v>
      </c>
      <c r="AQ381" t="s">
        <v>55</v>
      </c>
    </row>
    <row r="382" spans="1:43" x14ac:dyDescent="0.35">
      <c r="A382" t="s">
        <v>690</v>
      </c>
      <c r="B382" t="s">
        <v>56</v>
      </c>
      <c r="C382" t="s">
        <v>57</v>
      </c>
      <c r="D382" t="s">
        <v>57</v>
      </c>
      <c r="E382" t="s">
        <v>65</v>
      </c>
      <c r="F382" t="s">
        <v>711</v>
      </c>
      <c r="G382" t="s">
        <v>712</v>
      </c>
      <c r="I382" t="str">
        <f>HYPERLINK("https://www.facebook.com/430005779526496/posts/428626059664468?comment_id=927632442432909","https://www.facebook.com/430005779526496/posts/428626059664468?comment_id=927632442432909")</f>
        <v>https://www.facebook.com/430005779526496/posts/428626059664468?comment_id=927632442432909</v>
      </c>
      <c r="R382">
        <v>0</v>
      </c>
      <c r="S382">
        <v>0</v>
      </c>
      <c r="U382">
        <v>0</v>
      </c>
      <c r="X382" t="s">
        <v>60</v>
      </c>
      <c r="AK382" t="s">
        <v>713</v>
      </c>
      <c r="AL382" t="s">
        <v>55</v>
      </c>
      <c r="AM382" t="s">
        <v>55</v>
      </c>
      <c r="AN382" t="s">
        <v>55</v>
      </c>
      <c r="AO382" t="s">
        <v>55</v>
      </c>
      <c r="AP382" t="s">
        <v>55</v>
      </c>
      <c r="AQ382" t="s">
        <v>55</v>
      </c>
    </row>
    <row r="383" spans="1:43" x14ac:dyDescent="0.35">
      <c r="A383" t="s">
        <v>690</v>
      </c>
      <c r="B383" t="s">
        <v>56</v>
      </c>
      <c r="C383" t="s">
        <v>57</v>
      </c>
      <c r="D383" t="s">
        <v>57</v>
      </c>
      <c r="E383" t="s">
        <v>65</v>
      </c>
      <c r="F383" t="s">
        <v>711</v>
      </c>
      <c r="G383" t="s">
        <v>714</v>
      </c>
      <c r="I383" t="str">
        <f>HYPERLINK("https://www.facebook.com/430005779526496/posts/429221776271563?comment_id=319646711133108","https://www.facebook.com/430005779526496/posts/429221776271563?comment_id=319646711133108")</f>
        <v>https://www.facebook.com/430005779526496/posts/429221776271563?comment_id=319646711133108</v>
      </c>
      <c r="R383">
        <v>0</v>
      </c>
      <c r="S383">
        <v>0</v>
      </c>
      <c r="U383">
        <v>0</v>
      </c>
      <c r="X383" t="s">
        <v>60</v>
      </c>
      <c r="AK383" t="s">
        <v>715</v>
      </c>
      <c r="AL383" t="s">
        <v>55</v>
      </c>
      <c r="AM383" t="s">
        <v>55</v>
      </c>
      <c r="AN383" t="s">
        <v>55</v>
      </c>
      <c r="AO383" t="s">
        <v>55</v>
      </c>
      <c r="AP383" t="s">
        <v>55</v>
      </c>
      <c r="AQ383" t="s">
        <v>55</v>
      </c>
    </row>
    <row r="384" spans="1:43" x14ac:dyDescent="0.35">
      <c r="A384" t="s">
        <v>690</v>
      </c>
      <c r="B384" t="s">
        <v>56</v>
      </c>
      <c r="C384" t="s">
        <v>57</v>
      </c>
      <c r="D384" t="s">
        <v>57</v>
      </c>
      <c r="E384" t="s">
        <v>65</v>
      </c>
      <c r="F384" t="s">
        <v>716</v>
      </c>
      <c r="G384" t="s">
        <v>717</v>
      </c>
      <c r="I384" t="str">
        <f>HYPERLINK("https://www.facebook.com/430005779526496/posts/429670566226684?comment_id=795359979125220","https://www.facebook.com/430005779526496/posts/429670566226684?comment_id=795359979125220")</f>
        <v>https://www.facebook.com/430005779526496/posts/429670566226684?comment_id=795359979125220</v>
      </c>
      <c r="R384">
        <v>0</v>
      </c>
      <c r="S384">
        <v>0</v>
      </c>
      <c r="U384">
        <v>0</v>
      </c>
      <c r="X384" t="s">
        <v>60</v>
      </c>
      <c r="AK384" t="s">
        <v>697</v>
      </c>
      <c r="AL384" t="s">
        <v>55</v>
      </c>
      <c r="AM384" t="s">
        <v>55</v>
      </c>
      <c r="AN384" t="s">
        <v>55</v>
      </c>
      <c r="AO384" t="s">
        <v>55</v>
      </c>
      <c r="AP384" t="s">
        <v>55</v>
      </c>
      <c r="AQ384" t="s">
        <v>55</v>
      </c>
    </row>
    <row r="385" spans="1:43" x14ac:dyDescent="0.35">
      <c r="A385" t="s">
        <v>690</v>
      </c>
      <c r="B385" t="s">
        <v>56</v>
      </c>
      <c r="C385" t="s">
        <v>57</v>
      </c>
      <c r="D385" t="s">
        <v>57</v>
      </c>
      <c r="E385" t="s">
        <v>65</v>
      </c>
      <c r="F385" t="s">
        <v>711</v>
      </c>
      <c r="G385" t="s">
        <v>718</v>
      </c>
      <c r="I385" t="str">
        <f>HYPERLINK("https://www.facebook.com/430005779526496/posts/430093982851009?comment_id=379406341569731","https://www.facebook.com/430005779526496/posts/430093982851009?comment_id=379406341569731")</f>
        <v>https://www.facebook.com/430005779526496/posts/430093982851009?comment_id=379406341569731</v>
      </c>
      <c r="R385">
        <v>0</v>
      </c>
      <c r="S385">
        <v>0</v>
      </c>
      <c r="U385">
        <v>0</v>
      </c>
      <c r="X385" t="s">
        <v>60</v>
      </c>
      <c r="AK385" t="s">
        <v>536</v>
      </c>
      <c r="AL385" t="s">
        <v>55</v>
      </c>
      <c r="AM385" t="s">
        <v>55</v>
      </c>
      <c r="AN385" t="s">
        <v>55</v>
      </c>
      <c r="AO385" t="s">
        <v>55</v>
      </c>
      <c r="AP385" t="s">
        <v>55</v>
      </c>
      <c r="AQ385" t="s">
        <v>55</v>
      </c>
    </row>
    <row r="386" spans="1:43" x14ac:dyDescent="0.35">
      <c r="A386" t="s">
        <v>690</v>
      </c>
      <c r="B386" t="s">
        <v>56</v>
      </c>
      <c r="C386" t="s">
        <v>57</v>
      </c>
      <c r="D386" t="s">
        <v>57</v>
      </c>
      <c r="E386" t="s">
        <v>65</v>
      </c>
      <c r="F386" t="s">
        <v>711</v>
      </c>
      <c r="G386" t="s">
        <v>719</v>
      </c>
      <c r="I386" t="str">
        <f>HYPERLINK("https://www.facebook.com/430005779526496/posts/430713416122399?comment_id=1639552466854248","https://www.facebook.com/430005779526496/posts/430713416122399?comment_id=1639552466854248")</f>
        <v>https://www.facebook.com/430005779526496/posts/430713416122399?comment_id=1639552466854248</v>
      </c>
      <c r="R386">
        <v>0</v>
      </c>
      <c r="S386">
        <v>0</v>
      </c>
      <c r="U386">
        <v>0</v>
      </c>
      <c r="X386" t="s">
        <v>60</v>
      </c>
      <c r="AK386" t="s">
        <v>496</v>
      </c>
      <c r="AL386" t="s">
        <v>55</v>
      </c>
      <c r="AM386" t="s">
        <v>55</v>
      </c>
      <c r="AN386" t="s">
        <v>55</v>
      </c>
      <c r="AO386" t="s">
        <v>55</v>
      </c>
      <c r="AP386" t="s">
        <v>55</v>
      </c>
      <c r="AQ386" t="s">
        <v>55</v>
      </c>
    </row>
    <row r="387" spans="1:43" x14ac:dyDescent="0.35">
      <c r="A387" t="s">
        <v>690</v>
      </c>
      <c r="B387" t="s">
        <v>56</v>
      </c>
      <c r="C387" t="s">
        <v>57</v>
      </c>
      <c r="D387" t="s">
        <v>57</v>
      </c>
      <c r="E387" t="s">
        <v>49</v>
      </c>
      <c r="F387" t="s">
        <v>720</v>
      </c>
      <c r="G387" t="s">
        <v>721</v>
      </c>
      <c r="I387" t="str">
        <f>HYPERLINK("https://www.facebook.com/430005779526496/posts/430093982851009?comment_id=753072040261422","https://www.facebook.com/430005779526496/posts/430093982851009?comment_id=753072040261422")</f>
        <v>https://www.facebook.com/430005779526496/posts/430093982851009?comment_id=753072040261422</v>
      </c>
      <c r="R387">
        <v>0</v>
      </c>
      <c r="S387">
        <v>0</v>
      </c>
      <c r="U387">
        <v>0</v>
      </c>
      <c r="X387" t="s">
        <v>60</v>
      </c>
      <c r="AK387" t="s">
        <v>536</v>
      </c>
      <c r="AL387" t="s">
        <v>55</v>
      </c>
      <c r="AM387" t="s">
        <v>55</v>
      </c>
      <c r="AN387" t="s">
        <v>55</v>
      </c>
      <c r="AO387" t="s">
        <v>55</v>
      </c>
      <c r="AP387" t="s">
        <v>55</v>
      </c>
      <c r="AQ387" t="s">
        <v>55</v>
      </c>
    </row>
    <row r="388" spans="1:43" x14ac:dyDescent="0.35">
      <c r="A388" t="s">
        <v>690</v>
      </c>
      <c r="B388" t="s">
        <v>56</v>
      </c>
      <c r="C388" t="s">
        <v>57</v>
      </c>
      <c r="D388" t="s">
        <v>57</v>
      </c>
      <c r="E388" t="s">
        <v>49</v>
      </c>
      <c r="G388" t="s">
        <v>722</v>
      </c>
      <c r="I388" t="str">
        <f>HYPERLINK("https://www.facebook.com/430005779526496/posts/429670566226684?comment_id=1633643170783216","https://www.facebook.com/430005779526496/posts/429670566226684?comment_id=1633643170783216")</f>
        <v>https://www.facebook.com/430005779526496/posts/429670566226684?comment_id=1633643170783216</v>
      </c>
      <c r="R388">
        <v>0</v>
      </c>
      <c r="S388">
        <v>0</v>
      </c>
      <c r="U388">
        <v>0</v>
      </c>
      <c r="X388" t="s">
        <v>60</v>
      </c>
      <c r="AK388" t="s">
        <v>697</v>
      </c>
      <c r="AL388" t="s">
        <v>55</v>
      </c>
      <c r="AM388" t="s">
        <v>55</v>
      </c>
      <c r="AN388" t="s">
        <v>55</v>
      </c>
      <c r="AO388" t="s">
        <v>55</v>
      </c>
      <c r="AP388" t="s">
        <v>55</v>
      </c>
      <c r="AQ388" t="s">
        <v>55</v>
      </c>
    </row>
    <row r="389" spans="1:43" x14ac:dyDescent="0.35">
      <c r="A389" t="s">
        <v>690</v>
      </c>
      <c r="B389" t="s">
        <v>56</v>
      </c>
      <c r="C389" t="s">
        <v>57</v>
      </c>
      <c r="D389" t="s">
        <v>57</v>
      </c>
      <c r="E389" t="s">
        <v>65</v>
      </c>
      <c r="F389" t="s">
        <v>723</v>
      </c>
      <c r="G389" t="s">
        <v>724</v>
      </c>
      <c r="I389" t="str">
        <f>HYPERLINK("https://www.facebook.com/430005779526496/posts/430093982851009?comment_id=1473947826494230","https://www.facebook.com/430005779526496/posts/430093982851009?comment_id=1473947826494230")</f>
        <v>https://www.facebook.com/430005779526496/posts/430093982851009?comment_id=1473947826494230</v>
      </c>
      <c r="R389">
        <v>0</v>
      </c>
      <c r="S389">
        <v>0</v>
      </c>
      <c r="U389">
        <v>0</v>
      </c>
      <c r="X389" t="s">
        <v>60</v>
      </c>
      <c r="AK389" t="s">
        <v>536</v>
      </c>
      <c r="AL389" t="s">
        <v>55</v>
      </c>
      <c r="AM389" t="s">
        <v>55</v>
      </c>
      <c r="AN389" t="s">
        <v>55</v>
      </c>
      <c r="AO389" t="s">
        <v>55</v>
      </c>
      <c r="AP389" t="s">
        <v>55</v>
      </c>
      <c r="AQ389" t="s">
        <v>55</v>
      </c>
    </row>
    <row r="390" spans="1:43" x14ac:dyDescent="0.35">
      <c r="A390" t="s">
        <v>690</v>
      </c>
      <c r="B390" t="s">
        <v>56</v>
      </c>
      <c r="C390" t="s">
        <v>57</v>
      </c>
      <c r="D390" t="s">
        <v>57</v>
      </c>
      <c r="E390" t="s">
        <v>49</v>
      </c>
      <c r="F390" t="s">
        <v>127</v>
      </c>
      <c r="G390" t="s">
        <v>725</v>
      </c>
      <c r="I390" t="str">
        <f>HYPERLINK("https://www.facebook.com/430005779526496/posts/430093982851009?comment_id=1846756969101981","https://www.facebook.com/430005779526496/posts/430093982851009?comment_id=1846756969101981")</f>
        <v>https://www.facebook.com/430005779526496/posts/430093982851009?comment_id=1846756969101981</v>
      </c>
      <c r="R390">
        <v>0</v>
      </c>
      <c r="S390">
        <v>0</v>
      </c>
      <c r="U390">
        <v>0</v>
      </c>
      <c r="X390" t="s">
        <v>60</v>
      </c>
      <c r="AK390" t="s">
        <v>536</v>
      </c>
      <c r="AL390" t="s">
        <v>55</v>
      </c>
      <c r="AM390" t="s">
        <v>55</v>
      </c>
      <c r="AN390" t="s">
        <v>55</v>
      </c>
      <c r="AO390" t="s">
        <v>55</v>
      </c>
      <c r="AP390" t="s">
        <v>55</v>
      </c>
      <c r="AQ390" t="s">
        <v>55</v>
      </c>
    </row>
    <row r="391" spans="1:43" x14ac:dyDescent="0.35">
      <c r="A391" t="s">
        <v>726</v>
      </c>
      <c r="B391" t="s">
        <v>47</v>
      </c>
      <c r="C391" t="s">
        <v>48</v>
      </c>
      <c r="D391" t="s">
        <v>48</v>
      </c>
      <c r="E391" t="s">
        <v>104</v>
      </c>
      <c r="F391" t="s">
        <v>727</v>
      </c>
      <c r="G391" t="s">
        <v>728</v>
      </c>
      <c r="I391" t="str">
        <f>HYPERLINK("https://twitter.com/Twitter User/status/1771600480134721990","https://twitter.com/Twitter User/status/1771600480134721990")</f>
        <v>https://twitter.com/Twitter User/status/1771600480134721990</v>
      </c>
      <c r="J391" t="s">
        <v>52</v>
      </c>
      <c r="N391">
        <v>0</v>
      </c>
      <c r="O391">
        <v>0</v>
      </c>
      <c r="X391" t="s">
        <v>53</v>
      </c>
      <c r="AK391" t="s">
        <v>54</v>
      </c>
      <c r="AL391" t="s">
        <v>55</v>
      </c>
      <c r="AM391" t="s">
        <v>55</v>
      </c>
      <c r="AN391" t="s">
        <v>55</v>
      </c>
      <c r="AO391" t="s">
        <v>55</v>
      </c>
      <c r="AP391" t="s">
        <v>55</v>
      </c>
      <c r="AQ391" t="s">
        <v>55</v>
      </c>
    </row>
    <row r="392" spans="1:43" x14ac:dyDescent="0.35">
      <c r="A392" t="s">
        <v>726</v>
      </c>
      <c r="B392" t="s">
        <v>56</v>
      </c>
      <c r="C392" t="s">
        <v>57</v>
      </c>
      <c r="D392" t="s">
        <v>57</v>
      </c>
      <c r="E392" t="s">
        <v>49</v>
      </c>
      <c r="F392" s="1" t="s">
        <v>371</v>
      </c>
      <c r="G392" t="s">
        <v>729</v>
      </c>
      <c r="I392" t="str">
        <f>HYPERLINK("https://www.facebook.com/430005779526496/posts/430093982851009?comment_id=722946903243201","https://www.facebook.com/430005779526496/posts/430093982851009?comment_id=722946903243201")</f>
        <v>https://www.facebook.com/430005779526496/posts/430093982851009?comment_id=722946903243201</v>
      </c>
      <c r="R392">
        <v>0</v>
      </c>
      <c r="S392">
        <v>0</v>
      </c>
      <c r="U392">
        <v>0</v>
      </c>
      <c r="X392" t="s">
        <v>60</v>
      </c>
      <c r="AK392" t="s">
        <v>536</v>
      </c>
      <c r="AL392" t="s">
        <v>55</v>
      </c>
      <c r="AM392" t="s">
        <v>55</v>
      </c>
      <c r="AN392" t="s">
        <v>55</v>
      </c>
      <c r="AO392" t="s">
        <v>55</v>
      </c>
      <c r="AP392" t="s">
        <v>55</v>
      </c>
      <c r="AQ392" t="s">
        <v>55</v>
      </c>
    </row>
    <row r="393" spans="1:43" x14ac:dyDescent="0.35">
      <c r="A393" t="s">
        <v>726</v>
      </c>
      <c r="B393" t="s">
        <v>56</v>
      </c>
      <c r="C393" t="s">
        <v>57</v>
      </c>
      <c r="D393" t="s">
        <v>57</v>
      </c>
      <c r="E393" t="s">
        <v>49</v>
      </c>
      <c r="F393" s="1" t="s">
        <v>371</v>
      </c>
      <c r="G393" t="s">
        <v>730</v>
      </c>
      <c r="I393" t="str">
        <f>HYPERLINK("https://www.facebook.com/430005779526496/posts/430093982851009?comment_id=1337914033552401","https://www.facebook.com/430005779526496/posts/430093982851009?comment_id=1337914033552401")</f>
        <v>https://www.facebook.com/430005779526496/posts/430093982851009?comment_id=1337914033552401</v>
      </c>
      <c r="R393">
        <v>0</v>
      </c>
      <c r="S393">
        <v>0</v>
      </c>
      <c r="U393">
        <v>0</v>
      </c>
      <c r="X393" t="s">
        <v>60</v>
      </c>
      <c r="AK393" t="s">
        <v>536</v>
      </c>
      <c r="AL393" t="s">
        <v>55</v>
      </c>
      <c r="AM393" t="s">
        <v>55</v>
      </c>
      <c r="AN393" t="s">
        <v>55</v>
      </c>
      <c r="AO393" t="s">
        <v>55</v>
      </c>
      <c r="AP393" t="s">
        <v>55</v>
      </c>
      <c r="AQ393" t="s">
        <v>55</v>
      </c>
    </row>
    <row r="394" spans="1:43" x14ac:dyDescent="0.35">
      <c r="A394" t="s">
        <v>726</v>
      </c>
      <c r="B394" t="s">
        <v>56</v>
      </c>
      <c r="C394" t="s">
        <v>57</v>
      </c>
      <c r="D394" t="s">
        <v>57</v>
      </c>
      <c r="E394" t="s">
        <v>65</v>
      </c>
      <c r="F394" t="s">
        <v>731</v>
      </c>
      <c r="G394" t="s">
        <v>732</v>
      </c>
      <c r="I394" t="str">
        <f>HYPERLINK("https://www.facebook.com/430005779526496/posts/429670566226684?comment_id=390676693812210","https://www.facebook.com/430005779526496/posts/429670566226684?comment_id=390676693812210")</f>
        <v>https://www.facebook.com/430005779526496/posts/429670566226684?comment_id=390676693812210</v>
      </c>
      <c r="R394">
        <v>0</v>
      </c>
      <c r="S394">
        <v>0</v>
      </c>
      <c r="U394">
        <v>0</v>
      </c>
      <c r="X394" t="s">
        <v>60</v>
      </c>
      <c r="AK394" t="s">
        <v>697</v>
      </c>
      <c r="AL394" t="s">
        <v>55</v>
      </c>
      <c r="AM394" t="s">
        <v>55</v>
      </c>
      <c r="AN394" t="s">
        <v>55</v>
      </c>
      <c r="AO394" t="s">
        <v>55</v>
      </c>
      <c r="AP394" t="s">
        <v>55</v>
      </c>
      <c r="AQ394" t="s">
        <v>55</v>
      </c>
    </row>
    <row r="395" spans="1:43" x14ac:dyDescent="0.35">
      <c r="A395" t="s">
        <v>726</v>
      </c>
      <c r="B395" t="s">
        <v>56</v>
      </c>
      <c r="C395" t="s">
        <v>57</v>
      </c>
      <c r="D395" t="s">
        <v>57</v>
      </c>
      <c r="E395" t="s">
        <v>65</v>
      </c>
      <c r="F395" t="s">
        <v>733</v>
      </c>
      <c r="G395" t="s">
        <v>734</v>
      </c>
      <c r="I395" t="str">
        <f>HYPERLINK("https://www.facebook.com/430005779526496/posts/428101293050278?comment_id=1481824652409632","https://www.facebook.com/430005779526496/posts/428101293050278?comment_id=1481824652409632")</f>
        <v>https://www.facebook.com/430005779526496/posts/428101293050278?comment_id=1481824652409632</v>
      </c>
      <c r="R395">
        <v>0</v>
      </c>
      <c r="S395">
        <v>0</v>
      </c>
      <c r="U395">
        <v>0</v>
      </c>
      <c r="X395" t="s">
        <v>60</v>
      </c>
      <c r="AK395" t="s">
        <v>735</v>
      </c>
      <c r="AL395" t="s">
        <v>55</v>
      </c>
      <c r="AM395" t="s">
        <v>55</v>
      </c>
      <c r="AN395" t="s">
        <v>55</v>
      </c>
      <c r="AO395" t="s">
        <v>55</v>
      </c>
      <c r="AP395" t="s">
        <v>55</v>
      </c>
      <c r="AQ395" t="s">
        <v>55</v>
      </c>
    </row>
    <row r="396" spans="1:43" x14ac:dyDescent="0.35">
      <c r="A396" t="s">
        <v>726</v>
      </c>
      <c r="B396" t="s">
        <v>56</v>
      </c>
      <c r="C396" t="s">
        <v>57</v>
      </c>
      <c r="D396" t="s">
        <v>57</v>
      </c>
      <c r="E396" t="s">
        <v>49</v>
      </c>
      <c r="G396" t="s">
        <v>736</v>
      </c>
      <c r="I396" t="str">
        <f>HYPERLINK("https://www.facebook.com/430005779526496/posts/428101293050278?comment_id=1454725615116191","https://www.facebook.com/430005779526496/posts/428101293050278?comment_id=1454725615116191")</f>
        <v>https://www.facebook.com/430005779526496/posts/428101293050278?comment_id=1454725615116191</v>
      </c>
      <c r="R396">
        <v>0</v>
      </c>
      <c r="S396">
        <v>0</v>
      </c>
      <c r="U396">
        <v>0</v>
      </c>
      <c r="X396" t="s">
        <v>60</v>
      </c>
      <c r="AK396" t="s">
        <v>735</v>
      </c>
      <c r="AL396" t="s">
        <v>55</v>
      </c>
      <c r="AM396" t="s">
        <v>55</v>
      </c>
      <c r="AN396" t="s">
        <v>55</v>
      </c>
      <c r="AO396" t="s">
        <v>55</v>
      </c>
      <c r="AP396" t="s">
        <v>55</v>
      </c>
      <c r="AQ396" t="s">
        <v>55</v>
      </c>
    </row>
    <row r="397" spans="1:43" x14ac:dyDescent="0.35">
      <c r="A397" t="s">
        <v>726</v>
      </c>
      <c r="B397" t="s">
        <v>56</v>
      </c>
      <c r="C397" t="s">
        <v>57</v>
      </c>
      <c r="D397" t="s">
        <v>57</v>
      </c>
      <c r="E397" t="s">
        <v>49</v>
      </c>
      <c r="G397" t="s">
        <v>737</v>
      </c>
      <c r="I397" t="str">
        <f>HYPERLINK("https://www.facebook.com/430005779526496/posts/430713416122399?comment_id=932884138624488","https://www.facebook.com/430005779526496/posts/430713416122399?comment_id=932884138624488")</f>
        <v>https://www.facebook.com/430005779526496/posts/430713416122399?comment_id=932884138624488</v>
      </c>
      <c r="R397">
        <v>0</v>
      </c>
      <c r="S397">
        <v>0</v>
      </c>
      <c r="U397">
        <v>0</v>
      </c>
      <c r="X397" t="s">
        <v>60</v>
      </c>
      <c r="AK397" t="s">
        <v>496</v>
      </c>
      <c r="AL397" t="s">
        <v>55</v>
      </c>
      <c r="AM397" t="s">
        <v>55</v>
      </c>
      <c r="AN397" t="s">
        <v>55</v>
      </c>
      <c r="AO397" t="s">
        <v>55</v>
      </c>
      <c r="AP397" t="s">
        <v>55</v>
      </c>
      <c r="AQ397" t="s">
        <v>55</v>
      </c>
    </row>
    <row r="398" spans="1:43" x14ac:dyDescent="0.35">
      <c r="A398" t="s">
        <v>726</v>
      </c>
      <c r="B398" t="s">
        <v>56</v>
      </c>
      <c r="C398" t="s">
        <v>57</v>
      </c>
      <c r="D398" t="s">
        <v>57</v>
      </c>
      <c r="E398" t="s">
        <v>65</v>
      </c>
      <c r="F398" t="s">
        <v>152</v>
      </c>
      <c r="G398" t="s">
        <v>738</v>
      </c>
      <c r="I398" t="str">
        <f>HYPERLINK("https://www.facebook.com/430005779526496/posts/430713416122399?comment_id=1692273078212076","https://www.facebook.com/430005779526496/posts/430713416122399?comment_id=1692273078212076")</f>
        <v>https://www.facebook.com/430005779526496/posts/430713416122399?comment_id=1692273078212076</v>
      </c>
      <c r="R398">
        <v>0</v>
      </c>
      <c r="S398">
        <v>0</v>
      </c>
      <c r="U398">
        <v>0</v>
      </c>
      <c r="X398" t="s">
        <v>60</v>
      </c>
      <c r="AK398" t="s">
        <v>496</v>
      </c>
      <c r="AL398" t="s">
        <v>55</v>
      </c>
      <c r="AM398" t="s">
        <v>55</v>
      </c>
      <c r="AN398" t="s">
        <v>55</v>
      </c>
      <c r="AO398" t="s">
        <v>55</v>
      </c>
      <c r="AP398" t="s">
        <v>55</v>
      </c>
      <c r="AQ398" t="s">
        <v>55</v>
      </c>
    </row>
    <row r="399" spans="1:43" x14ac:dyDescent="0.35">
      <c r="A399" t="s">
        <v>726</v>
      </c>
      <c r="B399" t="s">
        <v>56</v>
      </c>
      <c r="C399" t="s">
        <v>57</v>
      </c>
      <c r="D399" t="s">
        <v>57</v>
      </c>
      <c r="E399" t="s">
        <v>49</v>
      </c>
      <c r="G399" t="s">
        <v>739</v>
      </c>
      <c r="I399" t="str">
        <f>HYPERLINK("https://www.facebook.com/430005779526496/posts/428101293050278?comment_id=813227117330379","https://www.facebook.com/430005779526496/posts/428101293050278?comment_id=813227117330379")</f>
        <v>https://www.facebook.com/430005779526496/posts/428101293050278?comment_id=813227117330379</v>
      </c>
      <c r="R399">
        <v>0</v>
      </c>
      <c r="S399">
        <v>0</v>
      </c>
      <c r="U399">
        <v>0</v>
      </c>
      <c r="X399" t="s">
        <v>60</v>
      </c>
      <c r="AK399" t="s">
        <v>735</v>
      </c>
      <c r="AL399" t="s">
        <v>55</v>
      </c>
      <c r="AM399" t="s">
        <v>55</v>
      </c>
      <c r="AN399" t="s">
        <v>55</v>
      </c>
      <c r="AO399" t="s">
        <v>55</v>
      </c>
      <c r="AP399" t="s">
        <v>55</v>
      </c>
      <c r="AQ399" t="s">
        <v>55</v>
      </c>
    </row>
    <row r="400" spans="1:43" x14ac:dyDescent="0.35">
      <c r="A400" t="s">
        <v>726</v>
      </c>
      <c r="B400" t="s">
        <v>56</v>
      </c>
      <c r="C400" t="s">
        <v>57</v>
      </c>
      <c r="D400" t="s">
        <v>57</v>
      </c>
      <c r="E400" t="s">
        <v>49</v>
      </c>
      <c r="G400" t="s">
        <v>740</v>
      </c>
      <c r="I400" t="str">
        <f>HYPERLINK("https://www.facebook.com/430005779526496/posts/428101293050278?comment_id=949930243460294","https://www.facebook.com/430005779526496/posts/428101293050278?comment_id=949930243460294")</f>
        <v>https://www.facebook.com/430005779526496/posts/428101293050278?comment_id=949930243460294</v>
      </c>
      <c r="R400">
        <v>0</v>
      </c>
      <c r="S400">
        <v>0</v>
      </c>
      <c r="U400">
        <v>0</v>
      </c>
      <c r="X400" t="s">
        <v>60</v>
      </c>
      <c r="AK400" t="s">
        <v>735</v>
      </c>
      <c r="AL400" t="s">
        <v>55</v>
      </c>
      <c r="AM400" t="s">
        <v>55</v>
      </c>
      <c r="AN400" t="s">
        <v>55</v>
      </c>
      <c r="AO400" t="s">
        <v>55</v>
      </c>
      <c r="AP400" t="s">
        <v>55</v>
      </c>
      <c r="AQ400" t="s">
        <v>55</v>
      </c>
    </row>
    <row r="401" spans="1:43" x14ac:dyDescent="0.35">
      <c r="A401" t="s">
        <v>726</v>
      </c>
      <c r="B401" t="s">
        <v>56</v>
      </c>
      <c r="C401" t="s">
        <v>57</v>
      </c>
      <c r="D401" t="s">
        <v>57</v>
      </c>
      <c r="E401" t="s">
        <v>49</v>
      </c>
      <c r="G401" t="s">
        <v>741</v>
      </c>
      <c r="I401" t="str">
        <f>HYPERLINK("https://www.facebook.com/430005779526496/posts/428101293050278?comment_id=1437206707189026","https://www.facebook.com/430005779526496/posts/428101293050278?comment_id=1437206707189026")</f>
        <v>https://www.facebook.com/430005779526496/posts/428101293050278?comment_id=1437206707189026</v>
      </c>
      <c r="R401">
        <v>0</v>
      </c>
      <c r="S401">
        <v>0</v>
      </c>
      <c r="U401">
        <v>0</v>
      </c>
      <c r="X401" t="s">
        <v>60</v>
      </c>
      <c r="AK401" t="s">
        <v>735</v>
      </c>
      <c r="AL401" t="s">
        <v>55</v>
      </c>
      <c r="AM401" t="s">
        <v>55</v>
      </c>
      <c r="AN401" t="s">
        <v>55</v>
      </c>
      <c r="AO401" t="s">
        <v>55</v>
      </c>
      <c r="AP401" t="s">
        <v>55</v>
      </c>
      <c r="AQ401" t="s">
        <v>55</v>
      </c>
    </row>
    <row r="402" spans="1:43" x14ac:dyDescent="0.35">
      <c r="A402" t="s">
        <v>726</v>
      </c>
      <c r="B402" t="s">
        <v>56</v>
      </c>
      <c r="C402" t="s">
        <v>57</v>
      </c>
      <c r="D402" t="s">
        <v>57</v>
      </c>
      <c r="E402" t="s">
        <v>65</v>
      </c>
      <c r="F402" t="s">
        <v>152</v>
      </c>
      <c r="G402" t="s">
        <v>742</v>
      </c>
      <c r="I402" t="str">
        <f>HYPERLINK("https://www.facebook.com/430005779526496/posts/430713416122399?comment_id=391912600445123","https://www.facebook.com/430005779526496/posts/430713416122399?comment_id=391912600445123")</f>
        <v>https://www.facebook.com/430005779526496/posts/430713416122399?comment_id=391912600445123</v>
      </c>
      <c r="R402">
        <v>0</v>
      </c>
      <c r="S402">
        <v>0</v>
      </c>
      <c r="U402">
        <v>0</v>
      </c>
      <c r="X402" t="s">
        <v>60</v>
      </c>
      <c r="AK402" t="s">
        <v>496</v>
      </c>
      <c r="AL402" t="s">
        <v>55</v>
      </c>
      <c r="AM402" t="s">
        <v>55</v>
      </c>
      <c r="AN402" t="s">
        <v>55</v>
      </c>
      <c r="AO402" t="s">
        <v>55</v>
      </c>
      <c r="AP402" t="s">
        <v>55</v>
      </c>
      <c r="AQ402" t="s">
        <v>55</v>
      </c>
    </row>
    <row r="403" spans="1:43" x14ac:dyDescent="0.35">
      <c r="A403" t="s">
        <v>726</v>
      </c>
      <c r="B403" t="s">
        <v>56</v>
      </c>
      <c r="C403" t="s">
        <v>57</v>
      </c>
      <c r="D403" t="s">
        <v>57</v>
      </c>
      <c r="E403" t="s">
        <v>65</v>
      </c>
      <c r="F403" t="s">
        <v>743</v>
      </c>
      <c r="G403" t="s">
        <v>744</v>
      </c>
      <c r="I403" t="str">
        <f>HYPERLINK("https://www.facebook.com/430005779526496/posts/430093982851009?comment_id=946828720000134","https://www.facebook.com/430005779526496/posts/430093982851009?comment_id=946828720000134")</f>
        <v>https://www.facebook.com/430005779526496/posts/430093982851009?comment_id=946828720000134</v>
      </c>
      <c r="R403">
        <v>0</v>
      </c>
      <c r="S403">
        <v>0</v>
      </c>
      <c r="U403">
        <v>0</v>
      </c>
      <c r="X403" t="s">
        <v>60</v>
      </c>
      <c r="AK403" t="s">
        <v>536</v>
      </c>
      <c r="AL403" t="s">
        <v>55</v>
      </c>
      <c r="AM403" t="s">
        <v>55</v>
      </c>
      <c r="AN403" t="s">
        <v>55</v>
      </c>
      <c r="AO403" t="s">
        <v>55</v>
      </c>
      <c r="AP403" t="s">
        <v>55</v>
      </c>
      <c r="AQ403" t="s">
        <v>55</v>
      </c>
    </row>
    <row r="404" spans="1:43" x14ac:dyDescent="0.35">
      <c r="A404" t="s">
        <v>726</v>
      </c>
      <c r="B404" t="s">
        <v>56</v>
      </c>
      <c r="C404" t="s">
        <v>57</v>
      </c>
      <c r="D404" t="s">
        <v>57</v>
      </c>
      <c r="E404" t="s">
        <v>104</v>
      </c>
      <c r="F404" t="s">
        <v>745</v>
      </c>
      <c r="G404" t="s">
        <v>746</v>
      </c>
      <c r="I404" t="str">
        <f>HYPERLINK("https://www.facebook.com/430005779526496/posts/430093982851009?comment_id=1219141122395001","https://www.facebook.com/430005779526496/posts/430093982851009?comment_id=1219141122395001")</f>
        <v>https://www.facebook.com/430005779526496/posts/430093982851009?comment_id=1219141122395001</v>
      </c>
      <c r="R404">
        <v>0</v>
      </c>
      <c r="S404">
        <v>0</v>
      </c>
      <c r="U404">
        <v>0</v>
      </c>
      <c r="X404" t="s">
        <v>60</v>
      </c>
      <c r="AK404" t="s">
        <v>536</v>
      </c>
      <c r="AL404" t="s">
        <v>55</v>
      </c>
      <c r="AM404" t="s">
        <v>55</v>
      </c>
      <c r="AN404" t="s">
        <v>55</v>
      </c>
      <c r="AO404" t="s">
        <v>55</v>
      </c>
      <c r="AP404" t="s">
        <v>55</v>
      </c>
      <c r="AQ404" t="s">
        <v>55</v>
      </c>
    </row>
    <row r="405" spans="1:43" x14ac:dyDescent="0.35">
      <c r="A405" t="s">
        <v>726</v>
      </c>
      <c r="B405" t="s">
        <v>56</v>
      </c>
      <c r="C405" t="s">
        <v>57</v>
      </c>
      <c r="D405" t="s">
        <v>57</v>
      </c>
      <c r="E405" t="s">
        <v>104</v>
      </c>
      <c r="F405" t="s">
        <v>747</v>
      </c>
      <c r="G405" t="s">
        <v>748</v>
      </c>
      <c r="I405" t="str">
        <f>HYPERLINK("https://www.facebook.com/430005779526496/posts/430093982851009?comment_id=299731816272395","https://www.facebook.com/430005779526496/posts/430093982851009?comment_id=299731816272395")</f>
        <v>https://www.facebook.com/430005779526496/posts/430093982851009?comment_id=299731816272395</v>
      </c>
      <c r="R405">
        <v>0</v>
      </c>
      <c r="S405">
        <v>0</v>
      </c>
      <c r="U405">
        <v>0</v>
      </c>
      <c r="X405" t="s">
        <v>60</v>
      </c>
      <c r="AK405" t="s">
        <v>536</v>
      </c>
      <c r="AL405" t="s">
        <v>55</v>
      </c>
      <c r="AM405" t="s">
        <v>55</v>
      </c>
      <c r="AN405" t="s">
        <v>55</v>
      </c>
      <c r="AO405" t="s">
        <v>55</v>
      </c>
      <c r="AP405" t="s">
        <v>55</v>
      </c>
      <c r="AQ405" t="s">
        <v>55</v>
      </c>
    </row>
    <row r="406" spans="1:43" x14ac:dyDescent="0.35">
      <c r="A406" t="s">
        <v>726</v>
      </c>
      <c r="B406" t="s">
        <v>227</v>
      </c>
      <c r="C406" t="s">
        <v>749</v>
      </c>
      <c r="D406" t="s">
        <v>749</v>
      </c>
      <c r="E406" t="s">
        <v>49</v>
      </c>
      <c r="F406" t="s">
        <v>750</v>
      </c>
      <c r="G406" t="s">
        <v>751</v>
      </c>
      <c r="I406" t="str">
        <f>HYPERLINK("https://www.youtube.com/watch?v=XIEd-VwAZLs&amp;lc=UgytGdLPkn1BuyFb3RR4AaABAg","https://www.youtube.com/watch?v=XIEd-VwAZLs&amp;lc=UgytGdLPkn1BuyFb3RR4AaABAg")</f>
        <v>https://www.youtube.com/watch?v=XIEd-VwAZLs&amp;lc=UgytGdLPkn1BuyFb3RR4AaABAg</v>
      </c>
      <c r="R406">
        <v>0</v>
      </c>
      <c r="S406">
        <v>0</v>
      </c>
      <c r="T406">
        <v>0</v>
      </c>
      <c r="V406">
        <v>0</v>
      </c>
      <c r="X406" t="s">
        <v>60</v>
      </c>
      <c r="AL406" t="s">
        <v>55</v>
      </c>
      <c r="AM406" t="s">
        <v>55</v>
      </c>
      <c r="AN406" t="s">
        <v>55</v>
      </c>
      <c r="AO406" t="s">
        <v>55</v>
      </c>
      <c r="AP406" t="s">
        <v>55</v>
      </c>
      <c r="AQ406" t="s">
        <v>55</v>
      </c>
    </row>
    <row r="407" spans="1:43" x14ac:dyDescent="0.35">
      <c r="A407" t="s">
        <v>726</v>
      </c>
      <c r="B407" t="s">
        <v>56</v>
      </c>
      <c r="C407" t="s">
        <v>57</v>
      </c>
      <c r="D407" t="s">
        <v>57</v>
      </c>
      <c r="E407" t="s">
        <v>49</v>
      </c>
      <c r="F407" t="s">
        <v>752</v>
      </c>
      <c r="G407" t="s">
        <v>753</v>
      </c>
      <c r="I407" t="str">
        <f>HYPERLINK("https://www.facebook.com/430005779526496/posts/428101293050278?comment_id=434447799043437","https://www.facebook.com/430005779526496/posts/428101293050278?comment_id=434447799043437")</f>
        <v>https://www.facebook.com/430005779526496/posts/428101293050278?comment_id=434447799043437</v>
      </c>
      <c r="R407">
        <v>0</v>
      </c>
      <c r="S407">
        <v>0</v>
      </c>
      <c r="U407">
        <v>0</v>
      </c>
      <c r="X407" t="s">
        <v>60</v>
      </c>
      <c r="AK407" t="s">
        <v>735</v>
      </c>
      <c r="AL407" t="s">
        <v>55</v>
      </c>
      <c r="AM407" t="s">
        <v>55</v>
      </c>
      <c r="AN407" t="s">
        <v>55</v>
      </c>
      <c r="AO407" t="s">
        <v>55</v>
      </c>
      <c r="AP407" t="s">
        <v>55</v>
      </c>
      <c r="AQ407" t="s">
        <v>55</v>
      </c>
    </row>
    <row r="408" spans="1:43" x14ac:dyDescent="0.35">
      <c r="A408" t="s">
        <v>726</v>
      </c>
      <c r="B408" t="s">
        <v>56</v>
      </c>
      <c r="C408" t="s">
        <v>57</v>
      </c>
      <c r="D408" t="s">
        <v>57</v>
      </c>
      <c r="E408" t="s">
        <v>65</v>
      </c>
      <c r="F408" t="s">
        <v>754</v>
      </c>
      <c r="G408" t="s">
        <v>755</v>
      </c>
      <c r="I408" t="str">
        <f>HYPERLINK("https://www.facebook.com/430005779526496/posts/428101293050278?comment_id=1591961291657520","https://www.facebook.com/430005779526496/posts/428101293050278?comment_id=1591961291657520")</f>
        <v>https://www.facebook.com/430005779526496/posts/428101293050278?comment_id=1591961291657520</v>
      </c>
      <c r="R408">
        <v>0</v>
      </c>
      <c r="S408">
        <v>0</v>
      </c>
      <c r="U408">
        <v>0</v>
      </c>
      <c r="X408" t="s">
        <v>60</v>
      </c>
      <c r="AK408" t="s">
        <v>735</v>
      </c>
      <c r="AL408" t="s">
        <v>55</v>
      </c>
      <c r="AM408" t="s">
        <v>55</v>
      </c>
      <c r="AN408" t="s">
        <v>55</v>
      </c>
      <c r="AO408" t="s">
        <v>55</v>
      </c>
      <c r="AP408" t="s">
        <v>55</v>
      </c>
      <c r="AQ408" t="s">
        <v>55</v>
      </c>
    </row>
    <row r="409" spans="1:43" x14ac:dyDescent="0.35">
      <c r="A409" t="s">
        <v>726</v>
      </c>
      <c r="B409" t="s">
        <v>56</v>
      </c>
      <c r="C409" t="s">
        <v>193</v>
      </c>
      <c r="D409" t="s">
        <v>193</v>
      </c>
      <c r="E409" t="s">
        <v>49</v>
      </c>
      <c r="F409" t="s">
        <v>756</v>
      </c>
      <c r="G409" t="s">
        <v>757</v>
      </c>
      <c r="I409" t="str">
        <f>HYPERLINK("https://www.facebook.com/430005779526496/posts/430713416122399","https://www.facebook.com/430005779526496/posts/430713416122399")</f>
        <v>https://www.facebook.com/430005779526496/posts/430713416122399</v>
      </c>
      <c r="R409">
        <v>7</v>
      </c>
      <c r="S409">
        <v>3708</v>
      </c>
      <c r="U409">
        <v>6</v>
      </c>
      <c r="X409" t="s">
        <v>195</v>
      </c>
      <c r="AK409" t="s">
        <v>496</v>
      </c>
      <c r="AL409" t="s">
        <v>55</v>
      </c>
      <c r="AM409" t="s">
        <v>55</v>
      </c>
      <c r="AN409" t="s">
        <v>55</v>
      </c>
      <c r="AO409" t="s">
        <v>55</v>
      </c>
      <c r="AP409" t="s">
        <v>55</v>
      </c>
      <c r="AQ409" t="s">
        <v>55</v>
      </c>
    </row>
    <row r="410" spans="1:43" x14ac:dyDescent="0.35">
      <c r="A410" t="s">
        <v>726</v>
      </c>
      <c r="B410" t="s">
        <v>56</v>
      </c>
      <c r="C410" t="s">
        <v>57</v>
      </c>
      <c r="D410" t="s">
        <v>57</v>
      </c>
      <c r="E410" t="s">
        <v>65</v>
      </c>
      <c r="F410" t="s">
        <v>758</v>
      </c>
      <c r="G410" t="s">
        <v>759</v>
      </c>
      <c r="I410" t="str">
        <f>HYPERLINK("https://www.facebook.com/430005779526496/posts/428101293050278?comment_id=1100717881079363","https://www.facebook.com/430005779526496/posts/428101293050278?comment_id=1100717881079363")</f>
        <v>https://www.facebook.com/430005779526496/posts/428101293050278?comment_id=1100717881079363</v>
      </c>
      <c r="R410">
        <v>0</v>
      </c>
      <c r="S410">
        <v>0</v>
      </c>
      <c r="U410">
        <v>0</v>
      </c>
      <c r="X410" t="s">
        <v>60</v>
      </c>
      <c r="AK410" t="s">
        <v>735</v>
      </c>
      <c r="AL410" t="s">
        <v>55</v>
      </c>
      <c r="AM410" t="s">
        <v>55</v>
      </c>
      <c r="AN410" t="s">
        <v>55</v>
      </c>
      <c r="AO410" t="s">
        <v>55</v>
      </c>
      <c r="AP410" t="s">
        <v>55</v>
      </c>
      <c r="AQ410" t="s">
        <v>55</v>
      </c>
    </row>
    <row r="411" spans="1:43" x14ac:dyDescent="0.35">
      <c r="A411" t="s">
        <v>726</v>
      </c>
      <c r="B411" t="s">
        <v>56</v>
      </c>
      <c r="C411" t="s">
        <v>57</v>
      </c>
      <c r="D411" t="s">
        <v>57</v>
      </c>
      <c r="E411" t="s">
        <v>65</v>
      </c>
      <c r="F411" t="s">
        <v>760</v>
      </c>
      <c r="G411" t="s">
        <v>761</v>
      </c>
      <c r="I411" t="str">
        <f>HYPERLINK("https://www.facebook.com/430005779526496/posts/428101293050278?comment_id=393488716798130","https://www.facebook.com/430005779526496/posts/428101293050278?comment_id=393488716798130")</f>
        <v>https://www.facebook.com/430005779526496/posts/428101293050278?comment_id=393488716798130</v>
      </c>
      <c r="R411">
        <v>0</v>
      </c>
      <c r="S411">
        <v>0</v>
      </c>
      <c r="U411">
        <v>0</v>
      </c>
      <c r="X411" t="s">
        <v>60</v>
      </c>
      <c r="AK411" t="s">
        <v>735</v>
      </c>
      <c r="AL411" t="s">
        <v>55</v>
      </c>
      <c r="AM411" t="s">
        <v>55</v>
      </c>
      <c r="AN411" t="s">
        <v>55</v>
      </c>
      <c r="AO411" t="s">
        <v>55</v>
      </c>
      <c r="AP411" t="s">
        <v>55</v>
      </c>
      <c r="AQ411" t="s">
        <v>55</v>
      </c>
    </row>
    <row r="412" spans="1:43" x14ac:dyDescent="0.35">
      <c r="A412" t="s">
        <v>726</v>
      </c>
      <c r="B412" t="s">
        <v>56</v>
      </c>
      <c r="C412" t="s">
        <v>57</v>
      </c>
      <c r="D412" t="s">
        <v>57</v>
      </c>
      <c r="E412" t="s">
        <v>65</v>
      </c>
      <c r="F412" t="s">
        <v>762</v>
      </c>
      <c r="G412" t="s">
        <v>763</v>
      </c>
      <c r="I412" t="str">
        <f>HYPERLINK("https://www.facebook.com/430005779526496/posts/428101293050278?comment_id=3701467496847514","https://www.facebook.com/430005779526496/posts/428101293050278?comment_id=3701467496847514")</f>
        <v>https://www.facebook.com/430005779526496/posts/428101293050278?comment_id=3701467496847514</v>
      </c>
      <c r="R412">
        <v>0</v>
      </c>
      <c r="S412">
        <v>0</v>
      </c>
      <c r="U412">
        <v>0</v>
      </c>
      <c r="X412" t="s">
        <v>60</v>
      </c>
      <c r="AK412" t="s">
        <v>735</v>
      </c>
      <c r="AL412" t="s">
        <v>55</v>
      </c>
      <c r="AM412" t="s">
        <v>55</v>
      </c>
      <c r="AN412" t="s">
        <v>55</v>
      </c>
      <c r="AO412" t="s">
        <v>55</v>
      </c>
      <c r="AP412" t="s">
        <v>55</v>
      </c>
      <c r="AQ412" t="s">
        <v>55</v>
      </c>
    </row>
    <row r="413" spans="1:43" x14ac:dyDescent="0.35">
      <c r="A413" t="s">
        <v>726</v>
      </c>
      <c r="B413" t="s">
        <v>56</v>
      </c>
      <c r="C413" t="s">
        <v>57</v>
      </c>
      <c r="D413" t="s">
        <v>57</v>
      </c>
      <c r="E413" t="s">
        <v>49</v>
      </c>
      <c r="F413" t="s">
        <v>764</v>
      </c>
      <c r="G413" t="s">
        <v>765</v>
      </c>
      <c r="I413" t="str">
        <f>HYPERLINK("https://www.facebook.com/430005779526496/posts/428101293050278?comment_id=3817488681871554","https://www.facebook.com/430005779526496/posts/428101293050278?comment_id=3817488681871554")</f>
        <v>https://www.facebook.com/430005779526496/posts/428101293050278?comment_id=3817488681871554</v>
      </c>
      <c r="R413">
        <v>0</v>
      </c>
      <c r="S413">
        <v>0</v>
      </c>
      <c r="U413">
        <v>0</v>
      </c>
      <c r="X413" t="s">
        <v>60</v>
      </c>
      <c r="AK413" t="s">
        <v>735</v>
      </c>
      <c r="AL413" t="s">
        <v>55</v>
      </c>
      <c r="AM413" t="s">
        <v>55</v>
      </c>
      <c r="AN413" t="s">
        <v>55</v>
      </c>
      <c r="AO413" t="s">
        <v>55</v>
      </c>
      <c r="AP413" t="s">
        <v>55</v>
      </c>
      <c r="AQ413" t="s">
        <v>55</v>
      </c>
    </row>
    <row r="414" spans="1:43" x14ac:dyDescent="0.35">
      <c r="A414" t="s">
        <v>726</v>
      </c>
      <c r="B414" t="s">
        <v>56</v>
      </c>
      <c r="C414" t="s">
        <v>57</v>
      </c>
      <c r="D414" t="s">
        <v>57</v>
      </c>
      <c r="E414" t="s">
        <v>49</v>
      </c>
      <c r="F414" t="s">
        <v>766</v>
      </c>
      <c r="G414" t="s">
        <v>767</v>
      </c>
      <c r="I414" t="str">
        <f>HYPERLINK("https://www.facebook.com/430005779526496/posts/428101293050278?comment_id=787807056554272","https://www.facebook.com/430005779526496/posts/428101293050278?comment_id=787807056554272")</f>
        <v>https://www.facebook.com/430005779526496/posts/428101293050278?comment_id=787807056554272</v>
      </c>
      <c r="R414">
        <v>0</v>
      </c>
      <c r="S414">
        <v>0</v>
      </c>
      <c r="U414">
        <v>0</v>
      </c>
      <c r="X414" t="s">
        <v>60</v>
      </c>
      <c r="AK414" t="s">
        <v>735</v>
      </c>
      <c r="AL414" t="s">
        <v>55</v>
      </c>
      <c r="AM414" t="s">
        <v>55</v>
      </c>
      <c r="AN414" t="s">
        <v>55</v>
      </c>
      <c r="AO414" t="s">
        <v>55</v>
      </c>
      <c r="AP414" t="s">
        <v>55</v>
      </c>
      <c r="AQ414" t="s">
        <v>55</v>
      </c>
    </row>
    <row r="415" spans="1:43" x14ac:dyDescent="0.35">
      <c r="A415" t="s">
        <v>726</v>
      </c>
      <c r="B415" t="s">
        <v>56</v>
      </c>
      <c r="C415" t="s">
        <v>57</v>
      </c>
      <c r="D415" t="s">
        <v>57</v>
      </c>
      <c r="E415" t="s">
        <v>65</v>
      </c>
      <c r="F415" t="s">
        <v>768</v>
      </c>
      <c r="G415" t="s">
        <v>769</v>
      </c>
      <c r="I415" t="str">
        <f>HYPERLINK("https://www.facebook.com/430005779526496/posts/429670566226684?comment_id=1776465032833324","https://www.facebook.com/430005779526496/posts/429670566226684?comment_id=1776465032833324")</f>
        <v>https://www.facebook.com/430005779526496/posts/429670566226684?comment_id=1776465032833324</v>
      </c>
      <c r="R415">
        <v>0</v>
      </c>
      <c r="S415">
        <v>0</v>
      </c>
      <c r="U415">
        <v>0</v>
      </c>
      <c r="X415" t="s">
        <v>60</v>
      </c>
      <c r="AK415" t="s">
        <v>697</v>
      </c>
      <c r="AL415" t="s">
        <v>55</v>
      </c>
      <c r="AM415" t="s">
        <v>55</v>
      </c>
      <c r="AN415" t="s">
        <v>55</v>
      </c>
      <c r="AO415" t="s">
        <v>55</v>
      </c>
      <c r="AP415" t="s">
        <v>55</v>
      </c>
      <c r="AQ415" t="s">
        <v>55</v>
      </c>
    </row>
    <row r="416" spans="1:43" x14ac:dyDescent="0.35">
      <c r="A416" t="s">
        <v>726</v>
      </c>
      <c r="B416" t="s">
        <v>56</v>
      </c>
      <c r="C416" t="s">
        <v>57</v>
      </c>
      <c r="D416" t="s">
        <v>57</v>
      </c>
      <c r="E416" t="s">
        <v>49</v>
      </c>
      <c r="F416" s="1" t="s">
        <v>770</v>
      </c>
      <c r="G416" t="s">
        <v>771</v>
      </c>
      <c r="I416" t="str">
        <f>HYPERLINK("https://www.facebook.com/430005779526496/posts/428101293050278?comment_id=972638670949868","https://www.facebook.com/430005779526496/posts/428101293050278?comment_id=972638670949868")</f>
        <v>https://www.facebook.com/430005779526496/posts/428101293050278?comment_id=972638670949868</v>
      </c>
      <c r="R416">
        <v>0</v>
      </c>
      <c r="S416">
        <v>0</v>
      </c>
      <c r="U416">
        <v>0</v>
      </c>
      <c r="X416" t="s">
        <v>60</v>
      </c>
      <c r="AK416" t="s">
        <v>735</v>
      </c>
      <c r="AL416" t="s">
        <v>55</v>
      </c>
      <c r="AM416" t="s">
        <v>55</v>
      </c>
      <c r="AN416" t="s">
        <v>55</v>
      </c>
      <c r="AO416" t="s">
        <v>55</v>
      </c>
      <c r="AP416" t="s">
        <v>55</v>
      </c>
      <c r="AQ416" t="s">
        <v>55</v>
      </c>
    </row>
    <row r="417" spans="1:43" x14ac:dyDescent="0.35">
      <c r="A417" t="s">
        <v>726</v>
      </c>
      <c r="B417" t="s">
        <v>56</v>
      </c>
      <c r="C417" t="s">
        <v>57</v>
      </c>
      <c r="D417" t="s">
        <v>57</v>
      </c>
      <c r="E417" t="s">
        <v>49</v>
      </c>
      <c r="F417" s="1" t="s">
        <v>772</v>
      </c>
      <c r="G417" t="s">
        <v>773</v>
      </c>
      <c r="I417" t="str">
        <f>HYPERLINK("https://www.facebook.com/430005779526496/posts/428101293050278?comment_id=944446056866640","https://www.facebook.com/430005779526496/posts/428101293050278?comment_id=944446056866640")</f>
        <v>https://www.facebook.com/430005779526496/posts/428101293050278?comment_id=944446056866640</v>
      </c>
      <c r="R417">
        <v>0</v>
      </c>
      <c r="S417">
        <v>0</v>
      </c>
      <c r="U417">
        <v>0</v>
      </c>
      <c r="X417" t="s">
        <v>60</v>
      </c>
      <c r="AK417" t="s">
        <v>735</v>
      </c>
      <c r="AL417" t="s">
        <v>55</v>
      </c>
      <c r="AM417" t="s">
        <v>55</v>
      </c>
      <c r="AN417" t="s">
        <v>55</v>
      </c>
      <c r="AO417" t="s">
        <v>55</v>
      </c>
      <c r="AP417" t="s">
        <v>55</v>
      </c>
      <c r="AQ417" t="s">
        <v>55</v>
      </c>
    </row>
    <row r="418" spans="1:43" x14ac:dyDescent="0.35">
      <c r="A418" t="s">
        <v>726</v>
      </c>
      <c r="B418" t="s">
        <v>56</v>
      </c>
      <c r="C418" t="s">
        <v>57</v>
      </c>
      <c r="D418" t="s">
        <v>57</v>
      </c>
      <c r="E418" t="s">
        <v>65</v>
      </c>
      <c r="F418" t="s">
        <v>774</v>
      </c>
      <c r="G418" t="s">
        <v>775</v>
      </c>
      <c r="I418" t="str">
        <f>HYPERLINK("https://www.facebook.com/430005779526496/posts/430093982851009?comment_id=1070280724045000","https://www.facebook.com/430005779526496/posts/430093982851009?comment_id=1070280724045000")</f>
        <v>https://www.facebook.com/430005779526496/posts/430093982851009?comment_id=1070280724045000</v>
      </c>
      <c r="R418">
        <v>0</v>
      </c>
      <c r="S418">
        <v>0</v>
      </c>
      <c r="U418">
        <v>0</v>
      </c>
      <c r="X418" t="s">
        <v>60</v>
      </c>
      <c r="AK418" t="s">
        <v>536</v>
      </c>
      <c r="AL418" t="s">
        <v>55</v>
      </c>
      <c r="AM418" t="s">
        <v>55</v>
      </c>
      <c r="AN418" t="s">
        <v>55</v>
      </c>
      <c r="AO418" t="s">
        <v>55</v>
      </c>
      <c r="AP418" t="s">
        <v>55</v>
      </c>
      <c r="AQ418" t="s">
        <v>55</v>
      </c>
    </row>
    <row r="419" spans="1:43" x14ac:dyDescent="0.35">
      <c r="A419" t="s">
        <v>726</v>
      </c>
      <c r="B419" t="s">
        <v>56</v>
      </c>
      <c r="C419" t="s">
        <v>57</v>
      </c>
      <c r="D419" t="s">
        <v>57</v>
      </c>
      <c r="E419" t="s">
        <v>49</v>
      </c>
      <c r="F419" t="s">
        <v>776</v>
      </c>
      <c r="G419" t="s">
        <v>777</v>
      </c>
      <c r="I419" t="str">
        <f>HYPERLINK("https://www.facebook.com/430005779526496/posts/428101293050278?comment_id=353668361004894","https://www.facebook.com/430005779526496/posts/428101293050278?comment_id=353668361004894")</f>
        <v>https://www.facebook.com/430005779526496/posts/428101293050278?comment_id=353668361004894</v>
      </c>
      <c r="R419">
        <v>0</v>
      </c>
      <c r="S419">
        <v>0</v>
      </c>
      <c r="U419">
        <v>0</v>
      </c>
      <c r="X419" t="s">
        <v>60</v>
      </c>
      <c r="AK419" t="s">
        <v>735</v>
      </c>
      <c r="AL419" t="s">
        <v>55</v>
      </c>
      <c r="AM419" t="s">
        <v>55</v>
      </c>
      <c r="AN419" t="s">
        <v>55</v>
      </c>
      <c r="AO419" t="s">
        <v>55</v>
      </c>
      <c r="AP419" t="s">
        <v>55</v>
      </c>
      <c r="AQ419" t="s">
        <v>55</v>
      </c>
    </row>
    <row r="420" spans="1:43" x14ac:dyDescent="0.35">
      <c r="A420" t="s">
        <v>726</v>
      </c>
      <c r="B420" t="s">
        <v>56</v>
      </c>
      <c r="C420" t="s">
        <v>57</v>
      </c>
      <c r="D420" t="s">
        <v>57</v>
      </c>
      <c r="E420" t="s">
        <v>49</v>
      </c>
      <c r="F420" s="1" t="s">
        <v>567</v>
      </c>
      <c r="G420" t="s">
        <v>778</v>
      </c>
      <c r="I420" t="str">
        <f>HYPERLINK("https://www.facebook.com/430005779526496/posts/428101293050278?comment_id=936515364924641","https://www.facebook.com/430005779526496/posts/428101293050278?comment_id=936515364924641")</f>
        <v>https://www.facebook.com/430005779526496/posts/428101293050278?comment_id=936515364924641</v>
      </c>
      <c r="R420">
        <v>0</v>
      </c>
      <c r="S420">
        <v>0</v>
      </c>
      <c r="U420">
        <v>0</v>
      </c>
      <c r="X420" t="s">
        <v>60</v>
      </c>
      <c r="AK420" t="s">
        <v>735</v>
      </c>
      <c r="AL420" t="s">
        <v>55</v>
      </c>
      <c r="AM420" t="s">
        <v>55</v>
      </c>
      <c r="AN420" t="s">
        <v>55</v>
      </c>
      <c r="AO420" t="s">
        <v>55</v>
      </c>
      <c r="AP420" t="s">
        <v>55</v>
      </c>
      <c r="AQ420" t="s">
        <v>55</v>
      </c>
    </row>
    <row r="421" spans="1:43" x14ac:dyDescent="0.35">
      <c r="A421" t="s">
        <v>726</v>
      </c>
      <c r="B421" t="s">
        <v>56</v>
      </c>
      <c r="C421" t="s">
        <v>57</v>
      </c>
      <c r="D421" t="s">
        <v>57</v>
      </c>
      <c r="E421" t="s">
        <v>49</v>
      </c>
      <c r="F421" t="s">
        <v>779</v>
      </c>
      <c r="G421" t="s">
        <v>780</v>
      </c>
      <c r="I421" t="str">
        <f>HYPERLINK("https://www.facebook.com/430005779526496/posts/428101293050278?comment_id=1672256119848110","https://www.facebook.com/430005779526496/posts/428101293050278?comment_id=1672256119848110")</f>
        <v>https://www.facebook.com/430005779526496/posts/428101293050278?comment_id=1672256119848110</v>
      </c>
      <c r="R421">
        <v>0</v>
      </c>
      <c r="S421">
        <v>0</v>
      </c>
      <c r="U421">
        <v>0</v>
      </c>
      <c r="X421" t="s">
        <v>60</v>
      </c>
      <c r="AK421" t="s">
        <v>735</v>
      </c>
      <c r="AL421" t="s">
        <v>55</v>
      </c>
      <c r="AM421" t="s">
        <v>55</v>
      </c>
      <c r="AN421" t="s">
        <v>55</v>
      </c>
      <c r="AO421" t="s">
        <v>55</v>
      </c>
      <c r="AP421" t="s">
        <v>55</v>
      </c>
      <c r="AQ421" t="s">
        <v>55</v>
      </c>
    </row>
    <row r="422" spans="1:43" x14ac:dyDescent="0.35">
      <c r="A422" t="s">
        <v>781</v>
      </c>
      <c r="B422" t="s">
        <v>56</v>
      </c>
      <c r="C422" t="s">
        <v>57</v>
      </c>
      <c r="D422" t="s">
        <v>57</v>
      </c>
      <c r="E422" t="s">
        <v>49</v>
      </c>
      <c r="G422" t="s">
        <v>782</v>
      </c>
      <c r="I422" t="str">
        <f>HYPERLINK("https://www.facebook.com/430005779526496/posts/428101293050278?comment_id=933569641590533","https://www.facebook.com/430005779526496/posts/428101293050278?comment_id=933569641590533")</f>
        <v>https://www.facebook.com/430005779526496/posts/428101293050278?comment_id=933569641590533</v>
      </c>
      <c r="R422">
        <v>0</v>
      </c>
      <c r="S422">
        <v>0</v>
      </c>
      <c r="U422">
        <v>0</v>
      </c>
      <c r="X422" t="s">
        <v>60</v>
      </c>
      <c r="AK422" t="s">
        <v>735</v>
      </c>
      <c r="AL422" t="s">
        <v>55</v>
      </c>
      <c r="AM422" t="s">
        <v>55</v>
      </c>
      <c r="AN422" t="s">
        <v>55</v>
      </c>
      <c r="AO422" t="s">
        <v>55</v>
      </c>
      <c r="AP422" t="s">
        <v>55</v>
      </c>
      <c r="AQ422" t="s">
        <v>55</v>
      </c>
    </row>
    <row r="423" spans="1:43" x14ac:dyDescent="0.35">
      <c r="A423" t="s">
        <v>781</v>
      </c>
      <c r="B423" t="s">
        <v>56</v>
      </c>
      <c r="C423" t="s">
        <v>57</v>
      </c>
      <c r="D423" t="s">
        <v>57</v>
      </c>
      <c r="E423" t="s">
        <v>49</v>
      </c>
      <c r="F423" t="s">
        <v>783</v>
      </c>
      <c r="G423" t="s">
        <v>784</v>
      </c>
      <c r="I423" t="str">
        <f>HYPERLINK("https://www.facebook.com/430005779526496/posts/428101293050278?comment_id=944205360744192","https://www.facebook.com/430005779526496/posts/428101293050278?comment_id=944205360744192")</f>
        <v>https://www.facebook.com/430005779526496/posts/428101293050278?comment_id=944205360744192</v>
      </c>
      <c r="R423">
        <v>0</v>
      </c>
      <c r="S423">
        <v>0</v>
      </c>
      <c r="U423">
        <v>0</v>
      </c>
      <c r="X423" t="s">
        <v>60</v>
      </c>
      <c r="AK423" t="s">
        <v>735</v>
      </c>
      <c r="AL423" t="s">
        <v>55</v>
      </c>
      <c r="AM423" t="s">
        <v>55</v>
      </c>
      <c r="AN423" t="s">
        <v>55</v>
      </c>
      <c r="AO423" t="s">
        <v>55</v>
      </c>
      <c r="AP423" t="s">
        <v>55</v>
      </c>
      <c r="AQ423" t="s">
        <v>55</v>
      </c>
    </row>
    <row r="424" spans="1:43" x14ac:dyDescent="0.35">
      <c r="A424" t="s">
        <v>781</v>
      </c>
      <c r="B424" t="s">
        <v>56</v>
      </c>
      <c r="C424" t="s">
        <v>57</v>
      </c>
      <c r="D424" t="s">
        <v>57</v>
      </c>
      <c r="E424" t="s">
        <v>49</v>
      </c>
      <c r="G424" t="s">
        <v>785</v>
      </c>
      <c r="I424" t="str">
        <f>HYPERLINK("https://www.facebook.com/430005779526496/posts/428101293050278?comment_id=385270607771985","https://www.facebook.com/430005779526496/posts/428101293050278?comment_id=385270607771985")</f>
        <v>https://www.facebook.com/430005779526496/posts/428101293050278?comment_id=385270607771985</v>
      </c>
      <c r="R424">
        <v>0</v>
      </c>
      <c r="S424">
        <v>0</v>
      </c>
      <c r="U424">
        <v>0</v>
      </c>
      <c r="X424" t="s">
        <v>60</v>
      </c>
      <c r="AK424" t="s">
        <v>735</v>
      </c>
      <c r="AL424" t="s">
        <v>55</v>
      </c>
      <c r="AM424" t="s">
        <v>55</v>
      </c>
      <c r="AN424" t="s">
        <v>55</v>
      </c>
      <c r="AO424" t="s">
        <v>55</v>
      </c>
      <c r="AP424" t="s">
        <v>55</v>
      </c>
      <c r="AQ424" t="s">
        <v>55</v>
      </c>
    </row>
    <row r="425" spans="1:43" x14ac:dyDescent="0.35">
      <c r="A425" t="s">
        <v>781</v>
      </c>
      <c r="B425" t="s">
        <v>56</v>
      </c>
      <c r="C425" t="s">
        <v>57</v>
      </c>
      <c r="D425" t="s">
        <v>57</v>
      </c>
      <c r="E425" t="s">
        <v>65</v>
      </c>
      <c r="F425" t="s">
        <v>170</v>
      </c>
      <c r="G425" t="s">
        <v>786</v>
      </c>
      <c r="I425" t="str">
        <f>HYPERLINK("https://www.facebook.com/430005779526496/posts/430093982851009?comment_id=1209152920068935","https://www.facebook.com/430005779526496/posts/430093982851009?comment_id=1209152920068935")</f>
        <v>https://www.facebook.com/430005779526496/posts/430093982851009?comment_id=1209152920068935</v>
      </c>
      <c r="R425">
        <v>0</v>
      </c>
      <c r="S425">
        <v>0</v>
      </c>
      <c r="U425">
        <v>0</v>
      </c>
      <c r="X425" t="s">
        <v>60</v>
      </c>
      <c r="AK425" t="s">
        <v>536</v>
      </c>
      <c r="AL425" t="s">
        <v>55</v>
      </c>
      <c r="AM425" t="s">
        <v>55</v>
      </c>
      <c r="AN425" t="s">
        <v>55</v>
      </c>
      <c r="AO425" t="s">
        <v>55</v>
      </c>
      <c r="AP425" t="s">
        <v>55</v>
      </c>
      <c r="AQ425" t="s">
        <v>55</v>
      </c>
    </row>
    <row r="426" spans="1:43" x14ac:dyDescent="0.35">
      <c r="A426" t="s">
        <v>781</v>
      </c>
      <c r="B426" t="s">
        <v>56</v>
      </c>
      <c r="C426" t="s">
        <v>57</v>
      </c>
      <c r="D426" t="s">
        <v>57</v>
      </c>
      <c r="E426" t="s">
        <v>49</v>
      </c>
      <c r="F426" t="s">
        <v>127</v>
      </c>
      <c r="G426" t="s">
        <v>787</v>
      </c>
      <c r="I426" t="str">
        <f>HYPERLINK("https://www.facebook.com/430005779526496/posts/429670566226684?comment_id=387181647588224","https://www.facebook.com/430005779526496/posts/429670566226684?comment_id=387181647588224")</f>
        <v>https://www.facebook.com/430005779526496/posts/429670566226684?comment_id=387181647588224</v>
      </c>
      <c r="R426">
        <v>0</v>
      </c>
      <c r="S426">
        <v>0</v>
      </c>
      <c r="U426">
        <v>0</v>
      </c>
      <c r="X426" t="s">
        <v>60</v>
      </c>
      <c r="AK426" t="s">
        <v>697</v>
      </c>
      <c r="AL426" t="s">
        <v>55</v>
      </c>
      <c r="AM426" t="s">
        <v>55</v>
      </c>
      <c r="AN426" t="s">
        <v>55</v>
      </c>
      <c r="AO426" t="s">
        <v>55</v>
      </c>
      <c r="AP426" t="s">
        <v>55</v>
      </c>
      <c r="AQ426" t="s">
        <v>55</v>
      </c>
    </row>
    <row r="427" spans="1:43" x14ac:dyDescent="0.35">
      <c r="A427" t="s">
        <v>781</v>
      </c>
      <c r="B427" t="s">
        <v>56</v>
      </c>
      <c r="C427" t="s">
        <v>57</v>
      </c>
      <c r="D427" t="s">
        <v>57</v>
      </c>
      <c r="E427" t="s">
        <v>49</v>
      </c>
      <c r="F427" s="1" t="s">
        <v>404</v>
      </c>
      <c r="G427" t="s">
        <v>788</v>
      </c>
      <c r="I427" t="str">
        <f>HYPERLINK("https://www.facebook.com/430005779526496/posts/430093982851009?comment_id=1350185732323406","https://www.facebook.com/430005779526496/posts/430093982851009?comment_id=1350185732323406")</f>
        <v>https://www.facebook.com/430005779526496/posts/430093982851009?comment_id=1350185732323406</v>
      </c>
      <c r="R427">
        <v>0</v>
      </c>
      <c r="S427">
        <v>0</v>
      </c>
      <c r="U427">
        <v>0</v>
      </c>
      <c r="X427" t="s">
        <v>60</v>
      </c>
      <c r="AK427" t="s">
        <v>536</v>
      </c>
      <c r="AL427" t="s">
        <v>55</v>
      </c>
      <c r="AM427" t="s">
        <v>55</v>
      </c>
      <c r="AN427" t="s">
        <v>55</v>
      </c>
      <c r="AO427" t="s">
        <v>55</v>
      </c>
      <c r="AP427" t="s">
        <v>55</v>
      </c>
      <c r="AQ427" t="s">
        <v>55</v>
      </c>
    </row>
    <row r="428" spans="1:43" x14ac:dyDescent="0.35">
      <c r="A428" t="s">
        <v>781</v>
      </c>
      <c r="B428" t="s">
        <v>56</v>
      </c>
      <c r="C428" t="s">
        <v>57</v>
      </c>
      <c r="D428" t="s">
        <v>57</v>
      </c>
      <c r="E428" t="s">
        <v>65</v>
      </c>
      <c r="F428" t="s">
        <v>789</v>
      </c>
      <c r="G428" t="s">
        <v>790</v>
      </c>
      <c r="I428" t="str">
        <f>HYPERLINK("https://www.facebook.com/430005779526496/posts/429670566226684?comment_id=947303196834704","https://www.facebook.com/430005779526496/posts/429670566226684?comment_id=947303196834704")</f>
        <v>https://www.facebook.com/430005779526496/posts/429670566226684?comment_id=947303196834704</v>
      </c>
      <c r="R428">
        <v>0</v>
      </c>
      <c r="S428">
        <v>0</v>
      </c>
      <c r="U428">
        <v>0</v>
      </c>
      <c r="X428" t="s">
        <v>60</v>
      </c>
      <c r="AK428" t="s">
        <v>697</v>
      </c>
      <c r="AL428" t="s">
        <v>55</v>
      </c>
      <c r="AM428" t="s">
        <v>55</v>
      </c>
      <c r="AN428" t="s">
        <v>55</v>
      </c>
      <c r="AO428" t="s">
        <v>55</v>
      </c>
      <c r="AP428" t="s">
        <v>55</v>
      </c>
      <c r="AQ428" t="s">
        <v>55</v>
      </c>
    </row>
    <row r="429" spans="1:43" x14ac:dyDescent="0.35">
      <c r="A429" t="s">
        <v>781</v>
      </c>
      <c r="B429" t="s">
        <v>56</v>
      </c>
      <c r="C429" t="s">
        <v>57</v>
      </c>
      <c r="D429" t="s">
        <v>57</v>
      </c>
      <c r="E429" t="s">
        <v>65</v>
      </c>
      <c r="F429" t="s">
        <v>563</v>
      </c>
      <c r="G429" t="s">
        <v>791</v>
      </c>
      <c r="I429" t="str">
        <f>HYPERLINK("https://www.facebook.com/430005779526496/posts/429670566226684?comment_id=295998333337769","https://www.facebook.com/430005779526496/posts/429670566226684?comment_id=295998333337769")</f>
        <v>https://www.facebook.com/430005779526496/posts/429670566226684?comment_id=295998333337769</v>
      </c>
      <c r="R429">
        <v>0</v>
      </c>
      <c r="S429">
        <v>0</v>
      </c>
      <c r="U429">
        <v>0</v>
      </c>
      <c r="X429" t="s">
        <v>60</v>
      </c>
      <c r="AK429" t="s">
        <v>697</v>
      </c>
      <c r="AL429" t="s">
        <v>55</v>
      </c>
      <c r="AM429" t="s">
        <v>55</v>
      </c>
      <c r="AN429" t="s">
        <v>55</v>
      </c>
      <c r="AO429" t="s">
        <v>55</v>
      </c>
      <c r="AP429" t="s">
        <v>55</v>
      </c>
      <c r="AQ429" t="s">
        <v>55</v>
      </c>
    </row>
    <row r="430" spans="1:43" x14ac:dyDescent="0.35">
      <c r="A430" t="s">
        <v>781</v>
      </c>
      <c r="B430" t="s">
        <v>47</v>
      </c>
      <c r="C430" t="s">
        <v>48</v>
      </c>
      <c r="D430" t="s">
        <v>48</v>
      </c>
      <c r="E430" t="s">
        <v>49</v>
      </c>
      <c r="F430" t="s">
        <v>590</v>
      </c>
      <c r="G430" t="s">
        <v>792</v>
      </c>
      <c r="I430" t="str">
        <f>HYPERLINK("https://twitter.com/DBSBankIndia/status/1771160970078900602","https://twitter.com/DBSBankIndia/status/1771160970078900602")</f>
        <v>https://twitter.com/DBSBankIndia/status/1771160970078900602</v>
      </c>
      <c r="J430" t="s">
        <v>52</v>
      </c>
      <c r="N430">
        <v>0</v>
      </c>
      <c r="O430">
        <v>0</v>
      </c>
      <c r="P430">
        <v>14532</v>
      </c>
      <c r="Q430" t="s">
        <v>191</v>
      </c>
      <c r="W430" t="s">
        <v>192</v>
      </c>
      <c r="X430" t="s">
        <v>53</v>
      </c>
      <c r="AK430" t="s">
        <v>54</v>
      </c>
      <c r="AL430" t="s">
        <v>55</v>
      </c>
      <c r="AM430" t="s">
        <v>55</v>
      </c>
      <c r="AN430" t="s">
        <v>55</v>
      </c>
      <c r="AO430" t="s">
        <v>55</v>
      </c>
      <c r="AP430" t="s">
        <v>55</v>
      </c>
      <c r="AQ430" t="s">
        <v>55</v>
      </c>
    </row>
    <row r="431" spans="1:43" x14ac:dyDescent="0.35">
      <c r="A431" t="s">
        <v>781</v>
      </c>
      <c r="B431" t="s">
        <v>56</v>
      </c>
      <c r="C431" t="s">
        <v>57</v>
      </c>
      <c r="D431" t="s">
        <v>57</v>
      </c>
      <c r="E431" t="s">
        <v>49</v>
      </c>
      <c r="F431" t="s">
        <v>793</v>
      </c>
      <c r="G431" t="s">
        <v>794</v>
      </c>
      <c r="I431" t="str">
        <f>HYPERLINK("https://www.facebook.com/430005779526496/posts/428101293050278?comment_id=432224776142258","https://www.facebook.com/430005779526496/posts/428101293050278?comment_id=432224776142258")</f>
        <v>https://www.facebook.com/430005779526496/posts/428101293050278?comment_id=432224776142258</v>
      </c>
      <c r="R431">
        <v>0</v>
      </c>
      <c r="S431">
        <v>0</v>
      </c>
      <c r="U431">
        <v>0</v>
      </c>
      <c r="X431" t="s">
        <v>60</v>
      </c>
      <c r="AK431" t="s">
        <v>735</v>
      </c>
      <c r="AL431" t="s">
        <v>55</v>
      </c>
      <c r="AM431" t="s">
        <v>55</v>
      </c>
      <c r="AN431" t="s">
        <v>55</v>
      </c>
      <c r="AO431" t="s">
        <v>55</v>
      </c>
      <c r="AP431" t="s">
        <v>55</v>
      </c>
      <c r="AQ431" t="s">
        <v>55</v>
      </c>
    </row>
    <row r="432" spans="1:43" x14ac:dyDescent="0.35">
      <c r="A432" t="s">
        <v>781</v>
      </c>
      <c r="B432" t="s">
        <v>56</v>
      </c>
      <c r="C432" t="s">
        <v>57</v>
      </c>
      <c r="D432" t="s">
        <v>57</v>
      </c>
      <c r="E432" t="s">
        <v>49</v>
      </c>
      <c r="F432" s="1" t="s">
        <v>795</v>
      </c>
      <c r="G432" t="s">
        <v>796</v>
      </c>
      <c r="I432" t="str">
        <f>HYPERLINK("https://www.facebook.com/430005779526496/posts/428101293050278?comment_id=1629287967608851","https://www.facebook.com/430005779526496/posts/428101293050278?comment_id=1629287967608851")</f>
        <v>https://www.facebook.com/430005779526496/posts/428101293050278?comment_id=1629287967608851</v>
      </c>
      <c r="R432">
        <v>0</v>
      </c>
      <c r="S432">
        <v>0</v>
      </c>
      <c r="U432">
        <v>0</v>
      </c>
      <c r="X432" t="s">
        <v>60</v>
      </c>
      <c r="AK432" t="s">
        <v>735</v>
      </c>
      <c r="AL432" t="s">
        <v>55</v>
      </c>
      <c r="AM432" t="s">
        <v>55</v>
      </c>
      <c r="AN432" t="s">
        <v>55</v>
      </c>
      <c r="AO432" t="s">
        <v>55</v>
      </c>
      <c r="AP432" t="s">
        <v>55</v>
      </c>
      <c r="AQ432" t="s">
        <v>55</v>
      </c>
    </row>
    <row r="433" spans="1:43" x14ac:dyDescent="0.35">
      <c r="A433" t="s">
        <v>781</v>
      </c>
      <c r="B433" t="s">
        <v>56</v>
      </c>
      <c r="C433" t="s">
        <v>57</v>
      </c>
      <c r="D433" t="s">
        <v>57</v>
      </c>
      <c r="E433" t="s">
        <v>49</v>
      </c>
      <c r="F433" t="s">
        <v>797</v>
      </c>
      <c r="G433" t="s">
        <v>798</v>
      </c>
      <c r="I433" t="str">
        <f>HYPERLINK("https://www.facebook.com/430005779526496/posts/429670566226684?comment_id=933320238174393","https://www.facebook.com/430005779526496/posts/429670566226684?comment_id=933320238174393")</f>
        <v>https://www.facebook.com/430005779526496/posts/429670566226684?comment_id=933320238174393</v>
      </c>
      <c r="R433">
        <v>0</v>
      </c>
      <c r="S433">
        <v>0</v>
      </c>
      <c r="U433">
        <v>0</v>
      </c>
      <c r="X433" t="s">
        <v>60</v>
      </c>
      <c r="AK433" t="s">
        <v>697</v>
      </c>
      <c r="AL433" t="s">
        <v>55</v>
      </c>
      <c r="AM433" t="s">
        <v>55</v>
      </c>
      <c r="AN433" t="s">
        <v>55</v>
      </c>
      <c r="AO433" t="s">
        <v>55</v>
      </c>
      <c r="AP433" t="s">
        <v>55</v>
      </c>
      <c r="AQ433" t="s">
        <v>55</v>
      </c>
    </row>
    <row r="434" spans="1:43" x14ac:dyDescent="0.35">
      <c r="A434" t="s">
        <v>781</v>
      </c>
      <c r="B434" t="s">
        <v>56</v>
      </c>
      <c r="C434" t="s">
        <v>57</v>
      </c>
      <c r="D434" t="s">
        <v>57</v>
      </c>
      <c r="E434" t="s">
        <v>65</v>
      </c>
      <c r="F434" t="s">
        <v>799</v>
      </c>
      <c r="G434" t="s">
        <v>800</v>
      </c>
      <c r="I434" t="str">
        <f>HYPERLINK("https://www.facebook.com/430005779526496/posts/428101293050278?comment_id=927038275765688","https://www.facebook.com/430005779526496/posts/428101293050278?comment_id=927038275765688")</f>
        <v>https://www.facebook.com/430005779526496/posts/428101293050278?comment_id=927038275765688</v>
      </c>
      <c r="R434">
        <v>0</v>
      </c>
      <c r="S434">
        <v>0</v>
      </c>
      <c r="U434">
        <v>0</v>
      </c>
      <c r="X434" t="s">
        <v>60</v>
      </c>
      <c r="AK434" t="s">
        <v>735</v>
      </c>
      <c r="AL434" t="s">
        <v>55</v>
      </c>
      <c r="AM434" t="s">
        <v>55</v>
      </c>
      <c r="AN434" t="s">
        <v>55</v>
      </c>
      <c r="AO434" t="s">
        <v>55</v>
      </c>
      <c r="AP434" t="s">
        <v>55</v>
      </c>
      <c r="AQ434" t="s">
        <v>55</v>
      </c>
    </row>
    <row r="435" spans="1:43" x14ac:dyDescent="0.35">
      <c r="A435" t="s">
        <v>781</v>
      </c>
      <c r="B435" t="s">
        <v>56</v>
      </c>
      <c r="C435" t="s">
        <v>57</v>
      </c>
      <c r="D435" t="s">
        <v>57</v>
      </c>
      <c r="E435" t="s">
        <v>65</v>
      </c>
      <c r="F435" t="s">
        <v>152</v>
      </c>
      <c r="G435" t="s">
        <v>801</v>
      </c>
      <c r="I435" t="str">
        <f>HYPERLINK("https://www.facebook.com/430005779526496/posts/428101293050278?comment_id=1437125980239084","https://www.facebook.com/430005779526496/posts/428101293050278?comment_id=1437125980239084")</f>
        <v>https://www.facebook.com/430005779526496/posts/428101293050278?comment_id=1437125980239084</v>
      </c>
      <c r="R435">
        <v>0</v>
      </c>
      <c r="S435">
        <v>0</v>
      </c>
      <c r="U435">
        <v>0</v>
      </c>
      <c r="X435" t="s">
        <v>60</v>
      </c>
      <c r="AK435" t="s">
        <v>735</v>
      </c>
      <c r="AL435" t="s">
        <v>55</v>
      </c>
      <c r="AM435" t="s">
        <v>55</v>
      </c>
      <c r="AN435" t="s">
        <v>55</v>
      </c>
      <c r="AO435" t="s">
        <v>55</v>
      </c>
      <c r="AP435" t="s">
        <v>55</v>
      </c>
      <c r="AQ435" t="s">
        <v>55</v>
      </c>
    </row>
    <row r="436" spans="1:43" x14ac:dyDescent="0.35">
      <c r="A436" t="s">
        <v>781</v>
      </c>
      <c r="B436" t="s">
        <v>56</v>
      </c>
      <c r="C436" t="s">
        <v>57</v>
      </c>
      <c r="D436" t="s">
        <v>57</v>
      </c>
      <c r="E436" t="s">
        <v>49</v>
      </c>
      <c r="F436" t="s">
        <v>127</v>
      </c>
      <c r="G436" t="s">
        <v>802</v>
      </c>
      <c r="I436" t="str">
        <f>HYPERLINK("https://www.facebook.com/430005779526496/posts/430093982851009?comment_id=1095661738166234","https://www.facebook.com/430005779526496/posts/430093982851009?comment_id=1095661738166234")</f>
        <v>https://www.facebook.com/430005779526496/posts/430093982851009?comment_id=1095661738166234</v>
      </c>
      <c r="R436">
        <v>0</v>
      </c>
      <c r="S436">
        <v>0</v>
      </c>
      <c r="U436">
        <v>0</v>
      </c>
      <c r="X436" t="s">
        <v>60</v>
      </c>
      <c r="AK436" t="s">
        <v>536</v>
      </c>
      <c r="AL436" t="s">
        <v>55</v>
      </c>
      <c r="AM436" t="s">
        <v>55</v>
      </c>
      <c r="AN436" t="s">
        <v>55</v>
      </c>
      <c r="AO436" t="s">
        <v>55</v>
      </c>
      <c r="AP436" t="s">
        <v>55</v>
      </c>
      <c r="AQ436" t="s">
        <v>55</v>
      </c>
    </row>
    <row r="437" spans="1:43" x14ac:dyDescent="0.35">
      <c r="A437" t="s">
        <v>781</v>
      </c>
      <c r="B437" t="s">
        <v>56</v>
      </c>
      <c r="C437" t="s">
        <v>57</v>
      </c>
      <c r="D437" t="s">
        <v>57</v>
      </c>
      <c r="E437" t="s">
        <v>65</v>
      </c>
      <c r="F437" t="s">
        <v>803</v>
      </c>
      <c r="G437" t="s">
        <v>804</v>
      </c>
      <c r="I437" t="str">
        <f>HYPERLINK("https://www.facebook.com/430005779526496/posts/428101293050278?comment_id=780225020727614","https://www.facebook.com/430005779526496/posts/428101293050278?comment_id=780225020727614")</f>
        <v>https://www.facebook.com/430005779526496/posts/428101293050278?comment_id=780225020727614</v>
      </c>
      <c r="R437">
        <v>0</v>
      </c>
      <c r="S437">
        <v>0</v>
      </c>
      <c r="U437">
        <v>0</v>
      </c>
      <c r="X437" t="s">
        <v>60</v>
      </c>
      <c r="AK437" t="s">
        <v>735</v>
      </c>
      <c r="AL437" t="s">
        <v>55</v>
      </c>
      <c r="AM437" t="s">
        <v>55</v>
      </c>
      <c r="AN437" t="s">
        <v>55</v>
      </c>
      <c r="AO437" t="s">
        <v>55</v>
      </c>
      <c r="AP437" t="s">
        <v>55</v>
      </c>
      <c r="AQ437" t="s">
        <v>55</v>
      </c>
    </row>
    <row r="438" spans="1:43" x14ac:dyDescent="0.35">
      <c r="A438" t="s">
        <v>781</v>
      </c>
      <c r="B438" t="s">
        <v>47</v>
      </c>
      <c r="C438" t="s">
        <v>48</v>
      </c>
      <c r="D438" t="s">
        <v>48</v>
      </c>
      <c r="E438" t="s">
        <v>104</v>
      </c>
      <c r="F438" t="s">
        <v>805</v>
      </c>
      <c r="G438" t="s">
        <v>806</v>
      </c>
      <c r="I438" t="str">
        <f>HYPERLINK("https://twitter.com/Twitter User/status/1771084005502242940","https://twitter.com/Twitter User/status/1771084005502242940")</f>
        <v>https://twitter.com/Twitter User/status/1771084005502242940</v>
      </c>
      <c r="J438" t="s">
        <v>52</v>
      </c>
      <c r="N438">
        <v>0</v>
      </c>
      <c r="O438">
        <v>0</v>
      </c>
      <c r="X438" t="s">
        <v>53</v>
      </c>
      <c r="AK438" t="s">
        <v>54</v>
      </c>
      <c r="AL438" t="s">
        <v>55</v>
      </c>
      <c r="AM438" t="s">
        <v>55</v>
      </c>
      <c r="AN438" t="s">
        <v>55</v>
      </c>
      <c r="AO438" t="s">
        <v>55</v>
      </c>
      <c r="AP438" t="s">
        <v>55</v>
      </c>
      <c r="AQ438" t="s">
        <v>55</v>
      </c>
    </row>
    <row r="439" spans="1:43" x14ac:dyDescent="0.35">
      <c r="A439" t="s">
        <v>781</v>
      </c>
      <c r="B439" t="s">
        <v>56</v>
      </c>
      <c r="C439" t="s">
        <v>57</v>
      </c>
      <c r="D439" t="s">
        <v>57</v>
      </c>
      <c r="E439" t="s">
        <v>49</v>
      </c>
      <c r="F439" s="1" t="s">
        <v>807</v>
      </c>
      <c r="G439" t="s">
        <v>808</v>
      </c>
      <c r="I439" t="str">
        <f>HYPERLINK("https://www.facebook.com/430005779526496/posts/428101293050278?comment_id=333840542518962","https://www.facebook.com/430005779526496/posts/428101293050278?comment_id=333840542518962")</f>
        <v>https://www.facebook.com/430005779526496/posts/428101293050278?comment_id=333840542518962</v>
      </c>
      <c r="R439">
        <v>0</v>
      </c>
      <c r="S439">
        <v>0</v>
      </c>
      <c r="U439">
        <v>0</v>
      </c>
      <c r="X439" t="s">
        <v>60</v>
      </c>
      <c r="AK439" t="s">
        <v>735</v>
      </c>
      <c r="AL439" t="s">
        <v>55</v>
      </c>
      <c r="AM439" t="s">
        <v>55</v>
      </c>
      <c r="AN439" t="s">
        <v>55</v>
      </c>
      <c r="AO439" t="s">
        <v>55</v>
      </c>
      <c r="AP439" t="s">
        <v>55</v>
      </c>
      <c r="AQ439" t="s">
        <v>55</v>
      </c>
    </row>
    <row r="440" spans="1:43" x14ac:dyDescent="0.35">
      <c r="A440" t="s">
        <v>781</v>
      </c>
      <c r="B440" t="s">
        <v>47</v>
      </c>
      <c r="C440" t="s">
        <v>48</v>
      </c>
      <c r="D440" t="s">
        <v>48</v>
      </c>
      <c r="E440" t="s">
        <v>104</v>
      </c>
      <c r="F440" t="s">
        <v>809</v>
      </c>
      <c r="G440" t="s">
        <v>810</v>
      </c>
      <c r="I440" t="str">
        <f>HYPERLINK("https://twitter.com/Twitter User/status/1771062330010587327","https://twitter.com/Twitter User/status/1771062330010587327")</f>
        <v>https://twitter.com/Twitter User/status/1771062330010587327</v>
      </c>
      <c r="N440">
        <v>0</v>
      </c>
      <c r="O440">
        <v>0</v>
      </c>
      <c r="X440" t="s">
        <v>53</v>
      </c>
      <c r="AK440" t="s">
        <v>54</v>
      </c>
      <c r="AL440" t="s">
        <v>55</v>
      </c>
      <c r="AM440" t="s">
        <v>55</v>
      </c>
      <c r="AN440" t="s">
        <v>55</v>
      </c>
      <c r="AO440" t="s">
        <v>55</v>
      </c>
      <c r="AP440" t="s">
        <v>55</v>
      </c>
      <c r="AQ440" t="s">
        <v>55</v>
      </c>
    </row>
    <row r="441" spans="1:43" x14ac:dyDescent="0.35">
      <c r="A441" t="s">
        <v>781</v>
      </c>
      <c r="B441" t="s">
        <v>56</v>
      </c>
      <c r="C441" t="s">
        <v>57</v>
      </c>
      <c r="D441" t="s">
        <v>57</v>
      </c>
      <c r="E441" t="s">
        <v>65</v>
      </c>
      <c r="F441" t="s">
        <v>811</v>
      </c>
      <c r="G441" t="s">
        <v>812</v>
      </c>
      <c r="I441" t="str">
        <f>HYPERLINK("https://www.facebook.com/430005779526496/posts/428101293050278?comment_id=431381596065303","https://www.facebook.com/430005779526496/posts/428101293050278?comment_id=431381596065303")</f>
        <v>https://www.facebook.com/430005779526496/posts/428101293050278?comment_id=431381596065303</v>
      </c>
      <c r="R441">
        <v>0</v>
      </c>
      <c r="S441">
        <v>0</v>
      </c>
      <c r="U441">
        <v>0</v>
      </c>
      <c r="X441" t="s">
        <v>60</v>
      </c>
      <c r="AK441" t="s">
        <v>735</v>
      </c>
      <c r="AL441" t="s">
        <v>55</v>
      </c>
      <c r="AM441" t="s">
        <v>55</v>
      </c>
      <c r="AN441" t="s">
        <v>55</v>
      </c>
      <c r="AO441" t="s">
        <v>55</v>
      </c>
      <c r="AP441" t="s">
        <v>55</v>
      </c>
      <c r="AQ441" t="s">
        <v>55</v>
      </c>
    </row>
    <row r="442" spans="1:43" x14ac:dyDescent="0.35">
      <c r="A442" t="s">
        <v>781</v>
      </c>
      <c r="B442" t="s">
        <v>47</v>
      </c>
      <c r="C442" t="s">
        <v>48</v>
      </c>
      <c r="D442" t="s">
        <v>48</v>
      </c>
      <c r="E442" t="s">
        <v>49</v>
      </c>
      <c r="F442" t="s">
        <v>813</v>
      </c>
      <c r="G442" t="s">
        <v>814</v>
      </c>
      <c r="I442" t="str">
        <f>HYPERLINK("https://twitter.com/Twitter User/status/1771042742488965590","https://twitter.com/Twitter User/status/1771042742488965590")</f>
        <v>https://twitter.com/Twitter User/status/1771042742488965590</v>
      </c>
      <c r="N442">
        <v>0</v>
      </c>
      <c r="O442">
        <v>0</v>
      </c>
      <c r="X442" t="s">
        <v>53</v>
      </c>
      <c r="AK442" t="s">
        <v>54</v>
      </c>
      <c r="AL442" t="s">
        <v>55</v>
      </c>
      <c r="AM442" t="s">
        <v>55</v>
      </c>
      <c r="AN442" t="s">
        <v>55</v>
      </c>
      <c r="AO442" t="s">
        <v>55</v>
      </c>
      <c r="AP442" t="s">
        <v>55</v>
      </c>
      <c r="AQ442" t="s">
        <v>55</v>
      </c>
    </row>
    <row r="443" spans="1:43" x14ac:dyDescent="0.35">
      <c r="A443" t="s">
        <v>781</v>
      </c>
      <c r="B443" t="s">
        <v>56</v>
      </c>
      <c r="C443" t="s">
        <v>57</v>
      </c>
      <c r="D443" t="s">
        <v>57</v>
      </c>
      <c r="E443" t="s">
        <v>65</v>
      </c>
      <c r="F443" t="s">
        <v>563</v>
      </c>
      <c r="G443" t="s">
        <v>815</v>
      </c>
      <c r="I443" t="str">
        <f>HYPERLINK("https://www.facebook.com/430005779526496/posts/430093982851009?comment_id=762404265607002","https://www.facebook.com/430005779526496/posts/430093982851009?comment_id=762404265607002")</f>
        <v>https://www.facebook.com/430005779526496/posts/430093982851009?comment_id=762404265607002</v>
      </c>
      <c r="R443">
        <v>0</v>
      </c>
      <c r="S443">
        <v>0</v>
      </c>
      <c r="U443">
        <v>0</v>
      </c>
      <c r="X443" t="s">
        <v>60</v>
      </c>
      <c r="AK443" t="s">
        <v>536</v>
      </c>
      <c r="AL443" t="s">
        <v>55</v>
      </c>
      <c r="AM443" t="s">
        <v>55</v>
      </c>
      <c r="AN443" t="s">
        <v>55</v>
      </c>
      <c r="AO443" t="s">
        <v>55</v>
      </c>
      <c r="AP443" t="s">
        <v>55</v>
      </c>
      <c r="AQ443" t="s">
        <v>55</v>
      </c>
    </row>
    <row r="444" spans="1:43" x14ac:dyDescent="0.35">
      <c r="A444" t="s">
        <v>781</v>
      </c>
      <c r="B444" t="s">
        <v>56</v>
      </c>
      <c r="C444" t="s">
        <v>57</v>
      </c>
      <c r="D444" t="s">
        <v>57</v>
      </c>
      <c r="E444" t="s">
        <v>49</v>
      </c>
      <c r="G444" t="s">
        <v>816</v>
      </c>
      <c r="I444" t="str">
        <f>HYPERLINK("https://www.facebook.com/430005779526496/posts/430093982851009?comment_id=1341834853254401","https://www.facebook.com/430005779526496/posts/430093982851009?comment_id=1341834853254401")</f>
        <v>https://www.facebook.com/430005779526496/posts/430093982851009?comment_id=1341834853254401</v>
      </c>
      <c r="R444">
        <v>0</v>
      </c>
      <c r="S444">
        <v>0</v>
      </c>
      <c r="U444">
        <v>0</v>
      </c>
      <c r="X444" t="s">
        <v>60</v>
      </c>
      <c r="AK444" t="s">
        <v>536</v>
      </c>
      <c r="AL444" t="s">
        <v>55</v>
      </c>
      <c r="AM444" t="s">
        <v>55</v>
      </c>
      <c r="AN444" t="s">
        <v>55</v>
      </c>
      <c r="AO444" t="s">
        <v>55</v>
      </c>
      <c r="AP444" t="s">
        <v>55</v>
      </c>
      <c r="AQ444" t="s">
        <v>55</v>
      </c>
    </row>
    <row r="445" spans="1:43" x14ac:dyDescent="0.35">
      <c r="A445" t="s">
        <v>781</v>
      </c>
      <c r="B445" t="s">
        <v>47</v>
      </c>
      <c r="C445" t="s">
        <v>48</v>
      </c>
      <c r="D445" t="s">
        <v>48</v>
      </c>
      <c r="E445" t="s">
        <v>49</v>
      </c>
      <c r="F445" t="s">
        <v>817</v>
      </c>
      <c r="G445" t="s">
        <v>818</v>
      </c>
      <c r="I445" t="str">
        <f>HYPERLINK("https://twitter.com/DBSBankIndia/status/1771039105402454135","https://twitter.com/DBSBankIndia/status/1771039105402454135")</f>
        <v>https://twitter.com/DBSBankIndia/status/1771039105402454135</v>
      </c>
      <c r="J445" t="s">
        <v>52</v>
      </c>
      <c r="N445">
        <v>0</v>
      </c>
      <c r="O445">
        <v>0</v>
      </c>
      <c r="P445">
        <v>14535</v>
      </c>
      <c r="Q445" t="s">
        <v>191</v>
      </c>
      <c r="W445" t="s">
        <v>192</v>
      </c>
      <c r="X445" t="s">
        <v>53</v>
      </c>
      <c r="AK445" t="s">
        <v>54</v>
      </c>
      <c r="AL445" t="s">
        <v>55</v>
      </c>
      <c r="AM445" t="s">
        <v>55</v>
      </c>
      <c r="AN445" t="s">
        <v>55</v>
      </c>
      <c r="AO445" t="s">
        <v>55</v>
      </c>
      <c r="AP445" t="s">
        <v>55</v>
      </c>
      <c r="AQ445" t="s">
        <v>55</v>
      </c>
    </row>
    <row r="446" spans="1:43" x14ac:dyDescent="0.35">
      <c r="A446" t="s">
        <v>781</v>
      </c>
      <c r="B446" t="s">
        <v>56</v>
      </c>
      <c r="C446" t="s">
        <v>193</v>
      </c>
      <c r="D446" t="s">
        <v>193</v>
      </c>
      <c r="E446" t="s">
        <v>49</v>
      </c>
      <c r="F446" t="s">
        <v>819</v>
      </c>
      <c r="G446" t="s">
        <v>818</v>
      </c>
      <c r="I446" t="str">
        <f>HYPERLINK("https://www.facebook.com/430005779526496/posts/430093982851009","https://www.facebook.com/430005779526496/posts/430093982851009")</f>
        <v>https://www.facebook.com/430005779526496/posts/430093982851009</v>
      </c>
      <c r="R446">
        <v>33</v>
      </c>
      <c r="S446">
        <v>26976</v>
      </c>
      <c r="U446">
        <v>8</v>
      </c>
      <c r="X446" t="s">
        <v>195</v>
      </c>
      <c r="AK446" t="s">
        <v>536</v>
      </c>
      <c r="AL446" t="s">
        <v>55</v>
      </c>
      <c r="AM446" t="s">
        <v>55</v>
      </c>
      <c r="AN446" t="s">
        <v>55</v>
      </c>
      <c r="AO446" t="s">
        <v>55</v>
      </c>
      <c r="AP446" t="s">
        <v>55</v>
      </c>
      <c r="AQ446" t="s">
        <v>55</v>
      </c>
    </row>
    <row r="447" spans="1:43" x14ac:dyDescent="0.35">
      <c r="A447" t="s">
        <v>781</v>
      </c>
      <c r="B447" t="s">
        <v>56</v>
      </c>
      <c r="C447" t="s">
        <v>57</v>
      </c>
      <c r="D447" t="s">
        <v>57</v>
      </c>
      <c r="E447" t="s">
        <v>65</v>
      </c>
      <c r="F447" t="s">
        <v>820</v>
      </c>
      <c r="G447" t="s">
        <v>821</v>
      </c>
      <c r="I447" t="str">
        <f>HYPERLINK("https://www.facebook.com/430005779526496/posts/428101293050278?comment_id=1753734915120611","https://www.facebook.com/430005779526496/posts/428101293050278?comment_id=1753734915120611")</f>
        <v>https://www.facebook.com/430005779526496/posts/428101293050278?comment_id=1753734915120611</v>
      </c>
      <c r="R447">
        <v>0</v>
      </c>
      <c r="S447">
        <v>0</v>
      </c>
      <c r="U447">
        <v>0</v>
      </c>
      <c r="X447" t="s">
        <v>60</v>
      </c>
      <c r="AK447" t="s">
        <v>735</v>
      </c>
      <c r="AL447" t="s">
        <v>55</v>
      </c>
      <c r="AM447" t="s">
        <v>55</v>
      </c>
      <c r="AN447" t="s">
        <v>55</v>
      </c>
      <c r="AO447" t="s">
        <v>55</v>
      </c>
      <c r="AP447" t="s">
        <v>55</v>
      </c>
      <c r="AQ447" t="s">
        <v>55</v>
      </c>
    </row>
    <row r="448" spans="1:43" x14ac:dyDescent="0.35">
      <c r="A448" t="s">
        <v>781</v>
      </c>
      <c r="B448" t="s">
        <v>56</v>
      </c>
      <c r="C448" t="s">
        <v>57</v>
      </c>
      <c r="D448" t="s">
        <v>57</v>
      </c>
      <c r="E448" t="s">
        <v>49</v>
      </c>
      <c r="F448" s="1" t="s">
        <v>135</v>
      </c>
      <c r="G448" t="s">
        <v>822</v>
      </c>
      <c r="I448" t="str">
        <f>HYPERLINK("https://www.facebook.com/430005779526496/posts/428101293050278?comment_id=859214506009247","https://www.facebook.com/430005779526496/posts/428101293050278?comment_id=859214506009247")</f>
        <v>https://www.facebook.com/430005779526496/posts/428101293050278?comment_id=859214506009247</v>
      </c>
      <c r="R448">
        <v>0</v>
      </c>
      <c r="S448">
        <v>0</v>
      </c>
      <c r="U448">
        <v>0</v>
      </c>
      <c r="X448" t="s">
        <v>60</v>
      </c>
      <c r="AK448" t="s">
        <v>735</v>
      </c>
      <c r="AL448" t="s">
        <v>55</v>
      </c>
      <c r="AM448" t="s">
        <v>55</v>
      </c>
      <c r="AN448" t="s">
        <v>55</v>
      </c>
      <c r="AO448" t="s">
        <v>55</v>
      </c>
      <c r="AP448" t="s">
        <v>55</v>
      </c>
      <c r="AQ448" t="s">
        <v>55</v>
      </c>
    </row>
    <row r="449" spans="1:43" x14ac:dyDescent="0.35">
      <c r="A449" t="s">
        <v>781</v>
      </c>
      <c r="B449" t="s">
        <v>56</v>
      </c>
      <c r="C449" t="s">
        <v>57</v>
      </c>
      <c r="D449" t="s">
        <v>57</v>
      </c>
      <c r="E449" t="s">
        <v>49</v>
      </c>
      <c r="F449" t="s">
        <v>823</v>
      </c>
      <c r="G449" t="s">
        <v>824</v>
      </c>
      <c r="I449" t="str">
        <f>HYPERLINK("https://www.facebook.com/430005779526496/posts/428101293050278?comment_id=1074809480476261","https://www.facebook.com/430005779526496/posts/428101293050278?comment_id=1074809480476261")</f>
        <v>https://www.facebook.com/430005779526496/posts/428101293050278?comment_id=1074809480476261</v>
      </c>
      <c r="R449">
        <v>0</v>
      </c>
      <c r="S449">
        <v>0</v>
      </c>
      <c r="U449">
        <v>0</v>
      </c>
      <c r="X449" t="s">
        <v>60</v>
      </c>
      <c r="AK449" t="s">
        <v>735</v>
      </c>
      <c r="AL449" t="s">
        <v>55</v>
      </c>
      <c r="AM449" t="s">
        <v>55</v>
      </c>
      <c r="AN449" t="s">
        <v>55</v>
      </c>
      <c r="AO449" t="s">
        <v>55</v>
      </c>
      <c r="AP449" t="s">
        <v>55</v>
      </c>
      <c r="AQ449" t="s">
        <v>55</v>
      </c>
    </row>
    <row r="450" spans="1:43" x14ac:dyDescent="0.35">
      <c r="A450" t="s">
        <v>781</v>
      </c>
      <c r="B450" t="s">
        <v>56</v>
      </c>
      <c r="C450" t="s">
        <v>57</v>
      </c>
      <c r="D450" t="s">
        <v>57</v>
      </c>
      <c r="E450" t="s">
        <v>49</v>
      </c>
      <c r="F450" t="s">
        <v>825</v>
      </c>
      <c r="G450" t="s">
        <v>826</v>
      </c>
      <c r="I450" t="str">
        <f>HYPERLINK("https://www.facebook.com/430005779526496/posts/428101293050278?comment_id=7197941033593098","https://www.facebook.com/430005779526496/posts/428101293050278?comment_id=7197941033593098")</f>
        <v>https://www.facebook.com/430005779526496/posts/428101293050278?comment_id=7197941033593098</v>
      </c>
      <c r="R450">
        <v>0</v>
      </c>
      <c r="S450">
        <v>0</v>
      </c>
      <c r="U450">
        <v>0</v>
      </c>
      <c r="X450" t="s">
        <v>60</v>
      </c>
      <c r="AK450" t="s">
        <v>735</v>
      </c>
      <c r="AL450" t="s">
        <v>55</v>
      </c>
      <c r="AM450" t="s">
        <v>55</v>
      </c>
      <c r="AN450" t="s">
        <v>55</v>
      </c>
      <c r="AO450" t="s">
        <v>55</v>
      </c>
      <c r="AP450" t="s">
        <v>55</v>
      </c>
      <c r="AQ450" t="s">
        <v>55</v>
      </c>
    </row>
    <row r="451" spans="1:43" x14ac:dyDescent="0.35">
      <c r="A451" t="s">
        <v>827</v>
      </c>
      <c r="B451" t="s">
        <v>47</v>
      </c>
      <c r="C451" t="s">
        <v>48</v>
      </c>
      <c r="D451" t="s">
        <v>48</v>
      </c>
      <c r="E451" t="s">
        <v>49</v>
      </c>
      <c r="F451" t="s">
        <v>828</v>
      </c>
      <c r="G451" t="s">
        <v>829</v>
      </c>
      <c r="I451" t="str">
        <f>HYPERLINK("https://twitter.com/Twitter User/status/1770879560709800115","https://twitter.com/Twitter User/status/1770879560709800115")</f>
        <v>https://twitter.com/Twitter User/status/1770879560709800115</v>
      </c>
      <c r="J451" t="s">
        <v>52</v>
      </c>
      <c r="N451">
        <v>0</v>
      </c>
      <c r="O451">
        <v>0</v>
      </c>
      <c r="X451" t="s">
        <v>53</v>
      </c>
      <c r="AK451" t="s">
        <v>54</v>
      </c>
      <c r="AL451" t="s">
        <v>55</v>
      </c>
      <c r="AM451" t="s">
        <v>55</v>
      </c>
      <c r="AN451" t="s">
        <v>55</v>
      </c>
      <c r="AO451" t="s">
        <v>55</v>
      </c>
      <c r="AP451" t="s">
        <v>55</v>
      </c>
      <c r="AQ451" t="s">
        <v>55</v>
      </c>
    </row>
    <row r="452" spans="1:43" x14ac:dyDescent="0.35">
      <c r="A452" t="s">
        <v>827</v>
      </c>
      <c r="B452" t="s">
        <v>56</v>
      </c>
      <c r="C452" t="s">
        <v>57</v>
      </c>
      <c r="D452" t="s">
        <v>57</v>
      </c>
      <c r="E452" t="s">
        <v>65</v>
      </c>
      <c r="F452" t="s">
        <v>152</v>
      </c>
      <c r="G452" t="s">
        <v>830</v>
      </c>
      <c r="I452" t="str">
        <f>HYPERLINK("https://www.facebook.com/430005779526496/posts/428101293050278?comment_id=767973705264415","https://www.facebook.com/430005779526496/posts/428101293050278?comment_id=767973705264415")</f>
        <v>https://www.facebook.com/430005779526496/posts/428101293050278?comment_id=767973705264415</v>
      </c>
      <c r="R452">
        <v>0</v>
      </c>
      <c r="S452">
        <v>0</v>
      </c>
      <c r="U452">
        <v>0</v>
      </c>
      <c r="X452" t="s">
        <v>60</v>
      </c>
      <c r="AK452" t="s">
        <v>735</v>
      </c>
      <c r="AL452" t="s">
        <v>55</v>
      </c>
      <c r="AM452" t="s">
        <v>55</v>
      </c>
      <c r="AN452" t="s">
        <v>55</v>
      </c>
      <c r="AO452" t="s">
        <v>55</v>
      </c>
      <c r="AP452" t="s">
        <v>55</v>
      </c>
      <c r="AQ452" t="s">
        <v>55</v>
      </c>
    </row>
    <row r="453" spans="1:43" x14ac:dyDescent="0.35">
      <c r="A453" t="s">
        <v>827</v>
      </c>
      <c r="B453" t="s">
        <v>56</v>
      </c>
      <c r="C453" t="s">
        <v>57</v>
      </c>
      <c r="D453" t="s">
        <v>57</v>
      </c>
      <c r="E453" t="s">
        <v>49</v>
      </c>
      <c r="G453" t="s">
        <v>831</v>
      </c>
      <c r="I453" t="str">
        <f>HYPERLINK("https://www.facebook.com/430005779526496/posts/428101293050278?comment_id=936215877909843","https://www.facebook.com/430005779526496/posts/428101293050278?comment_id=936215877909843")</f>
        <v>https://www.facebook.com/430005779526496/posts/428101293050278?comment_id=936215877909843</v>
      </c>
      <c r="R453">
        <v>0</v>
      </c>
      <c r="S453">
        <v>0</v>
      </c>
      <c r="U453">
        <v>0</v>
      </c>
      <c r="X453" t="s">
        <v>60</v>
      </c>
      <c r="AK453" t="s">
        <v>735</v>
      </c>
      <c r="AL453" t="s">
        <v>55</v>
      </c>
      <c r="AM453" t="s">
        <v>55</v>
      </c>
      <c r="AN453" t="s">
        <v>55</v>
      </c>
      <c r="AO453" t="s">
        <v>55</v>
      </c>
      <c r="AP453" t="s">
        <v>55</v>
      </c>
      <c r="AQ453" t="s">
        <v>55</v>
      </c>
    </row>
    <row r="454" spans="1:43" x14ac:dyDescent="0.35">
      <c r="A454" t="s">
        <v>827</v>
      </c>
      <c r="B454" t="s">
        <v>56</v>
      </c>
      <c r="C454" t="s">
        <v>57</v>
      </c>
      <c r="D454" t="s">
        <v>57</v>
      </c>
      <c r="E454" t="s">
        <v>49</v>
      </c>
      <c r="G454" t="s">
        <v>832</v>
      </c>
      <c r="I454" t="str">
        <f>HYPERLINK("https://www.facebook.com/430005779526496/posts/428101293050278?comment_id=1584417079015570","https://www.facebook.com/430005779526496/posts/428101293050278?comment_id=1584417079015570")</f>
        <v>https://www.facebook.com/430005779526496/posts/428101293050278?comment_id=1584417079015570</v>
      </c>
      <c r="R454">
        <v>0</v>
      </c>
      <c r="S454">
        <v>0</v>
      </c>
      <c r="U454">
        <v>0</v>
      </c>
      <c r="X454" t="s">
        <v>60</v>
      </c>
      <c r="AK454" t="s">
        <v>735</v>
      </c>
      <c r="AL454" t="s">
        <v>55</v>
      </c>
      <c r="AM454" t="s">
        <v>55</v>
      </c>
      <c r="AN454" t="s">
        <v>55</v>
      </c>
      <c r="AO454" t="s">
        <v>55</v>
      </c>
      <c r="AP454" t="s">
        <v>55</v>
      </c>
      <c r="AQ454" t="s">
        <v>55</v>
      </c>
    </row>
    <row r="455" spans="1:43" x14ac:dyDescent="0.35">
      <c r="A455" t="s">
        <v>827</v>
      </c>
      <c r="B455" t="s">
        <v>56</v>
      </c>
      <c r="C455" t="s">
        <v>57</v>
      </c>
      <c r="D455" t="s">
        <v>57</v>
      </c>
      <c r="E455" t="s">
        <v>49</v>
      </c>
      <c r="F455" t="s">
        <v>833</v>
      </c>
      <c r="G455" t="s">
        <v>834</v>
      </c>
      <c r="I455" t="str">
        <f>HYPERLINK("https://www.facebook.com/430005779526496/posts/428626059664468?comment_id=1109923396961425","https://www.facebook.com/430005779526496/posts/428626059664468?comment_id=1109923396961425")</f>
        <v>https://www.facebook.com/430005779526496/posts/428626059664468?comment_id=1109923396961425</v>
      </c>
      <c r="R455">
        <v>0</v>
      </c>
      <c r="S455">
        <v>0</v>
      </c>
      <c r="U455">
        <v>0</v>
      </c>
      <c r="X455" t="s">
        <v>60</v>
      </c>
      <c r="AK455" t="s">
        <v>713</v>
      </c>
      <c r="AL455" t="s">
        <v>55</v>
      </c>
      <c r="AM455" t="s">
        <v>55</v>
      </c>
      <c r="AN455" t="s">
        <v>55</v>
      </c>
      <c r="AO455" t="s">
        <v>55</v>
      </c>
      <c r="AP455" t="s">
        <v>55</v>
      </c>
      <c r="AQ455" t="s">
        <v>55</v>
      </c>
    </row>
    <row r="456" spans="1:43" x14ac:dyDescent="0.35">
      <c r="A456" t="s">
        <v>827</v>
      </c>
      <c r="B456" t="s">
        <v>47</v>
      </c>
      <c r="C456" t="s">
        <v>48</v>
      </c>
      <c r="D456" t="s">
        <v>48</v>
      </c>
      <c r="E456" t="s">
        <v>49</v>
      </c>
      <c r="F456" t="s">
        <v>835</v>
      </c>
      <c r="G456" t="s">
        <v>836</v>
      </c>
      <c r="I456" t="str">
        <f>HYPERLINK("https://twitter.com/Twitter User/status/1770841054427648148","https://twitter.com/Twitter User/status/1770841054427648148")</f>
        <v>https://twitter.com/Twitter User/status/1770841054427648148</v>
      </c>
      <c r="J456" t="s">
        <v>327</v>
      </c>
      <c r="N456">
        <v>0</v>
      </c>
      <c r="O456">
        <v>0</v>
      </c>
      <c r="X456" t="s">
        <v>53</v>
      </c>
      <c r="AK456" t="s">
        <v>54</v>
      </c>
      <c r="AL456" t="s">
        <v>55</v>
      </c>
      <c r="AM456" t="s">
        <v>55</v>
      </c>
      <c r="AN456" t="s">
        <v>55</v>
      </c>
      <c r="AO456" t="s">
        <v>55</v>
      </c>
      <c r="AP456" t="s">
        <v>55</v>
      </c>
      <c r="AQ456" t="s">
        <v>55</v>
      </c>
    </row>
    <row r="457" spans="1:43" x14ac:dyDescent="0.35">
      <c r="A457" t="s">
        <v>827</v>
      </c>
      <c r="B457" t="s">
        <v>56</v>
      </c>
      <c r="C457" t="s">
        <v>57</v>
      </c>
      <c r="D457" t="s">
        <v>57</v>
      </c>
      <c r="E457" t="s">
        <v>49</v>
      </c>
      <c r="G457" t="s">
        <v>837</v>
      </c>
      <c r="I457" t="str">
        <f>HYPERLINK("https://www.facebook.com/430005779526496/posts/429670566226684?comment_id=1662534300952926","https://www.facebook.com/430005779526496/posts/429670566226684?comment_id=1662534300952926")</f>
        <v>https://www.facebook.com/430005779526496/posts/429670566226684?comment_id=1662534300952926</v>
      </c>
      <c r="R457">
        <v>0</v>
      </c>
      <c r="S457">
        <v>0</v>
      </c>
      <c r="U457">
        <v>0</v>
      </c>
      <c r="X457" t="s">
        <v>60</v>
      </c>
      <c r="AK457" t="s">
        <v>697</v>
      </c>
      <c r="AL457" t="s">
        <v>55</v>
      </c>
      <c r="AM457" t="s">
        <v>55</v>
      </c>
      <c r="AN457" t="s">
        <v>55</v>
      </c>
      <c r="AO457" t="s">
        <v>55</v>
      </c>
      <c r="AP457" t="s">
        <v>55</v>
      </c>
      <c r="AQ457" t="s">
        <v>55</v>
      </c>
    </row>
    <row r="458" spans="1:43" x14ac:dyDescent="0.35">
      <c r="A458" t="s">
        <v>827</v>
      </c>
      <c r="B458" t="s">
        <v>56</v>
      </c>
      <c r="C458" t="s">
        <v>57</v>
      </c>
      <c r="D458" t="s">
        <v>57</v>
      </c>
      <c r="E458" t="s">
        <v>65</v>
      </c>
      <c r="F458" t="s">
        <v>754</v>
      </c>
      <c r="G458" t="s">
        <v>838</v>
      </c>
      <c r="I458" t="str">
        <f>HYPERLINK("https://www.facebook.com/430005779526496/posts/429670566226684?comment_id=247593981676970","https://www.facebook.com/430005779526496/posts/429670566226684?comment_id=247593981676970")</f>
        <v>https://www.facebook.com/430005779526496/posts/429670566226684?comment_id=247593981676970</v>
      </c>
      <c r="R458">
        <v>0</v>
      </c>
      <c r="S458">
        <v>0</v>
      </c>
      <c r="U458">
        <v>0</v>
      </c>
      <c r="X458" t="s">
        <v>60</v>
      </c>
      <c r="AK458" t="s">
        <v>697</v>
      </c>
      <c r="AL458" t="s">
        <v>55</v>
      </c>
      <c r="AM458" t="s">
        <v>55</v>
      </c>
      <c r="AN458" t="s">
        <v>55</v>
      </c>
      <c r="AO458" t="s">
        <v>55</v>
      </c>
      <c r="AP458" t="s">
        <v>55</v>
      </c>
      <c r="AQ458" t="s">
        <v>55</v>
      </c>
    </row>
    <row r="459" spans="1:43" x14ac:dyDescent="0.35">
      <c r="A459" t="s">
        <v>827</v>
      </c>
      <c r="B459" t="s">
        <v>56</v>
      </c>
      <c r="C459" t="s">
        <v>57</v>
      </c>
      <c r="D459" t="s">
        <v>57</v>
      </c>
      <c r="E459" t="s">
        <v>49</v>
      </c>
      <c r="G459" t="s">
        <v>839</v>
      </c>
      <c r="I459" t="str">
        <f>HYPERLINK("https://www.facebook.com/430005779526496/posts/429670566226684?comment_id=7777013425677351","https://www.facebook.com/430005779526496/posts/429670566226684?comment_id=7777013425677351")</f>
        <v>https://www.facebook.com/430005779526496/posts/429670566226684?comment_id=7777013425677351</v>
      </c>
      <c r="R459">
        <v>0</v>
      </c>
      <c r="S459">
        <v>0</v>
      </c>
      <c r="U459">
        <v>0</v>
      </c>
      <c r="X459" t="s">
        <v>60</v>
      </c>
      <c r="AK459" t="s">
        <v>697</v>
      </c>
      <c r="AL459" t="s">
        <v>55</v>
      </c>
      <c r="AM459" t="s">
        <v>55</v>
      </c>
      <c r="AN459" t="s">
        <v>55</v>
      </c>
      <c r="AO459" t="s">
        <v>55</v>
      </c>
      <c r="AP459" t="s">
        <v>55</v>
      </c>
      <c r="AQ459" t="s">
        <v>55</v>
      </c>
    </row>
    <row r="460" spans="1:43" x14ac:dyDescent="0.35">
      <c r="A460" t="s">
        <v>827</v>
      </c>
      <c r="B460" t="s">
        <v>56</v>
      </c>
      <c r="C460" t="s">
        <v>57</v>
      </c>
      <c r="D460" t="s">
        <v>57</v>
      </c>
      <c r="E460" t="s">
        <v>65</v>
      </c>
      <c r="F460" t="s">
        <v>840</v>
      </c>
      <c r="G460" t="s">
        <v>841</v>
      </c>
      <c r="I460" t="str">
        <f>HYPERLINK("https://www.facebook.com/430005779526496/posts/428626059664468?comment_id=982828673548140","https://www.facebook.com/430005779526496/posts/428626059664468?comment_id=982828673548140")</f>
        <v>https://www.facebook.com/430005779526496/posts/428626059664468?comment_id=982828673548140</v>
      </c>
      <c r="R460">
        <v>0</v>
      </c>
      <c r="S460">
        <v>0</v>
      </c>
      <c r="U460">
        <v>0</v>
      </c>
      <c r="X460" t="s">
        <v>60</v>
      </c>
      <c r="AK460" t="s">
        <v>713</v>
      </c>
      <c r="AL460" t="s">
        <v>55</v>
      </c>
      <c r="AM460" t="s">
        <v>55</v>
      </c>
      <c r="AN460" t="s">
        <v>55</v>
      </c>
      <c r="AO460" t="s">
        <v>55</v>
      </c>
      <c r="AP460" t="s">
        <v>55</v>
      </c>
      <c r="AQ460" t="s">
        <v>55</v>
      </c>
    </row>
    <row r="461" spans="1:43" x14ac:dyDescent="0.35">
      <c r="A461" t="s">
        <v>827</v>
      </c>
      <c r="B461" t="s">
        <v>56</v>
      </c>
      <c r="C461" t="s">
        <v>57</v>
      </c>
      <c r="D461" t="s">
        <v>57</v>
      </c>
      <c r="E461" t="s">
        <v>65</v>
      </c>
      <c r="F461" t="s">
        <v>152</v>
      </c>
      <c r="G461" t="s">
        <v>842</v>
      </c>
      <c r="I461" t="str">
        <f>HYPERLINK("https://www.facebook.com/430005779526496/posts/428626059664468?comment_id=440790351728858","https://www.facebook.com/430005779526496/posts/428626059664468?comment_id=440790351728858")</f>
        <v>https://www.facebook.com/430005779526496/posts/428626059664468?comment_id=440790351728858</v>
      </c>
      <c r="R461">
        <v>0</v>
      </c>
      <c r="S461">
        <v>0</v>
      </c>
      <c r="U461">
        <v>0</v>
      </c>
      <c r="X461" t="s">
        <v>60</v>
      </c>
      <c r="AK461" t="s">
        <v>713</v>
      </c>
      <c r="AL461" t="s">
        <v>55</v>
      </c>
      <c r="AM461" t="s">
        <v>55</v>
      </c>
      <c r="AN461" t="s">
        <v>55</v>
      </c>
      <c r="AO461" t="s">
        <v>55</v>
      </c>
      <c r="AP461" t="s">
        <v>55</v>
      </c>
      <c r="AQ461" t="s">
        <v>55</v>
      </c>
    </row>
    <row r="462" spans="1:43" x14ac:dyDescent="0.35">
      <c r="A462" t="s">
        <v>827</v>
      </c>
      <c r="B462" t="s">
        <v>56</v>
      </c>
      <c r="C462" t="s">
        <v>57</v>
      </c>
      <c r="D462" t="s">
        <v>57</v>
      </c>
      <c r="E462" t="s">
        <v>49</v>
      </c>
      <c r="F462" t="s">
        <v>695</v>
      </c>
      <c r="G462" t="s">
        <v>843</v>
      </c>
      <c r="I462" t="str">
        <f>HYPERLINK("https://www.facebook.com/430005779526496/posts/429221776271563?comment_id=3604696039799668","https://www.facebook.com/430005779526496/posts/429221776271563?comment_id=3604696039799668")</f>
        <v>https://www.facebook.com/430005779526496/posts/429221776271563?comment_id=3604696039799668</v>
      </c>
      <c r="R462">
        <v>0</v>
      </c>
      <c r="S462">
        <v>0</v>
      </c>
      <c r="U462">
        <v>0</v>
      </c>
      <c r="X462" t="s">
        <v>60</v>
      </c>
      <c r="AK462" t="s">
        <v>715</v>
      </c>
      <c r="AL462" t="s">
        <v>55</v>
      </c>
      <c r="AM462" t="s">
        <v>55</v>
      </c>
      <c r="AN462" t="s">
        <v>55</v>
      </c>
      <c r="AO462" t="s">
        <v>55</v>
      </c>
      <c r="AP462" t="s">
        <v>55</v>
      </c>
      <c r="AQ462" t="s">
        <v>55</v>
      </c>
    </row>
    <row r="463" spans="1:43" x14ac:dyDescent="0.35">
      <c r="A463" t="s">
        <v>827</v>
      </c>
      <c r="B463" t="s">
        <v>56</v>
      </c>
      <c r="C463" t="s">
        <v>57</v>
      </c>
      <c r="D463" t="s">
        <v>57</v>
      </c>
      <c r="E463" t="s">
        <v>49</v>
      </c>
      <c r="F463" t="s">
        <v>844</v>
      </c>
      <c r="G463" t="s">
        <v>845</v>
      </c>
      <c r="I463" t="str">
        <f>HYPERLINK("https://www.facebook.com/430005779526496/posts/428101293050278?comment_id=789290923094356","https://www.facebook.com/430005779526496/posts/428101293050278?comment_id=789290923094356")</f>
        <v>https://www.facebook.com/430005779526496/posts/428101293050278?comment_id=789290923094356</v>
      </c>
      <c r="R463">
        <v>0</v>
      </c>
      <c r="S463">
        <v>0</v>
      </c>
      <c r="U463">
        <v>0</v>
      </c>
      <c r="X463" t="s">
        <v>60</v>
      </c>
      <c r="AK463" t="s">
        <v>735</v>
      </c>
      <c r="AL463" t="s">
        <v>55</v>
      </c>
      <c r="AM463" t="s">
        <v>55</v>
      </c>
      <c r="AN463" t="s">
        <v>55</v>
      </c>
      <c r="AO463" t="s">
        <v>55</v>
      </c>
      <c r="AP463" t="s">
        <v>55</v>
      </c>
      <c r="AQ463" t="s">
        <v>55</v>
      </c>
    </row>
    <row r="464" spans="1:43" x14ac:dyDescent="0.35">
      <c r="A464" t="s">
        <v>827</v>
      </c>
      <c r="B464" t="s">
        <v>47</v>
      </c>
      <c r="C464" t="s">
        <v>48</v>
      </c>
      <c r="D464" t="s">
        <v>48</v>
      </c>
      <c r="E464" t="s">
        <v>104</v>
      </c>
      <c r="F464" t="s">
        <v>846</v>
      </c>
      <c r="G464" t="s">
        <v>847</v>
      </c>
      <c r="I464" t="str">
        <f>HYPERLINK("https://twitter.com/Twitter User/status/1770829436373365123","https://twitter.com/Twitter User/status/1770829436373365123")</f>
        <v>https://twitter.com/Twitter User/status/1770829436373365123</v>
      </c>
      <c r="J464" t="s">
        <v>52</v>
      </c>
      <c r="N464">
        <v>0</v>
      </c>
      <c r="O464">
        <v>0</v>
      </c>
      <c r="X464" t="s">
        <v>53</v>
      </c>
      <c r="AK464" t="s">
        <v>54</v>
      </c>
      <c r="AL464" t="s">
        <v>55</v>
      </c>
      <c r="AM464" t="s">
        <v>55</v>
      </c>
      <c r="AN464" t="s">
        <v>55</v>
      </c>
      <c r="AO464" t="s">
        <v>55</v>
      </c>
      <c r="AP464" t="s">
        <v>55</v>
      </c>
      <c r="AQ464" t="s">
        <v>55</v>
      </c>
    </row>
    <row r="465" spans="1:43" x14ac:dyDescent="0.35">
      <c r="A465" t="s">
        <v>827</v>
      </c>
      <c r="B465" t="s">
        <v>56</v>
      </c>
      <c r="C465" t="s">
        <v>57</v>
      </c>
      <c r="D465" t="s">
        <v>57</v>
      </c>
      <c r="E465" t="s">
        <v>49</v>
      </c>
      <c r="F465" t="s">
        <v>848</v>
      </c>
      <c r="G465" t="s">
        <v>849</v>
      </c>
      <c r="I465" t="str">
        <f>HYPERLINK("https://www.facebook.com/430005779526496/posts/428626059664468?comment_id=1200142887625286","https://www.facebook.com/430005779526496/posts/428626059664468?comment_id=1200142887625286")</f>
        <v>https://www.facebook.com/430005779526496/posts/428626059664468?comment_id=1200142887625286</v>
      </c>
      <c r="R465">
        <v>0</v>
      </c>
      <c r="S465">
        <v>0</v>
      </c>
      <c r="U465">
        <v>0</v>
      </c>
      <c r="X465" t="s">
        <v>60</v>
      </c>
      <c r="AK465" t="s">
        <v>713</v>
      </c>
      <c r="AL465" t="s">
        <v>55</v>
      </c>
      <c r="AM465" t="s">
        <v>55</v>
      </c>
      <c r="AN465" t="s">
        <v>55</v>
      </c>
      <c r="AO465" t="s">
        <v>55</v>
      </c>
      <c r="AP465" t="s">
        <v>55</v>
      </c>
      <c r="AQ465" t="s">
        <v>55</v>
      </c>
    </row>
    <row r="466" spans="1:43" x14ac:dyDescent="0.35">
      <c r="A466" t="s">
        <v>827</v>
      </c>
      <c r="B466" t="s">
        <v>56</v>
      </c>
      <c r="C466" t="s">
        <v>57</v>
      </c>
      <c r="D466" t="s">
        <v>57</v>
      </c>
      <c r="E466" t="s">
        <v>65</v>
      </c>
      <c r="F466" t="s">
        <v>850</v>
      </c>
      <c r="G466" t="s">
        <v>851</v>
      </c>
      <c r="I466" t="str">
        <f>HYPERLINK("https://www.facebook.com/430005779526496/posts/428101293050278?comment_id=1605952890141795","https://www.facebook.com/430005779526496/posts/428101293050278?comment_id=1605952890141795")</f>
        <v>https://www.facebook.com/430005779526496/posts/428101293050278?comment_id=1605952890141795</v>
      </c>
      <c r="R466">
        <v>0</v>
      </c>
      <c r="S466">
        <v>0</v>
      </c>
      <c r="U466">
        <v>0</v>
      </c>
      <c r="X466" t="s">
        <v>60</v>
      </c>
      <c r="AK466" t="s">
        <v>735</v>
      </c>
      <c r="AL466" t="s">
        <v>55</v>
      </c>
      <c r="AM466" t="s">
        <v>55</v>
      </c>
      <c r="AN466" t="s">
        <v>55</v>
      </c>
      <c r="AO466" t="s">
        <v>55</v>
      </c>
      <c r="AP466" t="s">
        <v>55</v>
      </c>
      <c r="AQ466" t="s">
        <v>55</v>
      </c>
    </row>
    <row r="467" spans="1:43" x14ac:dyDescent="0.35">
      <c r="A467" t="s">
        <v>827</v>
      </c>
      <c r="B467" t="s">
        <v>56</v>
      </c>
      <c r="C467" t="s">
        <v>57</v>
      </c>
      <c r="D467" t="s">
        <v>57</v>
      </c>
      <c r="E467" t="s">
        <v>65</v>
      </c>
      <c r="F467" t="s">
        <v>152</v>
      </c>
      <c r="G467" t="s">
        <v>852</v>
      </c>
      <c r="I467" t="str">
        <f>HYPERLINK("https://www.facebook.com/430005779526496/posts/429670566226684?comment_id=421296960261297","https://www.facebook.com/430005779526496/posts/429670566226684?comment_id=421296960261297")</f>
        <v>https://www.facebook.com/430005779526496/posts/429670566226684?comment_id=421296960261297</v>
      </c>
      <c r="R467">
        <v>0</v>
      </c>
      <c r="S467">
        <v>0</v>
      </c>
      <c r="U467">
        <v>0</v>
      </c>
      <c r="X467" t="s">
        <v>60</v>
      </c>
      <c r="AK467" t="s">
        <v>697</v>
      </c>
      <c r="AL467" t="s">
        <v>55</v>
      </c>
      <c r="AM467" t="s">
        <v>55</v>
      </c>
      <c r="AN467" t="s">
        <v>55</v>
      </c>
      <c r="AO467" t="s">
        <v>55</v>
      </c>
      <c r="AP467" t="s">
        <v>55</v>
      </c>
      <c r="AQ467" t="s">
        <v>55</v>
      </c>
    </row>
    <row r="468" spans="1:43" x14ac:dyDescent="0.35">
      <c r="A468" t="s">
        <v>827</v>
      </c>
      <c r="B468" t="s">
        <v>56</v>
      </c>
      <c r="C468" t="s">
        <v>57</v>
      </c>
      <c r="D468" t="s">
        <v>57</v>
      </c>
      <c r="E468" t="s">
        <v>49</v>
      </c>
      <c r="F468" s="1" t="s">
        <v>853</v>
      </c>
      <c r="G468" t="s">
        <v>854</v>
      </c>
      <c r="I468" t="str">
        <f>HYPERLINK("https://www.facebook.com/430005779526496/posts/429221776271563?comment_id=1480929642832358","https://www.facebook.com/430005779526496/posts/429221776271563?comment_id=1480929642832358")</f>
        <v>https://www.facebook.com/430005779526496/posts/429221776271563?comment_id=1480929642832358</v>
      </c>
      <c r="R468">
        <v>0</v>
      </c>
      <c r="S468">
        <v>0</v>
      </c>
      <c r="U468">
        <v>0</v>
      </c>
      <c r="X468" t="s">
        <v>60</v>
      </c>
      <c r="AK468" t="s">
        <v>715</v>
      </c>
      <c r="AL468" t="s">
        <v>55</v>
      </c>
      <c r="AM468" t="s">
        <v>55</v>
      </c>
      <c r="AN468" t="s">
        <v>55</v>
      </c>
      <c r="AO468" t="s">
        <v>55</v>
      </c>
      <c r="AP468" t="s">
        <v>55</v>
      </c>
      <c r="AQ468" t="s">
        <v>55</v>
      </c>
    </row>
    <row r="469" spans="1:43" x14ac:dyDescent="0.35">
      <c r="A469" t="s">
        <v>827</v>
      </c>
      <c r="B469" t="s">
        <v>56</v>
      </c>
      <c r="C469" t="s">
        <v>57</v>
      </c>
      <c r="D469" t="s">
        <v>57</v>
      </c>
      <c r="E469" t="s">
        <v>65</v>
      </c>
      <c r="F469" t="s">
        <v>855</v>
      </c>
      <c r="G469" t="s">
        <v>856</v>
      </c>
      <c r="I469" t="str">
        <f>HYPERLINK("https://www.facebook.com/430005779526496/posts/429221776271563?comment_id=1473665103502161","https://www.facebook.com/430005779526496/posts/429221776271563?comment_id=1473665103502161")</f>
        <v>https://www.facebook.com/430005779526496/posts/429221776271563?comment_id=1473665103502161</v>
      </c>
      <c r="R469">
        <v>0</v>
      </c>
      <c r="S469">
        <v>0</v>
      </c>
      <c r="U469">
        <v>0</v>
      </c>
      <c r="X469" t="s">
        <v>60</v>
      </c>
      <c r="AK469" t="s">
        <v>715</v>
      </c>
      <c r="AL469" t="s">
        <v>55</v>
      </c>
      <c r="AM469" t="s">
        <v>55</v>
      </c>
      <c r="AN469" t="s">
        <v>55</v>
      </c>
      <c r="AO469" t="s">
        <v>55</v>
      </c>
      <c r="AP469" t="s">
        <v>55</v>
      </c>
      <c r="AQ469" t="s">
        <v>55</v>
      </c>
    </row>
    <row r="470" spans="1:43" x14ac:dyDescent="0.35">
      <c r="A470" t="s">
        <v>827</v>
      </c>
      <c r="B470" t="s">
        <v>56</v>
      </c>
      <c r="C470" t="s">
        <v>57</v>
      </c>
      <c r="D470" t="s">
        <v>57</v>
      </c>
      <c r="E470" t="s">
        <v>65</v>
      </c>
      <c r="F470" t="s">
        <v>855</v>
      </c>
      <c r="G470" t="s">
        <v>857</v>
      </c>
      <c r="I470" t="str">
        <f>HYPERLINK("https://www.facebook.com/430005779526496/posts/429221776271563?comment_id=375801658750578","https://www.facebook.com/430005779526496/posts/429221776271563?comment_id=375801658750578")</f>
        <v>https://www.facebook.com/430005779526496/posts/429221776271563?comment_id=375801658750578</v>
      </c>
      <c r="R470">
        <v>0</v>
      </c>
      <c r="S470">
        <v>0</v>
      </c>
      <c r="U470">
        <v>0</v>
      </c>
      <c r="X470" t="s">
        <v>60</v>
      </c>
      <c r="AK470" t="s">
        <v>715</v>
      </c>
      <c r="AL470" t="s">
        <v>55</v>
      </c>
      <c r="AM470" t="s">
        <v>55</v>
      </c>
      <c r="AN470" t="s">
        <v>55</v>
      </c>
      <c r="AO470" t="s">
        <v>55</v>
      </c>
      <c r="AP470" t="s">
        <v>55</v>
      </c>
      <c r="AQ470" t="s">
        <v>55</v>
      </c>
    </row>
    <row r="471" spans="1:43" x14ac:dyDescent="0.35">
      <c r="A471" t="s">
        <v>827</v>
      </c>
      <c r="B471" t="s">
        <v>56</v>
      </c>
      <c r="C471" t="s">
        <v>57</v>
      </c>
      <c r="D471" t="s">
        <v>57</v>
      </c>
      <c r="E471" t="s">
        <v>65</v>
      </c>
      <c r="F471" t="s">
        <v>855</v>
      </c>
      <c r="G471" t="s">
        <v>858</v>
      </c>
      <c r="I471" t="str">
        <f>HYPERLINK("https://www.facebook.com/430005779526496/posts/429221776271563?comment_id=1239162984136913","https://www.facebook.com/430005779526496/posts/429221776271563?comment_id=1239162984136913")</f>
        <v>https://www.facebook.com/430005779526496/posts/429221776271563?comment_id=1239162984136913</v>
      </c>
      <c r="R471">
        <v>0</v>
      </c>
      <c r="S471">
        <v>0</v>
      </c>
      <c r="U471">
        <v>0</v>
      </c>
      <c r="X471" t="s">
        <v>60</v>
      </c>
      <c r="AK471" t="s">
        <v>715</v>
      </c>
      <c r="AL471" t="s">
        <v>55</v>
      </c>
      <c r="AM471" t="s">
        <v>55</v>
      </c>
      <c r="AN471" t="s">
        <v>55</v>
      </c>
      <c r="AO471" t="s">
        <v>55</v>
      </c>
      <c r="AP471" t="s">
        <v>55</v>
      </c>
      <c r="AQ471" t="s">
        <v>55</v>
      </c>
    </row>
    <row r="472" spans="1:43" x14ac:dyDescent="0.35">
      <c r="A472" t="s">
        <v>827</v>
      </c>
      <c r="B472" t="s">
        <v>56</v>
      </c>
      <c r="C472" t="s">
        <v>57</v>
      </c>
      <c r="D472" t="s">
        <v>57</v>
      </c>
      <c r="E472" t="s">
        <v>65</v>
      </c>
      <c r="F472" t="s">
        <v>859</v>
      </c>
      <c r="G472" t="s">
        <v>860</v>
      </c>
      <c r="I472" t="str">
        <f>HYPERLINK("https://www.facebook.com/430005779526496/posts/428626059664468?comment_id=423896880129322","https://www.facebook.com/430005779526496/posts/428626059664468?comment_id=423896880129322")</f>
        <v>https://www.facebook.com/430005779526496/posts/428626059664468?comment_id=423896880129322</v>
      </c>
      <c r="R472">
        <v>0</v>
      </c>
      <c r="S472">
        <v>0</v>
      </c>
      <c r="U472">
        <v>0</v>
      </c>
      <c r="X472" t="s">
        <v>60</v>
      </c>
      <c r="AK472" t="s">
        <v>713</v>
      </c>
      <c r="AL472" t="s">
        <v>55</v>
      </c>
      <c r="AM472" t="s">
        <v>55</v>
      </c>
      <c r="AN472" t="s">
        <v>55</v>
      </c>
      <c r="AO472" t="s">
        <v>55</v>
      </c>
      <c r="AP472" t="s">
        <v>55</v>
      </c>
      <c r="AQ472" t="s">
        <v>55</v>
      </c>
    </row>
    <row r="473" spans="1:43" x14ac:dyDescent="0.35">
      <c r="A473" t="s">
        <v>827</v>
      </c>
      <c r="B473" t="s">
        <v>56</v>
      </c>
      <c r="C473" t="s">
        <v>57</v>
      </c>
      <c r="D473" t="s">
        <v>57</v>
      </c>
      <c r="E473" t="s">
        <v>49</v>
      </c>
      <c r="F473" t="s">
        <v>861</v>
      </c>
      <c r="G473" t="s">
        <v>862</v>
      </c>
      <c r="I473" t="str">
        <f>HYPERLINK("https://www.facebook.com/430005779526496/posts/428626059664468?comment_id=754723943428033","https://www.facebook.com/430005779526496/posts/428626059664468?comment_id=754723943428033")</f>
        <v>https://www.facebook.com/430005779526496/posts/428626059664468?comment_id=754723943428033</v>
      </c>
      <c r="R473">
        <v>0</v>
      </c>
      <c r="S473">
        <v>0</v>
      </c>
      <c r="U473">
        <v>0</v>
      </c>
      <c r="X473" t="s">
        <v>60</v>
      </c>
      <c r="AK473" t="s">
        <v>713</v>
      </c>
      <c r="AL473" t="s">
        <v>55</v>
      </c>
      <c r="AM473" t="s">
        <v>55</v>
      </c>
      <c r="AN473" t="s">
        <v>55</v>
      </c>
      <c r="AO473" t="s">
        <v>55</v>
      </c>
      <c r="AP473" t="s">
        <v>55</v>
      </c>
      <c r="AQ473" t="s">
        <v>55</v>
      </c>
    </row>
    <row r="474" spans="1:43" x14ac:dyDescent="0.35">
      <c r="A474" t="s">
        <v>827</v>
      </c>
      <c r="B474" t="s">
        <v>56</v>
      </c>
      <c r="C474" t="s">
        <v>57</v>
      </c>
      <c r="D474" t="s">
        <v>57</v>
      </c>
      <c r="E474" t="s">
        <v>49</v>
      </c>
      <c r="F474" s="1" t="s">
        <v>135</v>
      </c>
      <c r="G474" t="s">
        <v>863</v>
      </c>
      <c r="I474" t="str">
        <f>HYPERLINK("https://www.facebook.com/430005779526496/posts/428626059664468?comment_id=376625538606163","https://www.facebook.com/430005779526496/posts/428626059664468?comment_id=376625538606163")</f>
        <v>https://www.facebook.com/430005779526496/posts/428626059664468?comment_id=376625538606163</v>
      </c>
      <c r="R474">
        <v>0</v>
      </c>
      <c r="S474">
        <v>0</v>
      </c>
      <c r="U474">
        <v>0</v>
      </c>
      <c r="X474" t="s">
        <v>60</v>
      </c>
      <c r="AK474" t="s">
        <v>713</v>
      </c>
      <c r="AL474" t="s">
        <v>55</v>
      </c>
      <c r="AM474" t="s">
        <v>55</v>
      </c>
      <c r="AN474" t="s">
        <v>55</v>
      </c>
      <c r="AO474" t="s">
        <v>55</v>
      </c>
      <c r="AP474" t="s">
        <v>55</v>
      </c>
      <c r="AQ474" t="s">
        <v>55</v>
      </c>
    </row>
    <row r="475" spans="1:43" x14ac:dyDescent="0.35">
      <c r="A475" t="s">
        <v>827</v>
      </c>
      <c r="B475" t="s">
        <v>56</v>
      </c>
      <c r="C475" t="s">
        <v>57</v>
      </c>
      <c r="D475" t="s">
        <v>57</v>
      </c>
      <c r="E475" t="s">
        <v>65</v>
      </c>
      <c r="F475" t="s">
        <v>152</v>
      </c>
      <c r="G475" t="s">
        <v>864</v>
      </c>
      <c r="I475" t="str">
        <f>HYPERLINK("https://www.facebook.com/430005779526496/posts/428626059664468?comment_id=1161872954804139","https://www.facebook.com/430005779526496/posts/428626059664468?comment_id=1161872954804139")</f>
        <v>https://www.facebook.com/430005779526496/posts/428626059664468?comment_id=1161872954804139</v>
      </c>
      <c r="R475">
        <v>0</v>
      </c>
      <c r="S475">
        <v>0</v>
      </c>
      <c r="U475">
        <v>0</v>
      </c>
      <c r="X475" t="s">
        <v>60</v>
      </c>
      <c r="AK475" t="s">
        <v>713</v>
      </c>
      <c r="AL475" t="s">
        <v>55</v>
      </c>
      <c r="AM475" t="s">
        <v>55</v>
      </c>
      <c r="AN475" t="s">
        <v>55</v>
      </c>
      <c r="AO475" t="s">
        <v>55</v>
      </c>
      <c r="AP475" t="s">
        <v>55</v>
      </c>
      <c r="AQ475" t="s">
        <v>55</v>
      </c>
    </row>
    <row r="476" spans="1:43" x14ac:dyDescent="0.35">
      <c r="A476" t="s">
        <v>827</v>
      </c>
      <c r="B476" t="s">
        <v>56</v>
      </c>
      <c r="C476" t="s">
        <v>57</v>
      </c>
      <c r="D476" t="s">
        <v>57</v>
      </c>
      <c r="E476" t="s">
        <v>65</v>
      </c>
      <c r="F476" t="s">
        <v>760</v>
      </c>
      <c r="G476" t="s">
        <v>865</v>
      </c>
      <c r="I476" t="str">
        <f>HYPERLINK("https://www.facebook.com/430005779526496/posts/428626059664468?comment_id=774776644226514","https://www.facebook.com/430005779526496/posts/428626059664468?comment_id=774776644226514")</f>
        <v>https://www.facebook.com/430005779526496/posts/428626059664468?comment_id=774776644226514</v>
      </c>
      <c r="R476">
        <v>0</v>
      </c>
      <c r="S476">
        <v>0</v>
      </c>
      <c r="U476">
        <v>0</v>
      </c>
      <c r="X476" t="s">
        <v>60</v>
      </c>
      <c r="AK476" t="s">
        <v>713</v>
      </c>
      <c r="AL476" t="s">
        <v>55</v>
      </c>
      <c r="AM476" t="s">
        <v>55</v>
      </c>
      <c r="AN476" t="s">
        <v>55</v>
      </c>
      <c r="AO476" t="s">
        <v>55</v>
      </c>
      <c r="AP476" t="s">
        <v>55</v>
      </c>
      <c r="AQ476" t="s">
        <v>55</v>
      </c>
    </row>
    <row r="477" spans="1:43" x14ac:dyDescent="0.35">
      <c r="A477" t="s">
        <v>827</v>
      </c>
      <c r="B477" t="s">
        <v>56</v>
      </c>
      <c r="C477" t="s">
        <v>57</v>
      </c>
      <c r="D477" t="s">
        <v>57</v>
      </c>
      <c r="E477" t="s">
        <v>65</v>
      </c>
      <c r="F477" t="s">
        <v>170</v>
      </c>
      <c r="G477" t="s">
        <v>866</v>
      </c>
      <c r="I477" t="str">
        <f>HYPERLINK("https://www.facebook.com/430005779526496/posts/429221776271563?comment_id=2122497918104881","https://www.facebook.com/430005779526496/posts/429221776271563?comment_id=2122497918104881")</f>
        <v>https://www.facebook.com/430005779526496/posts/429221776271563?comment_id=2122497918104881</v>
      </c>
      <c r="R477">
        <v>0</v>
      </c>
      <c r="S477">
        <v>0</v>
      </c>
      <c r="U477">
        <v>0</v>
      </c>
      <c r="X477" t="s">
        <v>60</v>
      </c>
      <c r="AK477" t="s">
        <v>715</v>
      </c>
      <c r="AL477" t="s">
        <v>55</v>
      </c>
      <c r="AM477" t="s">
        <v>55</v>
      </c>
      <c r="AN477" t="s">
        <v>55</v>
      </c>
      <c r="AO477" t="s">
        <v>55</v>
      </c>
      <c r="AP477" t="s">
        <v>55</v>
      </c>
      <c r="AQ477" t="s">
        <v>55</v>
      </c>
    </row>
    <row r="478" spans="1:43" x14ac:dyDescent="0.35">
      <c r="A478" t="s">
        <v>827</v>
      </c>
      <c r="B478" t="s">
        <v>56</v>
      </c>
      <c r="C478" t="s">
        <v>57</v>
      </c>
      <c r="D478" t="s">
        <v>57</v>
      </c>
      <c r="E478" t="s">
        <v>49</v>
      </c>
      <c r="F478" t="s">
        <v>867</v>
      </c>
      <c r="G478" t="s">
        <v>868</v>
      </c>
      <c r="I478" t="str">
        <f>HYPERLINK("https://www.facebook.com/430005779526496/posts/429670566226684?comment_id=953719462768255","https://www.facebook.com/430005779526496/posts/429670566226684?comment_id=953719462768255")</f>
        <v>https://www.facebook.com/430005779526496/posts/429670566226684?comment_id=953719462768255</v>
      </c>
      <c r="R478">
        <v>0</v>
      </c>
      <c r="S478">
        <v>0</v>
      </c>
      <c r="U478">
        <v>0</v>
      </c>
      <c r="X478" t="s">
        <v>60</v>
      </c>
      <c r="AK478" t="s">
        <v>697</v>
      </c>
      <c r="AL478" t="s">
        <v>55</v>
      </c>
      <c r="AM478" t="s">
        <v>55</v>
      </c>
      <c r="AN478" t="s">
        <v>55</v>
      </c>
      <c r="AO478" t="s">
        <v>55</v>
      </c>
      <c r="AP478" t="s">
        <v>55</v>
      </c>
      <c r="AQ478" t="s">
        <v>55</v>
      </c>
    </row>
    <row r="479" spans="1:43" x14ac:dyDescent="0.35">
      <c r="A479" t="s">
        <v>827</v>
      </c>
      <c r="B479" t="s">
        <v>56</v>
      </c>
      <c r="C479" t="s">
        <v>57</v>
      </c>
      <c r="D479" t="s">
        <v>57</v>
      </c>
      <c r="E479" t="s">
        <v>49</v>
      </c>
      <c r="F479" t="s">
        <v>631</v>
      </c>
      <c r="G479" t="s">
        <v>869</v>
      </c>
      <c r="I479" t="str">
        <f>HYPERLINK("https://www.facebook.com/430005779526496/posts/428626059664468?comment_id=731379322477446","https://www.facebook.com/430005779526496/posts/428626059664468?comment_id=731379322477446")</f>
        <v>https://www.facebook.com/430005779526496/posts/428626059664468?comment_id=731379322477446</v>
      </c>
      <c r="R479">
        <v>0</v>
      </c>
      <c r="S479">
        <v>0</v>
      </c>
      <c r="U479">
        <v>0</v>
      </c>
      <c r="X479" t="s">
        <v>60</v>
      </c>
      <c r="AK479" t="s">
        <v>713</v>
      </c>
      <c r="AL479" t="s">
        <v>55</v>
      </c>
      <c r="AM479" t="s">
        <v>55</v>
      </c>
      <c r="AN479" t="s">
        <v>55</v>
      </c>
      <c r="AO479" t="s">
        <v>55</v>
      </c>
      <c r="AP479" t="s">
        <v>55</v>
      </c>
      <c r="AQ479" t="s">
        <v>55</v>
      </c>
    </row>
    <row r="480" spans="1:43" x14ac:dyDescent="0.35">
      <c r="A480" t="s">
        <v>827</v>
      </c>
      <c r="B480" t="s">
        <v>56</v>
      </c>
      <c r="C480" t="s">
        <v>193</v>
      </c>
      <c r="D480" t="s">
        <v>193</v>
      </c>
      <c r="E480" t="s">
        <v>49</v>
      </c>
      <c r="F480" t="s">
        <v>870</v>
      </c>
      <c r="G480" t="s">
        <v>871</v>
      </c>
      <c r="I480" t="str">
        <f>HYPERLINK("https://www.facebook.com/430005779526496/posts/429670566226684","https://www.facebook.com/430005779526496/posts/429670566226684")</f>
        <v>https://www.facebook.com/430005779526496/posts/429670566226684</v>
      </c>
      <c r="R480">
        <v>14</v>
      </c>
      <c r="S480">
        <v>12708</v>
      </c>
      <c r="U480">
        <v>4</v>
      </c>
      <c r="X480" t="s">
        <v>195</v>
      </c>
      <c r="AK480" t="s">
        <v>697</v>
      </c>
      <c r="AL480" t="s">
        <v>55</v>
      </c>
      <c r="AM480" t="s">
        <v>55</v>
      </c>
      <c r="AN480" t="s">
        <v>55</v>
      </c>
      <c r="AO480" t="s">
        <v>55</v>
      </c>
      <c r="AP480" t="s">
        <v>55</v>
      </c>
      <c r="AQ480" t="s">
        <v>55</v>
      </c>
    </row>
    <row r="481" spans="1:43" x14ac:dyDescent="0.35">
      <c r="A481" t="s">
        <v>827</v>
      </c>
      <c r="B481" t="s">
        <v>47</v>
      </c>
      <c r="C481" t="s">
        <v>48</v>
      </c>
      <c r="D481" t="s">
        <v>48</v>
      </c>
      <c r="E481" t="s">
        <v>49</v>
      </c>
      <c r="F481" t="s">
        <v>872</v>
      </c>
      <c r="G481" t="s">
        <v>873</v>
      </c>
      <c r="I481" t="str">
        <f>HYPERLINK("https://twitter.com/DBSBankIndia/status/1770767308585103785","https://twitter.com/DBSBankIndia/status/1770767308585103785")</f>
        <v>https://twitter.com/DBSBankIndia/status/1770767308585103785</v>
      </c>
      <c r="J481" t="s">
        <v>52</v>
      </c>
      <c r="N481">
        <v>0</v>
      </c>
      <c r="O481">
        <v>0</v>
      </c>
      <c r="P481">
        <v>14536</v>
      </c>
      <c r="Q481" t="s">
        <v>191</v>
      </c>
      <c r="W481" t="s">
        <v>192</v>
      </c>
      <c r="X481" t="s">
        <v>53</v>
      </c>
      <c r="AK481" t="s">
        <v>54</v>
      </c>
      <c r="AL481" t="s">
        <v>55</v>
      </c>
      <c r="AM481" t="s">
        <v>55</v>
      </c>
      <c r="AN481" t="s">
        <v>55</v>
      </c>
      <c r="AO481" t="s">
        <v>55</v>
      </c>
      <c r="AP481" t="s">
        <v>55</v>
      </c>
      <c r="AQ481" t="s">
        <v>55</v>
      </c>
    </row>
    <row r="482" spans="1:43" x14ac:dyDescent="0.35">
      <c r="A482" t="s">
        <v>827</v>
      </c>
      <c r="B482" t="s">
        <v>47</v>
      </c>
      <c r="C482" t="s">
        <v>48</v>
      </c>
      <c r="D482" t="s">
        <v>48</v>
      </c>
      <c r="E482" t="s">
        <v>49</v>
      </c>
      <c r="F482" t="s">
        <v>874</v>
      </c>
      <c r="G482" t="s">
        <v>875</v>
      </c>
      <c r="I482" t="str">
        <f>HYPERLINK("https://twitter.com/Twitter User/status/1770767278671351879","https://twitter.com/Twitter User/status/1770767278671351879")</f>
        <v>https://twitter.com/Twitter User/status/1770767278671351879</v>
      </c>
      <c r="J482" t="s">
        <v>52</v>
      </c>
      <c r="N482">
        <v>0</v>
      </c>
      <c r="O482">
        <v>0</v>
      </c>
      <c r="X482" t="s">
        <v>53</v>
      </c>
      <c r="AK482" t="s">
        <v>54</v>
      </c>
      <c r="AL482" t="s">
        <v>55</v>
      </c>
      <c r="AM482" t="s">
        <v>55</v>
      </c>
      <c r="AN482" t="s">
        <v>55</v>
      </c>
      <c r="AO482" t="s">
        <v>55</v>
      </c>
      <c r="AP482" t="s">
        <v>55</v>
      </c>
      <c r="AQ482" t="s">
        <v>55</v>
      </c>
    </row>
    <row r="483" spans="1:43" x14ac:dyDescent="0.35">
      <c r="A483" t="s">
        <v>827</v>
      </c>
      <c r="B483" t="s">
        <v>56</v>
      </c>
      <c r="C483" t="s">
        <v>57</v>
      </c>
      <c r="D483" t="s">
        <v>57</v>
      </c>
      <c r="E483" t="s">
        <v>65</v>
      </c>
      <c r="F483" t="s">
        <v>152</v>
      </c>
      <c r="G483" t="s">
        <v>876</v>
      </c>
      <c r="I483" t="str">
        <f>HYPERLINK("https://www.facebook.com/430005779526496/posts/428626059664468?comment_id=1730382730822570","https://www.facebook.com/430005779526496/posts/428626059664468?comment_id=1730382730822570")</f>
        <v>https://www.facebook.com/430005779526496/posts/428626059664468?comment_id=1730382730822570</v>
      </c>
      <c r="R483">
        <v>0</v>
      </c>
      <c r="S483">
        <v>0</v>
      </c>
      <c r="U483">
        <v>0</v>
      </c>
      <c r="X483" t="s">
        <v>60</v>
      </c>
      <c r="AK483" t="s">
        <v>713</v>
      </c>
      <c r="AL483" t="s">
        <v>55</v>
      </c>
      <c r="AM483" t="s">
        <v>55</v>
      </c>
      <c r="AN483" t="s">
        <v>55</v>
      </c>
      <c r="AO483" t="s">
        <v>55</v>
      </c>
      <c r="AP483" t="s">
        <v>55</v>
      </c>
      <c r="AQ483" t="s">
        <v>55</v>
      </c>
    </row>
    <row r="484" spans="1:43" x14ac:dyDescent="0.35">
      <c r="A484" t="s">
        <v>827</v>
      </c>
      <c r="B484" t="s">
        <v>56</v>
      </c>
      <c r="C484" t="s">
        <v>57</v>
      </c>
      <c r="D484" t="s">
        <v>57</v>
      </c>
      <c r="E484" t="s">
        <v>65</v>
      </c>
      <c r="F484" t="s">
        <v>563</v>
      </c>
      <c r="G484" t="s">
        <v>877</v>
      </c>
      <c r="I484" t="str">
        <f>HYPERLINK("https://www.facebook.com/430005779526496/posts/428626059664468?comment_id=378691728337433","https://www.facebook.com/430005779526496/posts/428626059664468?comment_id=378691728337433")</f>
        <v>https://www.facebook.com/430005779526496/posts/428626059664468?comment_id=378691728337433</v>
      </c>
      <c r="R484">
        <v>0</v>
      </c>
      <c r="S484">
        <v>0</v>
      </c>
      <c r="U484">
        <v>0</v>
      </c>
      <c r="X484" t="s">
        <v>60</v>
      </c>
      <c r="AK484" t="s">
        <v>713</v>
      </c>
      <c r="AL484" t="s">
        <v>55</v>
      </c>
      <c r="AM484" t="s">
        <v>55</v>
      </c>
      <c r="AN484" t="s">
        <v>55</v>
      </c>
      <c r="AO484" t="s">
        <v>55</v>
      </c>
      <c r="AP484" t="s">
        <v>55</v>
      </c>
      <c r="AQ484" t="s">
        <v>55</v>
      </c>
    </row>
    <row r="485" spans="1:43" x14ac:dyDescent="0.35">
      <c r="A485" t="s">
        <v>827</v>
      </c>
      <c r="B485" t="s">
        <v>47</v>
      </c>
      <c r="C485" t="s">
        <v>48</v>
      </c>
      <c r="D485" t="s">
        <v>48</v>
      </c>
      <c r="E485" t="s">
        <v>49</v>
      </c>
      <c r="F485" t="s">
        <v>878</v>
      </c>
      <c r="G485" t="s">
        <v>879</v>
      </c>
      <c r="I485" t="str">
        <f>HYPERLINK("https://twitter.com/Twitter User/status/1770756094245114263","https://twitter.com/Twitter User/status/1770756094245114263")</f>
        <v>https://twitter.com/Twitter User/status/1770756094245114263</v>
      </c>
      <c r="N485">
        <v>0</v>
      </c>
      <c r="O485">
        <v>0</v>
      </c>
      <c r="X485" t="s">
        <v>53</v>
      </c>
      <c r="AK485" t="s">
        <v>54</v>
      </c>
      <c r="AL485" t="s">
        <v>55</v>
      </c>
      <c r="AM485" t="s">
        <v>55</v>
      </c>
      <c r="AN485" t="s">
        <v>55</v>
      </c>
      <c r="AO485" t="s">
        <v>55</v>
      </c>
      <c r="AP485" t="s">
        <v>55</v>
      </c>
      <c r="AQ485" t="s">
        <v>55</v>
      </c>
    </row>
    <row r="486" spans="1:43" x14ac:dyDescent="0.35">
      <c r="A486" t="s">
        <v>827</v>
      </c>
      <c r="B486" t="s">
        <v>56</v>
      </c>
      <c r="C486" t="s">
        <v>57</v>
      </c>
      <c r="D486" t="s">
        <v>57</v>
      </c>
      <c r="E486" t="s">
        <v>49</v>
      </c>
      <c r="F486" t="s">
        <v>880</v>
      </c>
      <c r="G486" t="s">
        <v>881</v>
      </c>
      <c r="I486" t="str">
        <f>HYPERLINK("https://www.facebook.com/430005779526496/posts/428101293050278?comment_id=787393926111815","https://www.facebook.com/430005779526496/posts/428101293050278?comment_id=787393926111815")</f>
        <v>https://www.facebook.com/430005779526496/posts/428101293050278?comment_id=787393926111815</v>
      </c>
      <c r="R486">
        <v>0</v>
      </c>
      <c r="S486">
        <v>0</v>
      </c>
      <c r="U486">
        <v>0</v>
      </c>
      <c r="X486" t="s">
        <v>60</v>
      </c>
      <c r="AK486" t="s">
        <v>735</v>
      </c>
      <c r="AL486" t="s">
        <v>55</v>
      </c>
      <c r="AM486" t="s">
        <v>55</v>
      </c>
      <c r="AN486" t="s">
        <v>55</v>
      </c>
      <c r="AO486" t="s">
        <v>55</v>
      </c>
      <c r="AP486" t="s">
        <v>55</v>
      </c>
      <c r="AQ486" t="s">
        <v>55</v>
      </c>
    </row>
    <row r="487" spans="1:43" x14ac:dyDescent="0.35">
      <c r="A487" t="s">
        <v>827</v>
      </c>
      <c r="B487" t="s">
        <v>56</v>
      </c>
      <c r="C487" t="s">
        <v>57</v>
      </c>
      <c r="D487" t="s">
        <v>57</v>
      </c>
      <c r="E487" t="s">
        <v>49</v>
      </c>
      <c r="F487" t="s">
        <v>882</v>
      </c>
      <c r="G487" t="s">
        <v>883</v>
      </c>
      <c r="I487" t="str">
        <f>HYPERLINK("https://www.facebook.com/430005779526496/posts/428626059664468?comment_id=1169376754512967","https://www.facebook.com/430005779526496/posts/428626059664468?comment_id=1169376754512967")</f>
        <v>https://www.facebook.com/430005779526496/posts/428626059664468?comment_id=1169376754512967</v>
      </c>
      <c r="R487">
        <v>0</v>
      </c>
      <c r="S487">
        <v>0</v>
      </c>
      <c r="U487">
        <v>0</v>
      </c>
      <c r="X487" t="s">
        <v>60</v>
      </c>
      <c r="AK487" t="s">
        <v>713</v>
      </c>
      <c r="AL487" t="s">
        <v>55</v>
      </c>
      <c r="AM487" t="s">
        <v>55</v>
      </c>
      <c r="AN487" t="s">
        <v>55</v>
      </c>
      <c r="AO487" t="s">
        <v>55</v>
      </c>
      <c r="AP487" t="s">
        <v>55</v>
      </c>
      <c r="AQ487" t="s">
        <v>55</v>
      </c>
    </row>
    <row r="488" spans="1:43" x14ac:dyDescent="0.35">
      <c r="A488" t="s">
        <v>827</v>
      </c>
      <c r="B488" t="s">
        <v>56</v>
      </c>
      <c r="C488" t="s">
        <v>57</v>
      </c>
      <c r="D488" t="s">
        <v>57</v>
      </c>
      <c r="E488" t="s">
        <v>49</v>
      </c>
      <c r="F488" t="s">
        <v>884</v>
      </c>
      <c r="G488" t="s">
        <v>885</v>
      </c>
      <c r="I488" t="str">
        <f>HYPERLINK("https://www.facebook.com/430005779526496/posts/428626059664468?comment_id=1169481061099501","https://www.facebook.com/430005779526496/posts/428626059664468?comment_id=1169481061099501")</f>
        <v>https://www.facebook.com/430005779526496/posts/428626059664468?comment_id=1169481061099501</v>
      </c>
      <c r="R488">
        <v>0</v>
      </c>
      <c r="S488">
        <v>0</v>
      </c>
      <c r="U488">
        <v>0</v>
      </c>
      <c r="X488" t="s">
        <v>60</v>
      </c>
      <c r="AK488" t="s">
        <v>713</v>
      </c>
      <c r="AL488" t="s">
        <v>55</v>
      </c>
      <c r="AM488" t="s">
        <v>55</v>
      </c>
      <c r="AN488" t="s">
        <v>55</v>
      </c>
      <c r="AO488" t="s">
        <v>55</v>
      </c>
      <c r="AP488" t="s">
        <v>55</v>
      </c>
      <c r="AQ488" t="s">
        <v>55</v>
      </c>
    </row>
    <row r="489" spans="1:43" x14ac:dyDescent="0.35">
      <c r="A489" t="s">
        <v>827</v>
      </c>
      <c r="B489" t="s">
        <v>56</v>
      </c>
      <c r="C489" t="s">
        <v>57</v>
      </c>
      <c r="D489" t="s">
        <v>57</v>
      </c>
      <c r="E489" t="s">
        <v>65</v>
      </c>
      <c r="F489" t="s">
        <v>886</v>
      </c>
      <c r="G489" t="s">
        <v>887</v>
      </c>
      <c r="I489" t="str">
        <f>HYPERLINK("https://www.facebook.com/430005779526496/posts/428626059664468?comment_id=1410846672874765","https://www.facebook.com/430005779526496/posts/428626059664468?comment_id=1410846672874765")</f>
        <v>https://www.facebook.com/430005779526496/posts/428626059664468?comment_id=1410846672874765</v>
      </c>
      <c r="R489">
        <v>0</v>
      </c>
      <c r="S489">
        <v>0</v>
      </c>
      <c r="U489">
        <v>0</v>
      </c>
      <c r="X489" t="s">
        <v>60</v>
      </c>
      <c r="AK489" t="s">
        <v>713</v>
      </c>
      <c r="AL489" t="s">
        <v>55</v>
      </c>
      <c r="AM489" t="s">
        <v>55</v>
      </c>
      <c r="AN489" t="s">
        <v>55</v>
      </c>
      <c r="AO489" t="s">
        <v>55</v>
      </c>
      <c r="AP489" t="s">
        <v>55</v>
      </c>
      <c r="AQ489" t="s">
        <v>55</v>
      </c>
    </row>
    <row r="490" spans="1:43" x14ac:dyDescent="0.35">
      <c r="A490" t="s">
        <v>827</v>
      </c>
      <c r="B490" t="s">
        <v>56</v>
      </c>
      <c r="C490" t="s">
        <v>57</v>
      </c>
      <c r="D490" t="s">
        <v>57</v>
      </c>
      <c r="E490" t="s">
        <v>49</v>
      </c>
      <c r="G490" t="s">
        <v>888</v>
      </c>
      <c r="I490" t="str">
        <f>HYPERLINK("https://www.facebook.com/430005779526496/posts/428626059664468?comment_id=2911318345687350","https://www.facebook.com/430005779526496/posts/428626059664468?comment_id=2911318345687350")</f>
        <v>https://www.facebook.com/430005779526496/posts/428626059664468?comment_id=2911318345687350</v>
      </c>
      <c r="R490">
        <v>0</v>
      </c>
      <c r="S490">
        <v>0</v>
      </c>
      <c r="U490">
        <v>0</v>
      </c>
      <c r="X490" t="s">
        <v>60</v>
      </c>
      <c r="AK490" t="s">
        <v>713</v>
      </c>
      <c r="AL490" t="s">
        <v>55</v>
      </c>
      <c r="AM490" t="s">
        <v>55</v>
      </c>
      <c r="AN490" t="s">
        <v>55</v>
      </c>
      <c r="AO490" t="s">
        <v>55</v>
      </c>
      <c r="AP490" t="s">
        <v>55</v>
      </c>
      <c r="AQ490" t="s">
        <v>55</v>
      </c>
    </row>
    <row r="491" spans="1:43" x14ac:dyDescent="0.35">
      <c r="A491" t="s">
        <v>827</v>
      </c>
      <c r="B491" t="s">
        <v>56</v>
      </c>
      <c r="C491" t="s">
        <v>57</v>
      </c>
      <c r="D491" t="s">
        <v>57</v>
      </c>
      <c r="E491" t="s">
        <v>65</v>
      </c>
      <c r="F491" t="s">
        <v>889</v>
      </c>
      <c r="G491" t="s">
        <v>890</v>
      </c>
      <c r="I491" t="str">
        <f>HYPERLINK("https://www.facebook.com/430005779526496/posts/428101293050278?comment_id=1120702002508178","https://www.facebook.com/430005779526496/posts/428101293050278?comment_id=1120702002508178")</f>
        <v>https://www.facebook.com/430005779526496/posts/428101293050278?comment_id=1120702002508178</v>
      </c>
      <c r="R491">
        <v>0</v>
      </c>
      <c r="S491">
        <v>0</v>
      </c>
      <c r="U491">
        <v>0</v>
      </c>
      <c r="X491" t="s">
        <v>60</v>
      </c>
      <c r="AK491" t="s">
        <v>735</v>
      </c>
      <c r="AL491" t="s">
        <v>55</v>
      </c>
      <c r="AM491" t="s">
        <v>55</v>
      </c>
      <c r="AN491" t="s">
        <v>55</v>
      </c>
      <c r="AO491" t="s">
        <v>55</v>
      </c>
      <c r="AP491" t="s">
        <v>55</v>
      </c>
      <c r="AQ491" t="s">
        <v>55</v>
      </c>
    </row>
    <row r="492" spans="1:43" x14ac:dyDescent="0.35">
      <c r="A492" t="s">
        <v>827</v>
      </c>
      <c r="B492" t="s">
        <v>56</v>
      </c>
      <c r="C492" t="s">
        <v>57</v>
      </c>
      <c r="D492" t="s">
        <v>57</v>
      </c>
      <c r="E492" t="s">
        <v>49</v>
      </c>
      <c r="F492" s="1" t="s">
        <v>395</v>
      </c>
      <c r="G492" t="s">
        <v>891</v>
      </c>
      <c r="I492" t="str">
        <f>HYPERLINK("https://www.facebook.com/430005779526496/posts/428626059664468?comment_id=2377460805796165","https://www.facebook.com/430005779526496/posts/428626059664468?comment_id=2377460805796165")</f>
        <v>https://www.facebook.com/430005779526496/posts/428626059664468?comment_id=2377460805796165</v>
      </c>
      <c r="R492">
        <v>0</v>
      </c>
      <c r="S492">
        <v>0</v>
      </c>
      <c r="U492">
        <v>0</v>
      </c>
      <c r="X492" t="s">
        <v>60</v>
      </c>
      <c r="AK492" t="s">
        <v>713</v>
      </c>
      <c r="AL492" t="s">
        <v>55</v>
      </c>
      <c r="AM492" t="s">
        <v>55</v>
      </c>
      <c r="AN492" t="s">
        <v>55</v>
      </c>
      <c r="AO492" t="s">
        <v>55</v>
      </c>
      <c r="AP492" t="s">
        <v>55</v>
      </c>
      <c r="AQ492" t="s">
        <v>55</v>
      </c>
    </row>
    <row r="493" spans="1:43" x14ac:dyDescent="0.35">
      <c r="A493" t="s">
        <v>827</v>
      </c>
      <c r="B493" t="s">
        <v>56</v>
      </c>
      <c r="C493" t="s">
        <v>57</v>
      </c>
      <c r="D493" t="s">
        <v>57</v>
      </c>
      <c r="E493" t="s">
        <v>65</v>
      </c>
      <c r="F493" t="s">
        <v>397</v>
      </c>
      <c r="G493" t="s">
        <v>891</v>
      </c>
      <c r="I493" t="str">
        <f>HYPERLINK("https://www.facebook.com/430005779526496/posts/428626059664468?comment_id=1094294941852206","https://www.facebook.com/430005779526496/posts/428626059664468?comment_id=1094294941852206")</f>
        <v>https://www.facebook.com/430005779526496/posts/428626059664468?comment_id=1094294941852206</v>
      </c>
      <c r="R493">
        <v>0</v>
      </c>
      <c r="S493">
        <v>0</v>
      </c>
      <c r="U493">
        <v>0</v>
      </c>
      <c r="X493" t="s">
        <v>60</v>
      </c>
      <c r="AK493" t="s">
        <v>713</v>
      </c>
      <c r="AL493" t="s">
        <v>55</v>
      </c>
      <c r="AM493" t="s">
        <v>55</v>
      </c>
      <c r="AN493" t="s">
        <v>55</v>
      </c>
      <c r="AO493" t="s">
        <v>55</v>
      </c>
      <c r="AP493" t="s">
        <v>55</v>
      </c>
      <c r="AQ493" t="s">
        <v>55</v>
      </c>
    </row>
    <row r="494" spans="1:43" x14ac:dyDescent="0.35">
      <c r="A494" t="s">
        <v>827</v>
      </c>
      <c r="B494" t="s">
        <v>56</v>
      </c>
      <c r="C494" t="s">
        <v>57</v>
      </c>
      <c r="D494" t="s">
        <v>57</v>
      </c>
      <c r="E494" t="s">
        <v>65</v>
      </c>
      <c r="F494" t="s">
        <v>892</v>
      </c>
      <c r="G494" t="s">
        <v>893</v>
      </c>
      <c r="I494" t="str">
        <f>HYPERLINK("https://www.facebook.com/430005779526496/posts/428626059664468?comment_id=1105879494086015","https://www.facebook.com/430005779526496/posts/428626059664468?comment_id=1105879494086015")</f>
        <v>https://www.facebook.com/430005779526496/posts/428626059664468?comment_id=1105879494086015</v>
      </c>
      <c r="R494">
        <v>0</v>
      </c>
      <c r="S494">
        <v>0</v>
      </c>
      <c r="U494">
        <v>0</v>
      </c>
      <c r="X494" t="s">
        <v>60</v>
      </c>
      <c r="AK494" t="s">
        <v>713</v>
      </c>
      <c r="AL494" t="s">
        <v>55</v>
      </c>
      <c r="AM494" t="s">
        <v>55</v>
      </c>
      <c r="AN494" t="s">
        <v>55</v>
      </c>
      <c r="AO494" t="s">
        <v>55</v>
      </c>
      <c r="AP494" t="s">
        <v>55</v>
      </c>
      <c r="AQ494" t="s">
        <v>55</v>
      </c>
    </row>
    <row r="495" spans="1:43" x14ac:dyDescent="0.35">
      <c r="A495" t="s">
        <v>827</v>
      </c>
      <c r="B495" t="s">
        <v>56</v>
      </c>
      <c r="C495" t="s">
        <v>57</v>
      </c>
      <c r="D495" t="s">
        <v>57</v>
      </c>
      <c r="E495" t="s">
        <v>65</v>
      </c>
      <c r="F495" t="s">
        <v>894</v>
      </c>
      <c r="G495" t="s">
        <v>895</v>
      </c>
      <c r="I495" t="str">
        <f>HYPERLINK("https://www.facebook.com/430005779526496/posts/428626059664468?comment_id=318883461201538","https://www.facebook.com/430005779526496/posts/428626059664468?comment_id=318883461201538")</f>
        <v>https://www.facebook.com/430005779526496/posts/428626059664468?comment_id=318883461201538</v>
      </c>
      <c r="R495">
        <v>0</v>
      </c>
      <c r="S495">
        <v>0</v>
      </c>
      <c r="U495">
        <v>0</v>
      </c>
      <c r="X495" t="s">
        <v>60</v>
      </c>
      <c r="AK495" t="s">
        <v>713</v>
      </c>
      <c r="AL495" t="s">
        <v>55</v>
      </c>
      <c r="AM495" t="s">
        <v>55</v>
      </c>
      <c r="AN495" t="s">
        <v>55</v>
      </c>
      <c r="AO495" t="s">
        <v>55</v>
      </c>
      <c r="AP495" t="s">
        <v>55</v>
      </c>
      <c r="AQ495" t="s">
        <v>55</v>
      </c>
    </row>
    <row r="496" spans="1:43" x14ac:dyDescent="0.35">
      <c r="A496" t="s">
        <v>827</v>
      </c>
      <c r="B496" t="s">
        <v>56</v>
      </c>
      <c r="C496" t="s">
        <v>57</v>
      </c>
      <c r="D496" t="s">
        <v>57</v>
      </c>
      <c r="E496" t="s">
        <v>65</v>
      </c>
      <c r="F496" t="s">
        <v>152</v>
      </c>
      <c r="G496" t="s">
        <v>896</v>
      </c>
      <c r="I496" t="str">
        <f>HYPERLINK("https://www.facebook.com/430005779526496/posts/428626059664468?comment_id=1864000757365543","https://www.facebook.com/430005779526496/posts/428626059664468?comment_id=1864000757365543")</f>
        <v>https://www.facebook.com/430005779526496/posts/428626059664468?comment_id=1864000757365543</v>
      </c>
      <c r="R496">
        <v>0</v>
      </c>
      <c r="S496">
        <v>0</v>
      </c>
      <c r="U496">
        <v>0</v>
      </c>
      <c r="X496" t="s">
        <v>60</v>
      </c>
      <c r="AK496" t="s">
        <v>713</v>
      </c>
      <c r="AL496" t="s">
        <v>55</v>
      </c>
      <c r="AM496" t="s">
        <v>55</v>
      </c>
      <c r="AN496" t="s">
        <v>55</v>
      </c>
      <c r="AO496" t="s">
        <v>55</v>
      </c>
      <c r="AP496" t="s">
        <v>55</v>
      </c>
      <c r="AQ496" t="s">
        <v>55</v>
      </c>
    </row>
    <row r="497" spans="1:43" x14ac:dyDescent="0.35">
      <c r="A497" t="s">
        <v>827</v>
      </c>
      <c r="B497" t="s">
        <v>56</v>
      </c>
      <c r="C497" t="s">
        <v>57</v>
      </c>
      <c r="D497" t="s">
        <v>57</v>
      </c>
      <c r="E497" t="s">
        <v>49</v>
      </c>
      <c r="F497" t="s">
        <v>897</v>
      </c>
      <c r="G497" t="s">
        <v>898</v>
      </c>
      <c r="I497" t="str">
        <f>HYPERLINK("https://www.facebook.com/430005779526496/posts/428626059664468?comment_id=248576761677384","https://www.facebook.com/430005779526496/posts/428626059664468?comment_id=248576761677384")</f>
        <v>https://www.facebook.com/430005779526496/posts/428626059664468?comment_id=248576761677384</v>
      </c>
      <c r="R497">
        <v>0</v>
      </c>
      <c r="S497">
        <v>0</v>
      </c>
      <c r="U497">
        <v>0</v>
      </c>
      <c r="X497" t="s">
        <v>60</v>
      </c>
      <c r="AK497" t="s">
        <v>713</v>
      </c>
      <c r="AL497" t="s">
        <v>55</v>
      </c>
      <c r="AM497" t="s">
        <v>55</v>
      </c>
      <c r="AN497" t="s">
        <v>55</v>
      </c>
      <c r="AO497" t="s">
        <v>55</v>
      </c>
      <c r="AP497" t="s">
        <v>55</v>
      </c>
      <c r="AQ497" t="s">
        <v>55</v>
      </c>
    </row>
    <row r="498" spans="1:43" x14ac:dyDescent="0.35">
      <c r="A498" t="s">
        <v>827</v>
      </c>
      <c r="B498" t="s">
        <v>56</v>
      </c>
      <c r="C498" t="s">
        <v>57</v>
      </c>
      <c r="D498" t="s">
        <v>57</v>
      </c>
      <c r="E498" t="s">
        <v>49</v>
      </c>
      <c r="G498" t="s">
        <v>899</v>
      </c>
      <c r="I498" t="str">
        <f>HYPERLINK("https://www.facebook.com/430005779526496/posts/428626059664468?comment_id=1383190975734155","https://www.facebook.com/430005779526496/posts/428626059664468?comment_id=1383190975734155")</f>
        <v>https://www.facebook.com/430005779526496/posts/428626059664468?comment_id=1383190975734155</v>
      </c>
      <c r="R498">
        <v>0</v>
      </c>
      <c r="S498">
        <v>0</v>
      </c>
      <c r="U498">
        <v>0</v>
      </c>
      <c r="X498" t="s">
        <v>60</v>
      </c>
      <c r="AK498" t="s">
        <v>713</v>
      </c>
      <c r="AL498" t="s">
        <v>55</v>
      </c>
      <c r="AM498" t="s">
        <v>55</v>
      </c>
      <c r="AN498" t="s">
        <v>55</v>
      </c>
      <c r="AO498" t="s">
        <v>55</v>
      </c>
      <c r="AP498" t="s">
        <v>55</v>
      </c>
      <c r="AQ498" t="s">
        <v>55</v>
      </c>
    </row>
    <row r="499" spans="1:43" x14ac:dyDescent="0.35">
      <c r="A499" t="s">
        <v>827</v>
      </c>
      <c r="B499" t="s">
        <v>56</v>
      </c>
      <c r="C499" t="s">
        <v>57</v>
      </c>
      <c r="D499" t="s">
        <v>57</v>
      </c>
      <c r="E499" t="s">
        <v>49</v>
      </c>
      <c r="G499" t="s">
        <v>900</v>
      </c>
      <c r="I499" t="str">
        <f>HYPERLINK("https://www.facebook.com/430005779526496/posts/428626059664468?comment_id=24964341476545939","https://www.facebook.com/430005779526496/posts/428626059664468?comment_id=24964341476545939")</f>
        <v>https://www.facebook.com/430005779526496/posts/428626059664468?comment_id=24964341476545939</v>
      </c>
      <c r="R499">
        <v>0</v>
      </c>
      <c r="S499">
        <v>0</v>
      </c>
      <c r="U499">
        <v>0</v>
      </c>
      <c r="X499" t="s">
        <v>60</v>
      </c>
      <c r="AK499" t="s">
        <v>713</v>
      </c>
      <c r="AL499" t="s">
        <v>55</v>
      </c>
      <c r="AM499" t="s">
        <v>55</v>
      </c>
      <c r="AN499" t="s">
        <v>55</v>
      </c>
      <c r="AO499" t="s">
        <v>55</v>
      </c>
      <c r="AP499" t="s">
        <v>55</v>
      </c>
      <c r="AQ499" t="s">
        <v>55</v>
      </c>
    </row>
    <row r="500" spans="1:43" x14ac:dyDescent="0.35">
      <c r="A500" t="s">
        <v>827</v>
      </c>
      <c r="B500" t="s">
        <v>56</v>
      </c>
      <c r="C500" t="s">
        <v>57</v>
      </c>
      <c r="D500" t="s">
        <v>57</v>
      </c>
      <c r="E500" t="s">
        <v>49</v>
      </c>
      <c r="F500" t="s">
        <v>901</v>
      </c>
      <c r="G500" t="s">
        <v>902</v>
      </c>
      <c r="I500" t="str">
        <f>HYPERLINK("https://www.facebook.com/430005779526496/posts/428626059664468?comment_id=380231558226496","https://www.facebook.com/430005779526496/posts/428626059664468?comment_id=380231558226496")</f>
        <v>https://www.facebook.com/430005779526496/posts/428626059664468?comment_id=380231558226496</v>
      </c>
      <c r="R500">
        <v>0</v>
      </c>
      <c r="S500">
        <v>0</v>
      </c>
      <c r="U500">
        <v>0</v>
      </c>
      <c r="X500" t="s">
        <v>60</v>
      </c>
      <c r="AK500" t="s">
        <v>713</v>
      </c>
      <c r="AL500" t="s">
        <v>55</v>
      </c>
      <c r="AM500" t="s">
        <v>55</v>
      </c>
      <c r="AN500" t="s">
        <v>55</v>
      </c>
      <c r="AO500" t="s">
        <v>55</v>
      </c>
      <c r="AP500" t="s">
        <v>55</v>
      </c>
      <c r="AQ500" t="s">
        <v>55</v>
      </c>
    </row>
    <row r="501" spans="1:43" x14ac:dyDescent="0.35">
      <c r="A501" t="s">
        <v>827</v>
      </c>
      <c r="B501" t="s">
        <v>47</v>
      </c>
      <c r="C501" t="s">
        <v>48</v>
      </c>
      <c r="D501" t="s">
        <v>48</v>
      </c>
      <c r="E501" t="s">
        <v>49</v>
      </c>
      <c r="F501" t="s">
        <v>903</v>
      </c>
      <c r="G501" t="s">
        <v>904</v>
      </c>
      <c r="I501" t="str">
        <f>HYPERLINK("https://twitter.com/Twitter User/status/1770649431953871018","https://twitter.com/Twitter User/status/1770649431953871018")</f>
        <v>https://twitter.com/Twitter User/status/1770649431953871018</v>
      </c>
      <c r="N501">
        <v>0</v>
      </c>
      <c r="O501">
        <v>0</v>
      </c>
      <c r="X501" t="s">
        <v>53</v>
      </c>
      <c r="AK501" t="s">
        <v>54</v>
      </c>
      <c r="AL501" t="s">
        <v>55</v>
      </c>
      <c r="AM501" t="s">
        <v>55</v>
      </c>
      <c r="AN501" t="s">
        <v>55</v>
      </c>
      <c r="AO501" t="s">
        <v>55</v>
      </c>
      <c r="AP501" t="s">
        <v>55</v>
      </c>
      <c r="AQ501" t="s">
        <v>55</v>
      </c>
    </row>
    <row r="502" spans="1:43" x14ac:dyDescent="0.35">
      <c r="A502" t="s">
        <v>827</v>
      </c>
      <c r="B502" t="s">
        <v>47</v>
      </c>
      <c r="C502" t="s">
        <v>48</v>
      </c>
      <c r="D502" t="s">
        <v>48</v>
      </c>
      <c r="E502" t="s">
        <v>49</v>
      </c>
      <c r="F502" t="s">
        <v>905</v>
      </c>
      <c r="G502" t="s">
        <v>906</v>
      </c>
      <c r="I502" t="str">
        <f>HYPERLINK("https://twitter.com/Twitter User/status/1770643556140716416","https://twitter.com/Twitter User/status/1770643556140716416")</f>
        <v>https://twitter.com/Twitter User/status/1770643556140716416</v>
      </c>
      <c r="J502" t="s">
        <v>52</v>
      </c>
      <c r="N502">
        <v>0</v>
      </c>
      <c r="O502">
        <v>0</v>
      </c>
      <c r="X502" t="s">
        <v>53</v>
      </c>
      <c r="AK502" t="s">
        <v>54</v>
      </c>
      <c r="AL502" t="s">
        <v>55</v>
      </c>
      <c r="AM502" t="s">
        <v>55</v>
      </c>
      <c r="AN502" t="s">
        <v>55</v>
      </c>
      <c r="AO502" t="s">
        <v>55</v>
      </c>
      <c r="AP502" t="s">
        <v>55</v>
      </c>
      <c r="AQ502" t="s">
        <v>55</v>
      </c>
    </row>
    <row r="503" spans="1:43" x14ac:dyDescent="0.35">
      <c r="A503" t="s">
        <v>827</v>
      </c>
      <c r="B503" t="s">
        <v>56</v>
      </c>
      <c r="C503" t="s">
        <v>57</v>
      </c>
      <c r="D503" t="s">
        <v>57</v>
      </c>
      <c r="E503" t="s">
        <v>49</v>
      </c>
      <c r="F503" s="1" t="s">
        <v>907</v>
      </c>
      <c r="G503" t="s">
        <v>908</v>
      </c>
      <c r="I503" t="str">
        <f>HYPERLINK("https://www.facebook.com/430005779526496/posts/428101293050278?comment_id=782689559992234","https://www.facebook.com/430005779526496/posts/428101293050278?comment_id=782689559992234")</f>
        <v>https://www.facebook.com/430005779526496/posts/428101293050278?comment_id=782689559992234</v>
      </c>
      <c r="R503">
        <v>0</v>
      </c>
      <c r="S503">
        <v>0</v>
      </c>
      <c r="U503">
        <v>0</v>
      </c>
      <c r="X503" t="s">
        <v>60</v>
      </c>
      <c r="AK503" t="s">
        <v>735</v>
      </c>
      <c r="AL503" t="s">
        <v>55</v>
      </c>
      <c r="AM503" t="s">
        <v>55</v>
      </c>
      <c r="AN503" t="s">
        <v>55</v>
      </c>
      <c r="AO503" t="s">
        <v>55</v>
      </c>
      <c r="AP503" t="s">
        <v>55</v>
      </c>
      <c r="AQ503" t="s">
        <v>55</v>
      </c>
    </row>
    <row r="504" spans="1:43" x14ac:dyDescent="0.35">
      <c r="A504" t="s">
        <v>827</v>
      </c>
      <c r="B504" t="s">
        <v>56</v>
      </c>
      <c r="C504" t="s">
        <v>57</v>
      </c>
      <c r="D504" t="s">
        <v>57</v>
      </c>
      <c r="E504" t="s">
        <v>49</v>
      </c>
      <c r="F504" s="1" t="s">
        <v>135</v>
      </c>
      <c r="G504" t="s">
        <v>909</v>
      </c>
      <c r="I504" t="str">
        <f>HYPERLINK("https://www.facebook.com/430005779526496/posts/428101293050278?comment_id=1471951900065325","https://www.facebook.com/430005779526496/posts/428101293050278?comment_id=1471951900065325")</f>
        <v>https://www.facebook.com/430005779526496/posts/428101293050278?comment_id=1471951900065325</v>
      </c>
      <c r="R504">
        <v>0</v>
      </c>
      <c r="S504">
        <v>0</v>
      </c>
      <c r="U504">
        <v>0</v>
      </c>
      <c r="X504" t="s">
        <v>60</v>
      </c>
      <c r="AK504" t="s">
        <v>735</v>
      </c>
      <c r="AL504" t="s">
        <v>55</v>
      </c>
      <c r="AM504" t="s">
        <v>55</v>
      </c>
      <c r="AN504" t="s">
        <v>55</v>
      </c>
      <c r="AO504" t="s">
        <v>55</v>
      </c>
      <c r="AP504" t="s">
        <v>55</v>
      </c>
      <c r="AQ504" t="s">
        <v>55</v>
      </c>
    </row>
    <row r="505" spans="1:43" x14ac:dyDescent="0.35">
      <c r="A505" t="s">
        <v>910</v>
      </c>
      <c r="B505" t="s">
        <v>56</v>
      </c>
      <c r="C505" t="s">
        <v>57</v>
      </c>
      <c r="D505" t="s">
        <v>57</v>
      </c>
      <c r="E505" t="s">
        <v>49</v>
      </c>
      <c r="F505" t="s">
        <v>911</v>
      </c>
      <c r="G505" t="s">
        <v>912</v>
      </c>
      <c r="I505" t="str">
        <f>HYPERLINK("https://www.facebook.com/430005779526496/posts/428101293050278?comment_id=817043506928666&amp;reply_comment_id=939108521075756","https://www.facebook.com/430005779526496/posts/428101293050278?comment_id=817043506928666&amp;reply_comment_id=939108521075756")</f>
        <v>https://www.facebook.com/430005779526496/posts/428101293050278?comment_id=817043506928666&amp;reply_comment_id=939108521075756</v>
      </c>
      <c r="R505">
        <v>0</v>
      </c>
      <c r="S505">
        <v>0</v>
      </c>
      <c r="U505">
        <v>0</v>
      </c>
      <c r="X505" t="s">
        <v>60</v>
      </c>
      <c r="AK505" t="s">
        <v>913</v>
      </c>
      <c r="AL505" t="s">
        <v>55</v>
      </c>
      <c r="AM505" t="s">
        <v>55</v>
      </c>
      <c r="AN505" t="s">
        <v>55</v>
      </c>
      <c r="AO505" t="s">
        <v>55</v>
      </c>
      <c r="AP505" t="s">
        <v>55</v>
      </c>
      <c r="AQ505" t="s">
        <v>55</v>
      </c>
    </row>
    <row r="506" spans="1:43" x14ac:dyDescent="0.35">
      <c r="A506" t="s">
        <v>910</v>
      </c>
      <c r="B506" t="s">
        <v>56</v>
      </c>
      <c r="C506" t="s">
        <v>57</v>
      </c>
      <c r="D506" t="s">
        <v>57</v>
      </c>
      <c r="E506" t="s">
        <v>49</v>
      </c>
      <c r="F506" t="s">
        <v>914</v>
      </c>
      <c r="G506" t="s">
        <v>915</v>
      </c>
      <c r="I506" t="str">
        <f>HYPERLINK("https://www.facebook.com/430005779526496/posts/428101293050278?comment_id=925756685864416&amp;reply_comment_id=979240773922499","https://www.facebook.com/430005779526496/posts/428101293050278?comment_id=925756685864416&amp;reply_comment_id=979240773922499")</f>
        <v>https://www.facebook.com/430005779526496/posts/428101293050278?comment_id=925756685864416&amp;reply_comment_id=979240773922499</v>
      </c>
      <c r="R506">
        <v>0</v>
      </c>
      <c r="S506">
        <v>0</v>
      </c>
      <c r="U506">
        <v>0</v>
      </c>
      <c r="X506" t="s">
        <v>60</v>
      </c>
      <c r="AK506" t="s">
        <v>916</v>
      </c>
      <c r="AL506" t="s">
        <v>55</v>
      </c>
      <c r="AM506" t="s">
        <v>55</v>
      </c>
      <c r="AN506" t="s">
        <v>55</v>
      </c>
      <c r="AO506" t="s">
        <v>55</v>
      </c>
      <c r="AP506" t="s">
        <v>55</v>
      </c>
      <c r="AQ506" t="s">
        <v>55</v>
      </c>
    </row>
    <row r="507" spans="1:43" x14ac:dyDescent="0.35">
      <c r="A507" t="s">
        <v>910</v>
      </c>
      <c r="B507" t="s">
        <v>56</v>
      </c>
      <c r="C507" t="s">
        <v>57</v>
      </c>
      <c r="D507" t="s">
        <v>57</v>
      </c>
      <c r="E507" t="s">
        <v>49</v>
      </c>
      <c r="F507" t="s">
        <v>917</v>
      </c>
      <c r="G507" t="s">
        <v>918</v>
      </c>
      <c r="I507" t="str">
        <f>HYPERLINK("https://www.facebook.com/430005779526496/posts/428101293050278?comment_id=1564552161004465&amp;reply_comment_id=786493786227831","https://www.facebook.com/430005779526496/posts/428101293050278?comment_id=1564552161004465&amp;reply_comment_id=786493786227831")</f>
        <v>https://www.facebook.com/430005779526496/posts/428101293050278?comment_id=1564552161004465&amp;reply_comment_id=786493786227831</v>
      </c>
      <c r="R507">
        <v>0</v>
      </c>
      <c r="S507">
        <v>0</v>
      </c>
      <c r="U507">
        <v>0</v>
      </c>
      <c r="X507" t="s">
        <v>60</v>
      </c>
      <c r="AK507" t="s">
        <v>919</v>
      </c>
      <c r="AL507" t="s">
        <v>55</v>
      </c>
      <c r="AM507" t="s">
        <v>55</v>
      </c>
      <c r="AN507" t="s">
        <v>55</v>
      </c>
      <c r="AO507" t="s">
        <v>55</v>
      </c>
      <c r="AP507" t="s">
        <v>55</v>
      </c>
      <c r="AQ507" t="s">
        <v>55</v>
      </c>
    </row>
    <row r="508" spans="1:43" x14ac:dyDescent="0.35">
      <c r="A508" t="s">
        <v>910</v>
      </c>
      <c r="B508" t="s">
        <v>56</v>
      </c>
      <c r="C508" t="s">
        <v>57</v>
      </c>
      <c r="D508" t="s">
        <v>57</v>
      </c>
      <c r="E508" t="s">
        <v>49</v>
      </c>
      <c r="G508" t="s">
        <v>920</v>
      </c>
      <c r="I508" t="str">
        <f>HYPERLINK("https://www.facebook.com/430005779526496/posts/429221776271563?comment_id=942917333873019","https://www.facebook.com/430005779526496/posts/429221776271563?comment_id=942917333873019")</f>
        <v>https://www.facebook.com/430005779526496/posts/429221776271563?comment_id=942917333873019</v>
      </c>
      <c r="R508">
        <v>0</v>
      </c>
      <c r="S508">
        <v>0</v>
      </c>
      <c r="U508">
        <v>0</v>
      </c>
      <c r="X508" t="s">
        <v>60</v>
      </c>
      <c r="AK508" t="s">
        <v>715</v>
      </c>
      <c r="AL508" t="s">
        <v>55</v>
      </c>
      <c r="AM508" t="s">
        <v>55</v>
      </c>
      <c r="AN508" t="s">
        <v>55</v>
      </c>
      <c r="AO508" t="s">
        <v>55</v>
      </c>
      <c r="AP508" t="s">
        <v>55</v>
      </c>
      <c r="AQ508" t="s">
        <v>55</v>
      </c>
    </row>
    <row r="509" spans="1:43" x14ac:dyDescent="0.35">
      <c r="A509" t="s">
        <v>910</v>
      </c>
      <c r="B509" t="s">
        <v>56</v>
      </c>
      <c r="C509" t="s">
        <v>193</v>
      </c>
      <c r="D509" t="s">
        <v>193</v>
      </c>
      <c r="E509" t="s">
        <v>49</v>
      </c>
      <c r="F509" t="s">
        <v>921</v>
      </c>
      <c r="G509" t="s">
        <v>922</v>
      </c>
      <c r="I509" t="str">
        <f>HYPERLINK("https://www.facebook.com/430005779526496/posts/429221776271563","https://www.facebook.com/430005779526496/posts/429221776271563")</f>
        <v>https://www.facebook.com/430005779526496/posts/429221776271563</v>
      </c>
      <c r="R509">
        <v>8</v>
      </c>
      <c r="S509">
        <v>13660</v>
      </c>
      <c r="U509">
        <v>6</v>
      </c>
      <c r="X509" t="s">
        <v>195</v>
      </c>
      <c r="AK509" t="s">
        <v>715</v>
      </c>
      <c r="AL509" t="s">
        <v>55</v>
      </c>
      <c r="AM509" t="s">
        <v>55</v>
      </c>
      <c r="AN509" t="s">
        <v>55</v>
      </c>
      <c r="AO509" t="s">
        <v>55</v>
      </c>
      <c r="AP509" t="s">
        <v>55</v>
      </c>
      <c r="AQ509" t="s">
        <v>55</v>
      </c>
    </row>
    <row r="510" spans="1:43" x14ac:dyDescent="0.35">
      <c r="A510" t="s">
        <v>910</v>
      </c>
      <c r="B510" t="s">
        <v>56</v>
      </c>
      <c r="C510" t="s">
        <v>57</v>
      </c>
      <c r="D510" t="s">
        <v>57</v>
      </c>
      <c r="E510" t="s">
        <v>65</v>
      </c>
      <c r="F510" t="s">
        <v>923</v>
      </c>
      <c r="G510" t="s">
        <v>924</v>
      </c>
      <c r="I510" t="str">
        <f>HYPERLINK("https://www.facebook.com/430005779526496/posts/428101293050278?comment_id=837079058179825","https://www.facebook.com/430005779526496/posts/428101293050278?comment_id=837079058179825")</f>
        <v>https://www.facebook.com/430005779526496/posts/428101293050278?comment_id=837079058179825</v>
      </c>
      <c r="R510">
        <v>0</v>
      </c>
      <c r="S510">
        <v>0</v>
      </c>
      <c r="U510">
        <v>0</v>
      </c>
      <c r="X510" t="s">
        <v>60</v>
      </c>
      <c r="AK510" t="s">
        <v>735</v>
      </c>
      <c r="AL510" t="s">
        <v>55</v>
      </c>
      <c r="AM510" t="s">
        <v>55</v>
      </c>
      <c r="AN510" t="s">
        <v>55</v>
      </c>
      <c r="AO510" t="s">
        <v>55</v>
      </c>
      <c r="AP510" t="s">
        <v>55</v>
      </c>
      <c r="AQ510" t="s">
        <v>55</v>
      </c>
    </row>
    <row r="511" spans="1:43" x14ac:dyDescent="0.35">
      <c r="A511" t="s">
        <v>910</v>
      </c>
      <c r="B511" t="s">
        <v>47</v>
      </c>
      <c r="C511" t="s">
        <v>48</v>
      </c>
      <c r="D511" t="s">
        <v>48</v>
      </c>
      <c r="E511" t="s">
        <v>49</v>
      </c>
      <c r="F511" t="s">
        <v>925</v>
      </c>
      <c r="G511" t="s">
        <v>926</v>
      </c>
      <c r="I511" t="str">
        <f>HYPERLINK("https://twitter.com/Twitter User/status/1770406981427184058","https://twitter.com/Twitter User/status/1770406981427184058")</f>
        <v>https://twitter.com/Twitter User/status/1770406981427184058</v>
      </c>
      <c r="N511">
        <v>0</v>
      </c>
      <c r="O511">
        <v>0</v>
      </c>
      <c r="X511" t="s">
        <v>53</v>
      </c>
      <c r="AK511" t="s">
        <v>54</v>
      </c>
      <c r="AL511" t="s">
        <v>55</v>
      </c>
      <c r="AM511" t="s">
        <v>55</v>
      </c>
      <c r="AN511" t="s">
        <v>55</v>
      </c>
      <c r="AO511" t="s">
        <v>55</v>
      </c>
      <c r="AP511" t="s">
        <v>55</v>
      </c>
      <c r="AQ511" t="s">
        <v>55</v>
      </c>
    </row>
    <row r="512" spans="1:43" x14ac:dyDescent="0.35">
      <c r="A512" t="s">
        <v>910</v>
      </c>
      <c r="B512" t="s">
        <v>56</v>
      </c>
      <c r="C512" t="s">
        <v>57</v>
      </c>
      <c r="D512" t="s">
        <v>57</v>
      </c>
      <c r="E512" t="s">
        <v>49</v>
      </c>
      <c r="F512" s="1" t="s">
        <v>135</v>
      </c>
      <c r="G512" t="s">
        <v>927</v>
      </c>
      <c r="I512" t="str">
        <f>HYPERLINK("https://www.facebook.com/430005779526496/posts/428101293050278?comment_id=911567073772000","https://www.facebook.com/430005779526496/posts/428101293050278?comment_id=911567073772000")</f>
        <v>https://www.facebook.com/430005779526496/posts/428101293050278?comment_id=911567073772000</v>
      </c>
      <c r="R512">
        <v>0</v>
      </c>
      <c r="S512">
        <v>0</v>
      </c>
      <c r="U512">
        <v>0</v>
      </c>
      <c r="X512" t="s">
        <v>60</v>
      </c>
      <c r="AK512" t="s">
        <v>735</v>
      </c>
      <c r="AL512" t="s">
        <v>55</v>
      </c>
      <c r="AM512" t="s">
        <v>55</v>
      </c>
      <c r="AN512" t="s">
        <v>55</v>
      </c>
      <c r="AO512" t="s">
        <v>55</v>
      </c>
      <c r="AP512" t="s">
        <v>55</v>
      </c>
      <c r="AQ512" t="s">
        <v>55</v>
      </c>
    </row>
    <row r="513" spans="1:43" x14ac:dyDescent="0.35">
      <c r="A513" t="s">
        <v>910</v>
      </c>
      <c r="B513" t="s">
        <v>56</v>
      </c>
      <c r="C513" t="s">
        <v>57</v>
      </c>
      <c r="D513" t="s">
        <v>57</v>
      </c>
      <c r="E513" t="s">
        <v>49</v>
      </c>
      <c r="G513" t="s">
        <v>928</v>
      </c>
      <c r="I513" t="str">
        <f>HYPERLINK("https://www.facebook.com/430005779526496/posts/428101293050278?comment_id=817043506928666","https://www.facebook.com/430005779526496/posts/428101293050278?comment_id=817043506928666")</f>
        <v>https://www.facebook.com/430005779526496/posts/428101293050278?comment_id=817043506928666</v>
      </c>
      <c r="R513">
        <v>0</v>
      </c>
      <c r="S513">
        <v>0</v>
      </c>
      <c r="U513">
        <v>0</v>
      </c>
      <c r="X513" t="s">
        <v>60</v>
      </c>
      <c r="AK513" t="s">
        <v>735</v>
      </c>
      <c r="AL513" t="s">
        <v>55</v>
      </c>
      <c r="AM513" t="s">
        <v>55</v>
      </c>
      <c r="AN513" t="s">
        <v>55</v>
      </c>
      <c r="AO513" t="s">
        <v>55</v>
      </c>
      <c r="AP513" t="s">
        <v>55</v>
      </c>
      <c r="AQ513" t="s">
        <v>55</v>
      </c>
    </row>
    <row r="514" spans="1:43" x14ac:dyDescent="0.35">
      <c r="A514" t="s">
        <v>910</v>
      </c>
      <c r="B514" t="s">
        <v>56</v>
      </c>
      <c r="C514" t="s">
        <v>57</v>
      </c>
      <c r="D514" t="s">
        <v>57</v>
      </c>
      <c r="E514" t="s">
        <v>49</v>
      </c>
      <c r="G514" t="s">
        <v>929</v>
      </c>
      <c r="I514" t="str">
        <f>HYPERLINK("https://www.facebook.com/430005779526496/posts/428101293050278?comment_id=1564552161004465","https://www.facebook.com/430005779526496/posts/428101293050278?comment_id=1564552161004465")</f>
        <v>https://www.facebook.com/430005779526496/posts/428101293050278?comment_id=1564552161004465</v>
      </c>
      <c r="R514">
        <v>0</v>
      </c>
      <c r="S514">
        <v>0</v>
      </c>
      <c r="U514">
        <v>0</v>
      </c>
      <c r="X514" t="s">
        <v>60</v>
      </c>
      <c r="AK514" t="s">
        <v>735</v>
      </c>
      <c r="AL514" t="s">
        <v>55</v>
      </c>
      <c r="AM514" t="s">
        <v>55</v>
      </c>
      <c r="AN514" t="s">
        <v>55</v>
      </c>
      <c r="AO514" t="s">
        <v>55</v>
      </c>
      <c r="AP514" t="s">
        <v>55</v>
      </c>
      <c r="AQ514" t="s">
        <v>55</v>
      </c>
    </row>
    <row r="515" spans="1:43" x14ac:dyDescent="0.35">
      <c r="A515" t="s">
        <v>910</v>
      </c>
      <c r="B515" t="s">
        <v>47</v>
      </c>
      <c r="C515" t="s">
        <v>48</v>
      </c>
      <c r="D515" t="s">
        <v>48</v>
      </c>
      <c r="E515" t="s">
        <v>104</v>
      </c>
      <c r="F515" t="s">
        <v>930</v>
      </c>
      <c r="G515" t="s">
        <v>931</v>
      </c>
      <c r="I515" t="str">
        <f>HYPERLINK("https://twitter.com/Twitter User/status/1770326209601077571","https://twitter.com/Twitter User/status/1770326209601077571")</f>
        <v>https://twitter.com/Twitter User/status/1770326209601077571</v>
      </c>
      <c r="J515" t="s">
        <v>52</v>
      </c>
      <c r="N515">
        <v>0</v>
      </c>
      <c r="O515">
        <v>0</v>
      </c>
      <c r="X515" t="s">
        <v>53</v>
      </c>
      <c r="AK515" t="s">
        <v>54</v>
      </c>
      <c r="AL515" t="s">
        <v>55</v>
      </c>
      <c r="AM515" t="s">
        <v>55</v>
      </c>
      <c r="AN515" t="s">
        <v>55</v>
      </c>
      <c r="AO515" t="s">
        <v>55</v>
      </c>
      <c r="AP515" t="s">
        <v>55</v>
      </c>
      <c r="AQ515" t="s">
        <v>55</v>
      </c>
    </row>
    <row r="516" spans="1:43" x14ac:dyDescent="0.35">
      <c r="A516" t="s">
        <v>910</v>
      </c>
      <c r="B516" t="s">
        <v>56</v>
      </c>
      <c r="C516" t="s">
        <v>57</v>
      </c>
      <c r="D516" t="s">
        <v>57</v>
      </c>
      <c r="E516" t="s">
        <v>65</v>
      </c>
      <c r="F516" t="s">
        <v>932</v>
      </c>
      <c r="G516" t="s">
        <v>933</v>
      </c>
      <c r="I516" t="str">
        <f>HYPERLINK("https://www.facebook.com/430005779526496/posts/428101293050278?comment_id=1071514387475452","https://www.facebook.com/430005779526496/posts/428101293050278?comment_id=1071514387475452")</f>
        <v>https://www.facebook.com/430005779526496/posts/428101293050278?comment_id=1071514387475452</v>
      </c>
      <c r="R516">
        <v>0</v>
      </c>
      <c r="S516">
        <v>0</v>
      </c>
      <c r="U516">
        <v>0</v>
      </c>
      <c r="X516" t="s">
        <v>60</v>
      </c>
      <c r="AK516" t="s">
        <v>735</v>
      </c>
      <c r="AL516" t="s">
        <v>55</v>
      </c>
      <c r="AM516" t="s">
        <v>55</v>
      </c>
      <c r="AN516" t="s">
        <v>55</v>
      </c>
      <c r="AO516" t="s">
        <v>55</v>
      </c>
      <c r="AP516" t="s">
        <v>55</v>
      </c>
      <c r="AQ516" t="s">
        <v>55</v>
      </c>
    </row>
    <row r="517" spans="1:43" x14ac:dyDescent="0.35">
      <c r="A517" t="s">
        <v>910</v>
      </c>
      <c r="B517" t="s">
        <v>56</v>
      </c>
      <c r="C517" t="s">
        <v>57</v>
      </c>
      <c r="D517" t="s">
        <v>57</v>
      </c>
      <c r="E517" t="s">
        <v>49</v>
      </c>
      <c r="F517" t="s">
        <v>934</v>
      </c>
      <c r="G517" t="s">
        <v>935</v>
      </c>
      <c r="I517" t="str">
        <f>HYPERLINK("https://www.facebook.com/430005779526496/posts/428101293050278?comment_id=1868298523599395","https://www.facebook.com/430005779526496/posts/428101293050278?comment_id=1868298523599395")</f>
        <v>https://www.facebook.com/430005779526496/posts/428101293050278?comment_id=1868298523599395</v>
      </c>
      <c r="R517">
        <v>0</v>
      </c>
      <c r="S517">
        <v>0</v>
      </c>
      <c r="U517">
        <v>0</v>
      </c>
      <c r="X517" t="s">
        <v>60</v>
      </c>
      <c r="AK517" t="s">
        <v>735</v>
      </c>
      <c r="AL517" t="s">
        <v>55</v>
      </c>
      <c r="AM517" t="s">
        <v>55</v>
      </c>
      <c r="AN517" t="s">
        <v>55</v>
      </c>
      <c r="AO517" t="s">
        <v>55</v>
      </c>
      <c r="AP517" t="s">
        <v>55</v>
      </c>
      <c r="AQ517" t="s">
        <v>55</v>
      </c>
    </row>
    <row r="518" spans="1:43" x14ac:dyDescent="0.35">
      <c r="A518" t="s">
        <v>910</v>
      </c>
      <c r="B518" t="s">
        <v>56</v>
      </c>
      <c r="C518" t="s">
        <v>57</v>
      </c>
      <c r="D518" t="s">
        <v>57</v>
      </c>
      <c r="E518" t="s">
        <v>49</v>
      </c>
      <c r="G518" t="s">
        <v>936</v>
      </c>
      <c r="I518" t="str">
        <f>HYPERLINK("https://www.facebook.com/430005779526496/posts/428101293050278?comment_id=925756685864416","https://www.facebook.com/430005779526496/posts/428101293050278?comment_id=925756685864416")</f>
        <v>https://www.facebook.com/430005779526496/posts/428101293050278?comment_id=925756685864416</v>
      </c>
      <c r="R518">
        <v>0</v>
      </c>
      <c r="S518">
        <v>0</v>
      </c>
      <c r="U518">
        <v>0</v>
      </c>
      <c r="X518" t="s">
        <v>60</v>
      </c>
      <c r="AK518" t="s">
        <v>735</v>
      </c>
      <c r="AL518" t="s">
        <v>55</v>
      </c>
      <c r="AM518" t="s">
        <v>55</v>
      </c>
      <c r="AN518" t="s">
        <v>55</v>
      </c>
      <c r="AO518" t="s">
        <v>55</v>
      </c>
      <c r="AP518" t="s">
        <v>55</v>
      </c>
      <c r="AQ518" t="s">
        <v>55</v>
      </c>
    </row>
    <row r="519" spans="1:43" x14ac:dyDescent="0.35">
      <c r="A519" t="s">
        <v>910</v>
      </c>
      <c r="B519" t="s">
        <v>56</v>
      </c>
      <c r="C519" t="s">
        <v>57</v>
      </c>
      <c r="D519" t="s">
        <v>57</v>
      </c>
      <c r="E519" t="s">
        <v>49</v>
      </c>
      <c r="F519" t="s">
        <v>937</v>
      </c>
      <c r="G519" t="s">
        <v>938</v>
      </c>
      <c r="I519" t="str">
        <f>HYPERLINK("https://www.facebook.com/430005779526496/posts/428101293050278?comment_id=1504024460174496","https://www.facebook.com/430005779526496/posts/428101293050278?comment_id=1504024460174496")</f>
        <v>https://www.facebook.com/430005779526496/posts/428101293050278?comment_id=1504024460174496</v>
      </c>
      <c r="R519">
        <v>0</v>
      </c>
      <c r="S519">
        <v>0</v>
      </c>
      <c r="U519">
        <v>0</v>
      </c>
      <c r="X519" t="s">
        <v>60</v>
      </c>
      <c r="AK519" t="s">
        <v>735</v>
      </c>
      <c r="AL519" t="s">
        <v>55</v>
      </c>
      <c r="AM519" t="s">
        <v>55</v>
      </c>
      <c r="AN519" t="s">
        <v>55</v>
      </c>
      <c r="AO519" t="s">
        <v>55</v>
      </c>
      <c r="AP519" t="s">
        <v>55</v>
      </c>
      <c r="AQ519" t="s">
        <v>55</v>
      </c>
    </row>
    <row r="520" spans="1:43" x14ac:dyDescent="0.35">
      <c r="A520" t="s">
        <v>910</v>
      </c>
      <c r="B520" t="s">
        <v>56</v>
      </c>
      <c r="C520" t="s">
        <v>57</v>
      </c>
      <c r="D520" t="s">
        <v>57</v>
      </c>
      <c r="E520" t="s">
        <v>49</v>
      </c>
      <c r="F520" t="s">
        <v>939</v>
      </c>
      <c r="G520" t="s">
        <v>940</v>
      </c>
      <c r="I520" t="str">
        <f>HYPERLINK("https://www.facebook.com/430005779526496/posts/428101293050278?comment_id=1552787495512099","https://www.facebook.com/430005779526496/posts/428101293050278?comment_id=1552787495512099")</f>
        <v>https://www.facebook.com/430005779526496/posts/428101293050278?comment_id=1552787495512099</v>
      </c>
      <c r="R520">
        <v>0</v>
      </c>
      <c r="S520">
        <v>0</v>
      </c>
      <c r="U520">
        <v>0</v>
      </c>
      <c r="X520" t="s">
        <v>60</v>
      </c>
      <c r="AK520" t="s">
        <v>735</v>
      </c>
      <c r="AL520" t="s">
        <v>55</v>
      </c>
      <c r="AM520" t="s">
        <v>55</v>
      </c>
      <c r="AN520" t="s">
        <v>55</v>
      </c>
      <c r="AO520" t="s">
        <v>55</v>
      </c>
      <c r="AP520" t="s">
        <v>55</v>
      </c>
      <c r="AQ520" t="s">
        <v>55</v>
      </c>
    </row>
    <row r="521" spans="1:43" x14ac:dyDescent="0.35">
      <c r="A521" t="s">
        <v>910</v>
      </c>
      <c r="B521" t="s">
        <v>56</v>
      </c>
      <c r="C521" t="s">
        <v>57</v>
      </c>
      <c r="D521" t="s">
        <v>57</v>
      </c>
      <c r="E521" t="s">
        <v>49</v>
      </c>
      <c r="F521" t="s">
        <v>367</v>
      </c>
      <c r="G521" t="s">
        <v>941</v>
      </c>
      <c r="I521" t="str">
        <f>HYPERLINK("https://www.facebook.com/430005779526496/posts/428101293050278?comment_id=1606967506779246","https://www.facebook.com/430005779526496/posts/428101293050278?comment_id=1606967506779246")</f>
        <v>https://www.facebook.com/430005779526496/posts/428101293050278?comment_id=1606967506779246</v>
      </c>
      <c r="R521">
        <v>0</v>
      </c>
      <c r="S521">
        <v>0</v>
      </c>
      <c r="U521">
        <v>0</v>
      </c>
      <c r="X521" t="s">
        <v>60</v>
      </c>
      <c r="AK521" t="s">
        <v>735</v>
      </c>
      <c r="AL521" t="s">
        <v>55</v>
      </c>
      <c r="AM521" t="s">
        <v>55</v>
      </c>
      <c r="AN521" t="s">
        <v>55</v>
      </c>
      <c r="AO521" t="s">
        <v>55</v>
      </c>
      <c r="AP521" t="s">
        <v>55</v>
      </c>
      <c r="AQ521" t="s">
        <v>55</v>
      </c>
    </row>
    <row r="522" spans="1:43" x14ac:dyDescent="0.35">
      <c r="A522" t="s">
        <v>942</v>
      </c>
      <c r="B522" t="s">
        <v>56</v>
      </c>
      <c r="C522" t="s">
        <v>57</v>
      </c>
      <c r="D522" t="s">
        <v>57</v>
      </c>
      <c r="E522" t="s">
        <v>65</v>
      </c>
      <c r="F522" t="s">
        <v>152</v>
      </c>
      <c r="G522" t="s">
        <v>943</v>
      </c>
      <c r="I522" t="str">
        <f>HYPERLINK("https://www.facebook.com/430005779526496/posts/428101293050278?comment_id=789668152551378","https://www.facebook.com/430005779526496/posts/428101293050278?comment_id=789668152551378")</f>
        <v>https://www.facebook.com/430005779526496/posts/428101293050278?comment_id=789668152551378</v>
      </c>
      <c r="R522">
        <v>0</v>
      </c>
      <c r="S522">
        <v>0</v>
      </c>
      <c r="U522">
        <v>0</v>
      </c>
      <c r="X522" t="s">
        <v>60</v>
      </c>
      <c r="AK522" t="s">
        <v>735</v>
      </c>
      <c r="AL522" t="s">
        <v>55</v>
      </c>
      <c r="AM522" t="s">
        <v>55</v>
      </c>
      <c r="AN522" t="s">
        <v>55</v>
      </c>
      <c r="AO522" t="s">
        <v>55</v>
      </c>
      <c r="AP522" t="s">
        <v>55</v>
      </c>
      <c r="AQ522" t="s">
        <v>55</v>
      </c>
    </row>
    <row r="523" spans="1:43" x14ac:dyDescent="0.35">
      <c r="A523" t="s">
        <v>942</v>
      </c>
      <c r="B523" t="s">
        <v>56</v>
      </c>
      <c r="C523" t="s">
        <v>57</v>
      </c>
      <c r="D523" t="s">
        <v>57</v>
      </c>
      <c r="E523" t="s">
        <v>49</v>
      </c>
      <c r="F523" s="1" t="s">
        <v>944</v>
      </c>
      <c r="G523" t="s">
        <v>945</v>
      </c>
      <c r="I523" t="str">
        <f>HYPERLINK("https://www.facebook.com/430005779526496/posts/428101293050278?comment_id=943574210345720","https://www.facebook.com/430005779526496/posts/428101293050278?comment_id=943574210345720")</f>
        <v>https://www.facebook.com/430005779526496/posts/428101293050278?comment_id=943574210345720</v>
      </c>
      <c r="R523">
        <v>0</v>
      </c>
      <c r="S523">
        <v>0</v>
      </c>
      <c r="U523">
        <v>0</v>
      </c>
      <c r="X523" t="s">
        <v>60</v>
      </c>
      <c r="AK523" t="s">
        <v>735</v>
      </c>
      <c r="AL523" t="s">
        <v>55</v>
      </c>
      <c r="AM523" t="s">
        <v>55</v>
      </c>
      <c r="AN523" t="s">
        <v>55</v>
      </c>
      <c r="AO523" t="s">
        <v>55</v>
      </c>
      <c r="AP523" t="s">
        <v>55</v>
      </c>
      <c r="AQ523" t="s">
        <v>55</v>
      </c>
    </row>
    <row r="524" spans="1:43" x14ac:dyDescent="0.35">
      <c r="A524" t="s">
        <v>942</v>
      </c>
      <c r="B524" t="s">
        <v>47</v>
      </c>
      <c r="C524" t="s">
        <v>48</v>
      </c>
      <c r="D524" t="s">
        <v>48</v>
      </c>
      <c r="E524" t="s">
        <v>49</v>
      </c>
      <c r="F524" t="s">
        <v>946</v>
      </c>
      <c r="G524" t="s">
        <v>947</v>
      </c>
      <c r="I524" t="str">
        <f>HYPERLINK("https://twitter.com/Twitter User/status/1770068009421250785","https://twitter.com/Twitter User/status/1770068009421250785")</f>
        <v>https://twitter.com/Twitter User/status/1770068009421250785</v>
      </c>
      <c r="N524">
        <v>0</v>
      </c>
      <c r="O524">
        <v>0</v>
      </c>
      <c r="W524" t="s">
        <v>192</v>
      </c>
      <c r="X524" t="s">
        <v>53</v>
      </c>
      <c r="AK524" t="s">
        <v>54</v>
      </c>
      <c r="AL524" t="s">
        <v>55</v>
      </c>
      <c r="AM524" t="s">
        <v>55</v>
      </c>
      <c r="AN524" t="s">
        <v>55</v>
      </c>
      <c r="AO524" t="s">
        <v>55</v>
      </c>
      <c r="AP524" t="s">
        <v>55</v>
      </c>
      <c r="AQ524" t="s">
        <v>55</v>
      </c>
    </row>
    <row r="525" spans="1:43" x14ac:dyDescent="0.35">
      <c r="A525" t="s">
        <v>942</v>
      </c>
      <c r="B525" t="s">
        <v>56</v>
      </c>
      <c r="C525" t="s">
        <v>57</v>
      </c>
      <c r="D525" t="s">
        <v>57</v>
      </c>
      <c r="E525" t="s">
        <v>65</v>
      </c>
      <c r="F525" t="s">
        <v>948</v>
      </c>
      <c r="G525" t="s">
        <v>949</v>
      </c>
      <c r="I525" t="str">
        <f>HYPERLINK("https://www.facebook.com/430005779526496/posts/428101293050278?comment_id=933645738068054","https://www.facebook.com/430005779526496/posts/428101293050278?comment_id=933645738068054")</f>
        <v>https://www.facebook.com/430005779526496/posts/428101293050278?comment_id=933645738068054</v>
      </c>
      <c r="R525">
        <v>0</v>
      </c>
      <c r="S525">
        <v>0</v>
      </c>
      <c r="U525">
        <v>0</v>
      </c>
      <c r="X525" t="s">
        <v>60</v>
      </c>
      <c r="AK525" t="s">
        <v>735</v>
      </c>
      <c r="AL525" t="s">
        <v>55</v>
      </c>
      <c r="AM525" t="s">
        <v>55</v>
      </c>
      <c r="AN525" t="s">
        <v>55</v>
      </c>
      <c r="AO525" t="s">
        <v>55</v>
      </c>
      <c r="AP525" t="s">
        <v>55</v>
      </c>
      <c r="AQ525" t="s">
        <v>55</v>
      </c>
    </row>
    <row r="526" spans="1:43" x14ac:dyDescent="0.35">
      <c r="A526" t="s">
        <v>942</v>
      </c>
      <c r="B526" t="s">
        <v>56</v>
      </c>
      <c r="C526" t="s">
        <v>57</v>
      </c>
      <c r="D526" t="s">
        <v>57</v>
      </c>
      <c r="E526" t="s">
        <v>65</v>
      </c>
      <c r="F526" t="s">
        <v>152</v>
      </c>
      <c r="G526" t="s">
        <v>950</v>
      </c>
      <c r="I526" t="str">
        <f>HYPERLINK("https://www.facebook.com/430005779526496/posts/428101293050278?comment_id=413624151296737","https://www.facebook.com/430005779526496/posts/428101293050278?comment_id=413624151296737")</f>
        <v>https://www.facebook.com/430005779526496/posts/428101293050278?comment_id=413624151296737</v>
      </c>
      <c r="R526">
        <v>0</v>
      </c>
      <c r="S526">
        <v>0</v>
      </c>
      <c r="U526">
        <v>0</v>
      </c>
      <c r="X526" t="s">
        <v>60</v>
      </c>
      <c r="AK526" t="s">
        <v>735</v>
      </c>
      <c r="AL526" t="s">
        <v>55</v>
      </c>
      <c r="AM526" t="s">
        <v>55</v>
      </c>
      <c r="AN526" t="s">
        <v>55</v>
      </c>
      <c r="AO526" t="s">
        <v>55</v>
      </c>
      <c r="AP526" t="s">
        <v>55</v>
      </c>
      <c r="AQ526" t="s">
        <v>55</v>
      </c>
    </row>
    <row r="527" spans="1:43" x14ac:dyDescent="0.35">
      <c r="A527" t="s">
        <v>942</v>
      </c>
      <c r="B527" t="s">
        <v>56</v>
      </c>
      <c r="C527" t="s">
        <v>193</v>
      </c>
      <c r="D527" t="s">
        <v>193</v>
      </c>
      <c r="E527" t="s">
        <v>49</v>
      </c>
      <c r="F527" t="s">
        <v>951</v>
      </c>
      <c r="G527" t="s">
        <v>952</v>
      </c>
      <c r="I527" t="str">
        <f>HYPERLINK("https://www.facebook.com/430005779526496/posts/428626059664468","https://www.facebook.com/430005779526496/posts/428626059664468")</f>
        <v>https://www.facebook.com/430005779526496/posts/428626059664468</v>
      </c>
      <c r="R527">
        <v>78</v>
      </c>
      <c r="S527">
        <v>27439</v>
      </c>
      <c r="U527">
        <v>20</v>
      </c>
      <c r="X527" t="s">
        <v>195</v>
      </c>
      <c r="AK527" t="s">
        <v>713</v>
      </c>
      <c r="AL527" t="s">
        <v>55</v>
      </c>
      <c r="AM527" t="s">
        <v>55</v>
      </c>
      <c r="AN527" t="s">
        <v>55</v>
      </c>
      <c r="AO527" t="s">
        <v>55</v>
      </c>
      <c r="AP527" t="s">
        <v>55</v>
      </c>
      <c r="AQ527" t="s">
        <v>55</v>
      </c>
    </row>
    <row r="528" spans="1:43" x14ac:dyDescent="0.35">
      <c r="A528" t="s">
        <v>953</v>
      </c>
      <c r="B528" t="s">
        <v>47</v>
      </c>
      <c r="C528" t="s">
        <v>48</v>
      </c>
      <c r="D528" t="s">
        <v>48</v>
      </c>
      <c r="E528" t="s">
        <v>49</v>
      </c>
      <c r="F528" t="s">
        <v>954</v>
      </c>
      <c r="G528" t="s">
        <v>955</v>
      </c>
      <c r="I528" t="str">
        <f>HYPERLINK("https://twitter.com/DBSBankIndia/status/1769683645315330122","https://twitter.com/DBSBankIndia/status/1769683645315330122")</f>
        <v>https://twitter.com/DBSBankIndia/status/1769683645315330122</v>
      </c>
      <c r="J528" t="s">
        <v>52</v>
      </c>
      <c r="N528">
        <v>0</v>
      </c>
      <c r="O528">
        <v>0</v>
      </c>
      <c r="P528">
        <v>14525</v>
      </c>
      <c r="Q528" t="s">
        <v>191</v>
      </c>
      <c r="W528" t="s">
        <v>192</v>
      </c>
      <c r="X528" t="s">
        <v>53</v>
      </c>
      <c r="AK528" t="s">
        <v>54</v>
      </c>
      <c r="AL528" t="s">
        <v>55</v>
      </c>
      <c r="AM528" t="s">
        <v>55</v>
      </c>
      <c r="AN528" t="s">
        <v>55</v>
      </c>
      <c r="AO528" t="s">
        <v>55</v>
      </c>
      <c r="AP528" t="s">
        <v>55</v>
      </c>
      <c r="AQ528" t="s">
        <v>55</v>
      </c>
    </row>
    <row r="529" spans="1:43" x14ac:dyDescent="0.35">
      <c r="A529" t="s">
        <v>953</v>
      </c>
      <c r="B529" t="s">
        <v>56</v>
      </c>
      <c r="C529" t="s">
        <v>193</v>
      </c>
      <c r="D529" t="s">
        <v>193</v>
      </c>
      <c r="E529" t="s">
        <v>49</v>
      </c>
      <c r="F529" t="s">
        <v>956</v>
      </c>
      <c r="G529" t="s">
        <v>957</v>
      </c>
      <c r="I529" t="str">
        <f>HYPERLINK("https://www.facebook.com/430005779526496/posts/428101293050278","https://www.facebook.com/430005779526496/posts/428101293050278")</f>
        <v>https://www.facebook.com/430005779526496/posts/428101293050278</v>
      </c>
      <c r="R529">
        <v>57</v>
      </c>
      <c r="S529">
        <v>108769</v>
      </c>
      <c r="U529">
        <v>36</v>
      </c>
      <c r="X529" t="s">
        <v>195</v>
      </c>
      <c r="AK529" t="s">
        <v>735</v>
      </c>
      <c r="AL529" t="s">
        <v>55</v>
      </c>
      <c r="AM529" t="s">
        <v>55</v>
      </c>
      <c r="AN529" t="s">
        <v>55</v>
      </c>
      <c r="AO529" t="s">
        <v>55</v>
      </c>
      <c r="AP529" t="s">
        <v>55</v>
      </c>
      <c r="AQ529" t="s">
        <v>55</v>
      </c>
    </row>
    <row r="530" spans="1:43" x14ac:dyDescent="0.35">
      <c r="A530" t="s">
        <v>958</v>
      </c>
      <c r="B530" t="s">
        <v>47</v>
      </c>
      <c r="C530" t="s">
        <v>48</v>
      </c>
      <c r="D530" t="s">
        <v>48</v>
      </c>
      <c r="E530" t="s">
        <v>49</v>
      </c>
      <c r="F530" t="s">
        <v>959</v>
      </c>
      <c r="G530" t="s">
        <v>960</v>
      </c>
      <c r="I530" t="str">
        <f>HYPERLINK("https://twitter.com/Twitter User/status/1769412002555077086","https://twitter.com/Twitter User/status/1769412002555077086")</f>
        <v>https://twitter.com/Twitter User/status/1769412002555077086</v>
      </c>
      <c r="J530" t="s">
        <v>52</v>
      </c>
      <c r="N530">
        <v>0</v>
      </c>
      <c r="O530">
        <v>0</v>
      </c>
      <c r="X530" t="s">
        <v>53</v>
      </c>
      <c r="AK530" t="s">
        <v>54</v>
      </c>
      <c r="AL530" t="s">
        <v>55</v>
      </c>
      <c r="AM530" t="s">
        <v>55</v>
      </c>
      <c r="AN530" t="s">
        <v>55</v>
      </c>
      <c r="AO530" t="s">
        <v>55</v>
      </c>
      <c r="AP530" t="s">
        <v>55</v>
      </c>
      <c r="AQ530" t="s">
        <v>55</v>
      </c>
    </row>
    <row r="531" spans="1:43" x14ac:dyDescent="0.35">
      <c r="A531" t="s">
        <v>958</v>
      </c>
      <c r="B531" t="s">
        <v>47</v>
      </c>
      <c r="C531" t="s">
        <v>48</v>
      </c>
      <c r="D531" t="s">
        <v>48</v>
      </c>
      <c r="E531" t="s">
        <v>49</v>
      </c>
      <c r="F531" t="s">
        <v>961</v>
      </c>
      <c r="G531" t="s">
        <v>962</v>
      </c>
      <c r="I531" t="str">
        <f>HYPERLINK("https://twitter.com/Twitter User/status/1769372795237257218","https://twitter.com/Twitter User/status/1769372795237257218")</f>
        <v>https://twitter.com/Twitter User/status/1769372795237257218</v>
      </c>
      <c r="J531" t="s">
        <v>52</v>
      </c>
      <c r="N531">
        <v>0</v>
      </c>
      <c r="O531">
        <v>0</v>
      </c>
      <c r="X531" t="s">
        <v>53</v>
      </c>
      <c r="AK531" t="s">
        <v>54</v>
      </c>
      <c r="AL531" t="s">
        <v>55</v>
      </c>
      <c r="AM531" t="s">
        <v>55</v>
      </c>
      <c r="AN531" t="s">
        <v>55</v>
      </c>
      <c r="AO531" t="s">
        <v>55</v>
      </c>
      <c r="AP531" t="s">
        <v>55</v>
      </c>
      <c r="AQ531" t="s">
        <v>55</v>
      </c>
    </row>
    <row r="532" spans="1:43" x14ac:dyDescent="0.35">
      <c r="A532" t="s">
        <v>958</v>
      </c>
      <c r="B532" t="s">
        <v>47</v>
      </c>
      <c r="C532" t="s">
        <v>48</v>
      </c>
      <c r="D532" t="s">
        <v>48</v>
      </c>
      <c r="E532" t="s">
        <v>49</v>
      </c>
      <c r="F532" t="s">
        <v>963</v>
      </c>
      <c r="G532" t="s">
        <v>964</v>
      </c>
      <c r="I532" t="str">
        <f>HYPERLINK("https://twitter.com/Twitter User/status/1769364066605449726","https://twitter.com/Twitter User/status/1769364066605449726")</f>
        <v>https://twitter.com/Twitter User/status/1769364066605449726</v>
      </c>
      <c r="J532" t="s">
        <v>52</v>
      </c>
      <c r="N532">
        <v>0</v>
      </c>
      <c r="O532">
        <v>0</v>
      </c>
      <c r="X532" t="s">
        <v>53</v>
      </c>
      <c r="AK532" t="s">
        <v>54</v>
      </c>
      <c r="AL532" t="s">
        <v>55</v>
      </c>
      <c r="AM532" t="s">
        <v>55</v>
      </c>
      <c r="AN532" t="s">
        <v>55</v>
      </c>
      <c r="AO532" t="s">
        <v>55</v>
      </c>
      <c r="AP532" t="s">
        <v>55</v>
      </c>
      <c r="AQ532" t="s">
        <v>55</v>
      </c>
    </row>
    <row r="533" spans="1:43" x14ac:dyDescent="0.35">
      <c r="A533" t="s">
        <v>958</v>
      </c>
      <c r="B533" t="s">
        <v>47</v>
      </c>
      <c r="C533" t="s">
        <v>48</v>
      </c>
      <c r="D533" t="s">
        <v>48</v>
      </c>
      <c r="E533" t="s">
        <v>49</v>
      </c>
      <c r="F533" t="s">
        <v>965</v>
      </c>
      <c r="G533" t="s">
        <v>966</v>
      </c>
      <c r="I533" t="str">
        <f>HYPERLINK("https://twitter.com/Twitter User/status/1769340654264389683","https://twitter.com/Twitter User/status/1769340654264389683")</f>
        <v>https://twitter.com/Twitter User/status/1769340654264389683</v>
      </c>
      <c r="J533" t="s">
        <v>52</v>
      </c>
      <c r="N533">
        <v>0</v>
      </c>
      <c r="O533">
        <v>0</v>
      </c>
      <c r="X533" t="s">
        <v>53</v>
      </c>
      <c r="AK533" t="s">
        <v>54</v>
      </c>
      <c r="AL533" t="s">
        <v>55</v>
      </c>
      <c r="AM533" t="s">
        <v>55</v>
      </c>
      <c r="AN533" t="s">
        <v>55</v>
      </c>
      <c r="AO533" t="s">
        <v>55</v>
      </c>
      <c r="AP533" t="s">
        <v>55</v>
      </c>
      <c r="AQ533" t="s">
        <v>55</v>
      </c>
    </row>
    <row r="534" spans="1:43" x14ac:dyDescent="0.35">
      <c r="A534" t="s">
        <v>958</v>
      </c>
      <c r="B534" t="s">
        <v>47</v>
      </c>
      <c r="C534" t="s">
        <v>48</v>
      </c>
      <c r="D534" t="s">
        <v>48</v>
      </c>
      <c r="E534" t="s">
        <v>49</v>
      </c>
      <c r="F534" t="s">
        <v>967</v>
      </c>
      <c r="G534" t="s">
        <v>968</v>
      </c>
      <c r="I534" t="str">
        <f>HYPERLINK("https://twitter.com/Twitter User/status/1769329791218459105","https://twitter.com/Twitter User/status/1769329791218459105")</f>
        <v>https://twitter.com/Twitter User/status/1769329791218459105</v>
      </c>
      <c r="J534" t="s">
        <v>52</v>
      </c>
      <c r="N534">
        <v>0</v>
      </c>
      <c r="O534">
        <v>0</v>
      </c>
      <c r="X534" t="s">
        <v>53</v>
      </c>
      <c r="AK534" t="s">
        <v>54</v>
      </c>
      <c r="AL534" t="s">
        <v>55</v>
      </c>
      <c r="AM534" t="s">
        <v>55</v>
      </c>
      <c r="AN534" t="s">
        <v>55</v>
      </c>
      <c r="AO534" t="s">
        <v>55</v>
      </c>
      <c r="AP534" t="s">
        <v>55</v>
      </c>
      <c r="AQ534" t="s">
        <v>55</v>
      </c>
    </row>
    <row r="535" spans="1:43" x14ac:dyDescent="0.35">
      <c r="A535" t="s">
        <v>958</v>
      </c>
      <c r="B535" t="s">
        <v>47</v>
      </c>
      <c r="C535" t="s">
        <v>48</v>
      </c>
      <c r="D535" t="s">
        <v>48</v>
      </c>
      <c r="E535" t="s">
        <v>49</v>
      </c>
      <c r="F535" t="s">
        <v>969</v>
      </c>
      <c r="G535" t="s">
        <v>970</v>
      </c>
      <c r="I535" t="str">
        <f>HYPERLINK("https://twitter.com/Twitter User/status/1769325075876962607","https://twitter.com/Twitter User/status/1769325075876962607")</f>
        <v>https://twitter.com/Twitter User/status/1769325075876962607</v>
      </c>
      <c r="J535" t="s">
        <v>52</v>
      </c>
      <c r="N535">
        <v>0</v>
      </c>
      <c r="O535">
        <v>0</v>
      </c>
      <c r="X535" t="s">
        <v>53</v>
      </c>
      <c r="AK535" t="s">
        <v>54</v>
      </c>
      <c r="AL535" t="s">
        <v>55</v>
      </c>
      <c r="AM535" t="s">
        <v>55</v>
      </c>
      <c r="AN535" t="s">
        <v>55</v>
      </c>
      <c r="AO535" t="s">
        <v>55</v>
      </c>
      <c r="AP535" t="s">
        <v>55</v>
      </c>
      <c r="AQ535" t="s">
        <v>55</v>
      </c>
    </row>
    <row r="536" spans="1:43" x14ac:dyDescent="0.35">
      <c r="A536" t="s">
        <v>958</v>
      </c>
      <c r="B536" t="s">
        <v>47</v>
      </c>
      <c r="C536" t="s">
        <v>48</v>
      </c>
      <c r="D536" t="s">
        <v>48</v>
      </c>
      <c r="E536" t="s">
        <v>49</v>
      </c>
      <c r="F536" t="s">
        <v>971</v>
      </c>
      <c r="G536" t="s">
        <v>972</v>
      </c>
      <c r="I536" t="str">
        <f>HYPERLINK("https://twitter.com/Twitter User/status/1769311670609039466","https://twitter.com/Twitter User/status/1769311670609039466")</f>
        <v>https://twitter.com/Twitter User/status/1769311670609039466</v>
      </c>
      <c r="J536" t="s">
        <v>52</v>
      </c>
      <c r="N536">
        <v>0</v>
      </c>
      <c r="O536">
        <v>0</v>
      </c>
      <c r="X536" t="s">
        <v>53</v>
      </c>
      <c r="AK536" t="s">
        <v>54</v>
      </c>
      <c r="AL536" t="s">
        <v>55</v>
      </c>
      <c r="AM536" t="s">
        <v>55</v>
      </c>
      <c r="AN536" t="s">
        <v>55</v>
      </c>
      <c r="AO536" t="s">
        <v>55</v>
      </c>
      <c r="AP536" t="s">
        <v>55</v>
      </c>
      <c r="AQ536" t="s">
        <v>55</v>
      </c>
    </row>
    <row r="537" spans="1:43" x14ac:dyDescent="0.35">
      <c r="A537" t="s">
        <v>958</v>
      </c>
      <c r="B537" t="s">
        <v>47</v>
      </c>
      <c r="C537" t="s">
        <v>48</v>
      </c>
      <c r="D537" t="s">
        <v>48</v>
      </c>
      <c r="E537" t="s">
        <v>49</v>
      </c>
      <c r="F537" t="s">
        <v>973</v>
      </c>
      <c r="G537" t="s">
        <v>974</v>
      </c>
      <c r="I537" t="str">
        <f>HYPERLINK("https://twitter.com/Twitter User/status/1769309924969046406","https://twitter.com/Twitter User/status/1769309924969046406")</f>
        <v>https://twitter.com/Twitter User/status/1769309924969046406</v>
      </c>
      <c r="J537" t="s">
        <v>52</v>
      </c>
      <c r="N537">
        <v>0</v>
      </c>
      <c r="O537">
        <v>0</v>
      </c>
      <c r="X537" t="s">
        <v>53</v>
      </c>
      <c r="AK537" t="s">
        <v>54</v>
      </c>
      <c r="AL537" t="s">
        <v>55</v>
      </c>
      <c r="AM537" t="s">
        <v>55</v>
      </c>
      <c r="AN537" t="s">
        <v>55</v>
      </c>
      <c r="AO537" t="s">
        <v>55</v>
      </c>
      <c r="AP537" t="s">
        <v>55</v>
      </c>
      <c r="AQ537" t="s">
        <v>55</v>
      </c>
    </row>
    <row r="538" spans="1:43" x14ac:dyDescent="0.35">
      <c r="A538" t="s">
        <v>958</v>
      </c>
      <c r="B538" t="s">
        <v>47</v>
      </c>
      <c r="C538" t="s">
        <v>48</v>
      </c>
      <c r="D538" t="s">
        <v>48</v>
      </c>
      <c r="E538" t="s">
        <v>49</v>
      </c>
      <c r="F538" t="s">
        <v>975</v>
      </c>
      <c r="G538" t="s">
        <v>976</v>
      </c>
      <c r="I538" t="str">
        <f>HYPERLINK("https://twitter.com/Twitter User/status/1769307539886248082","https://twitter.com/Twitter User/status/1769307539886248082")</f>
        <v>https://twitter.com/Twitter User/status/1769307539886248082</v>
      </c>
      <c r="J538" t="s">
        <v>52</v>
      </c>
      <c r="N538">
        <v>0</v>
      </c>
      <c r="O538">
        <v>0</v>
      </c>
      <c r="X538" t="s">
        <v>53</v>
      </c>
      <c r="AK538" t="s">
        <v>54</v>
      </c>
      <c r="AL538" t="s">
        <v>55</v>
      </c>
      <c r="AM538" t="s">
        <v>55</v>
      </c>
      <c r="AN538" t="s">
        <v>55</v>
      </c>
      <c r="AO538" t="s">
        <v>55</v>
      </c>
      <c r="AP538" t="s">
        <v>55</v>
      </c>
      <c r="AQ538" t="s">
        <v>55</v>
      </c>
    </row>
    <row r="539" spans="1:43" x14ac:dyDescent="0.35">
      <c r="A539" t="s">
        <v>958</v>
      </c>
      <c r="B539" t="s">
        <v>47</v>
      </c>
      <c r="C539" t="s">
        <v>48</v>
      </c>
      <c r="D539" t="s">
        <v>48</v>
      </c>
      <c r="E539" t="s">
        <v>49</v>
      </c>
      <c r="F539" t="s">
        <v>977</v>
      </c>
      <c r="G539" t="s">
        <v>978</v>
      </c>
      <c r="I539" t="str">
        <f>HYPERLINK("https://twitter.com/Twitter User/status/1769307190622396729","https://twitter.com/Twitter User/status/1769307190622396729")</f>
        <v>https://twitter.com/Twitter User/status/1769307190622396729</v>
      </c>
      <c r="J539" t="s">
        <v>52</v>
      </c>
      <c r="N539">
        <v>0</v>
      </c>
      <c r="O539">
        <v>0</v>
      </c>
      <c r="X539" t="s">
        <v>53</v>
      </c>
      <c r="AK539" t="s">
        <v>54</v>
      </c>
      <c r="AL539" t="s">
        <v>55</v>
      </c>
      <c r="AM539" t="s">
        <v>55</v>
      </c>
      <c r="AN539" t="s">
        <v>55</v>
      </c>
      <c r="AO539" t="s">
        <v>55</v>
      </c>
      <c r="AP539" t="s">
        <v>55</v>
      </c>
      <c r="AQ539" t="s">
        <v>55</v>
      </c>
    </row>
    <row r="540" spans="1:43" x14ac:dyDescent="0.35">
      <c r="A540" t="s">
        <v>958</v>
      </c>
      <c r="B540" t="s">
        <v>47</v>
      </c>
      <c r="C540" t="s">
        <v>48</v>
      </c>
      <c r="D540" t="s">
        <v>48</v>
      </c>
      <c r="E540" t="s">
        <v>49</v>
      </c>
      <c r="F540" t="s">
        <v>979</v>
      </c>
      <c r="G540" t="s">
        <v>980</v>
      </c>
      <c r="I540" t="str">
        <f>HYPERLINK("https://twitter.com/Twitter User/status/1769299334590542325","https://twitter.com/Twitter User/status/1769299334590542325")</f>
        <v>https://twitter.com/Twitter User/status/1769299334590542325</v>
      </c>
      <c r="J540" t="s">
        <v>52</v>
      </c>
      <c r="N540">
        <v>0</v>
      </c>
      <c r="O540">
        <v>0</v>
      </c>
      <c r="X540" t="s">
        <v>53</v>
      </c>
      <c r="AK540" t="s">
        <v>54</v>
      </c>
      <c r="AL540" t="s">
        <v>55</v>
      </c>
      <c r="AM540" t="s">
        <v>55</v>
      </c>
      <c r="AN540" t="s">
        <v>55</v>
      </c>
      <c r="AO540" t="s">
        <v>55</v>
      </c>
      <c r="AP540" t="s">
        <v>55</v>
      </c>
      <c r="AQ540" t="s">
        <v>55</v>
      </c>
    </row>
    <row r="541" spans="1:43" x14ac:dyDescent="0.35">
      <c r="A541" t="s">
        <v>958</v>
      </c>
      <c r="B541" t="s">
        <v>47</v>
      </c>
      <c r="C541" t="s">
        <v>48</v>
      </c>
      <c r="D541" t="s">
        <v>48</v>
      </c>
      <c r="E541" t="s">
        <v>49</v>
      </c>
      <c r="F541" t="s">
        <v>981</v>
      </c>
      <c r="G541" t="s">
        <v>982</v>
      </c>
      <c r="I541" t="str">
        <f>HYPERLINK("https://twitter.com/Twitter User/status/1769298995242033395","https://twitter.com/Twitter User/status/1769298995242033395")</f>
        <v>https://twitter.com/Twitter User/status/1769298995242033395</v>
      </c>
      <c r="J541" t="s">
        <v>52</v>
      </c>
      <c r="N541">
        <v>0</v>
      </c>
      <c r="O541">
        <v>0</v>
      </c>
      <c r="X541" t="s">
        <v>53</v>
      </c>
      <c r="AK541" t="s">
        <v>54</v>
      </c>
      <c r="AL541" t="s">
        <v>55</v>
      </c>
      <c r="AM541" t="s">
        <v>55</v>
      </c>
      <c r="AN541" t="s">
        <v>55</v>
      </c>
      <c r="AO541" t="s">
        <v>55</v>
      </c>
      <c r="AP541" t="s">
        <v>55</v>
      </c>
      <c r="AQ541" t="s">
        <v>55</v>
      </c>
    </row>
    <row r="542" spans="1:43" x14ac:dyDescent="0.35">
      <c r="A542" t="s">
        <v>958</v>
      </c>
      <c r="B542" t="s">
        <v>47</v>
      </c>
      <c r="C542" t="s">
        <v>48</v>
      </c>
      <c r="D542" t="s">
        <v>48</v>
      </c>
      <c r="E542" t="s">
        <v>49</v>
      </c>
      <c r="F542" t="s">
        <v>983</v>
      </c>
      <c r="G542" t="s">
        <v>984</v>
      </c>
      <c r="I542" t="str">
        <f>HYPERLINK("https://twitter.com/Twitter User/status/1769298611391864999","https://twitter.com/Twitter User/status/1769298611391864999")</f>
        <v>https://twitter.com/Twitter User/status/1769298611391864999</v>
      </c>
      <c r="J542" t="s">
        <v>52</v>
      </c>
      <c r="N542">
        <v>0</v>
      </c>
      <c r="O542">
        <v>0</v>
      </c>
      <c r="X542" t="s">
        <v>53</v>
      </c>
      <c r="AK542" t="s">
        <v>54</v>
      </c>
      <c r="AL542" t="s">
        <v>55</v>
      </c>
      <c r="AM542" t="s">
        <v>55</v>
      </c>
      <c r="AN542" t="s">
        <v>55</v>
      </c>
      <c r="AO542" t="s">
        <v>55</v>
      </c>
      <c r="AP542" t="s">
        <v>55</v>
      </c>
      <c r="AQ542" t="s">
        <v>55</v>
      </c>
    </row>
    <row r="543" spans="1:43" x14ac:dyDescent="0.35">
      <c r="A543" t="s">
        <v>958</v>
      </c>
      <c r="B543" t="s">
        <v>47</v>
      </c>
      <c r="C543" t="s">
        <v>48</v>
      </c>
      <c r="D543" t="s">
        <v>48</v>
      </c>
      <c r="E543" t="s">
        <v>49</v>
      </c>
      <c r="F543" t="s">
        <v>985</v>
      </c>
      <c r="G543" t="s">
        <v>986</v>
      </c>
      <c r="I543" t="str">
        <f>HYPERLINK("https://twitter.com/Twitter User/status/1769298523353489757","https://twitter.com/Twitter User/status/1769298523353489757")</f>
        <v>https://twitter.com/Twitter User/status/1769298523353489757</v>
      </c>
      <c r="J543" t="s">
        <v>52</v>
      </c>
      <c r="N543">
        <v>0</v>
      </c>
      <c r="O543">
        <v>0</v>
      </c>
      <c r="X543" t="s">
        <v>53</v>
      </c>
      <c r="AK543" t="s">
        <v>54</v>
      </c>
      <c r="AL543" t="s">
        <v>55</v>
      </c>
      <c r="AM543" t="s">
        <v>55</v>
      </c>
      <c r="AN543" t="s">
        <v>55</v>
      </c>
      <c r="AO543" t="s">
        <v>55</v>
      </c>
      <c r="AP543" t="s">
        <v>55</v>
      </c>
      <c r="AQ543" t="s">
        <v>55</v>
      </c>
    </row>
    <row r="544" spans="1:43" x14ac:dyDescent="0.35">
      <c r="A544" t="s">
        <v>958</v>
      </c>
      <c r="B544" t="s">
        <v>47</v>
      </c>
      <c r="C544" t="s">
        <v>48</v>
      </c>
      <c r="D544" t="s">
        <v>48</v>
      </c>
      <c r="E544" t="s">
        <v>49</v>
      </c>
      <c r="F544" t="s">
        <v>987</v>
      </c>
      <c r="G544" t="s">
        <v>988</v>
      </c>
      <c r="I544" t="str">
        <f>HYPERLINK("https://twitter.com/Twitter User/status/1769281202240811076","https://twitter.com/Twitter User/status/1769281202240811076")</f>
        <v>https://twitter.com/Twitter User/status/1769281202240811076</v>
      </c>
      <c r="J544" t="s">
        <v>52</v>
      </c>
      <c r="N544">
        <v>0</v>
      </c>
      <c r="O544">
        <v>0</v>
      </c>
      <c r="X544" t="s">
        <v>53</v>
      </c>
      <c r="AK544" t="s">
        <v>54</v>
      </c>
      <c r="AL544" t="s">
        <v>55</v>
      </c>
      <c r="AM544" t="s">
        <v>55</v>
      </c>
      <c r="AN544" t="s">
        <v>55</v>
      </c>
      <c r="AO544" t="s">
        <v>55</v>
      </c>
      <c r="AP544" t="s">
        <v>55</v>
      </c>
      <c r="AQ544" t="s">
        <v>55</v>
      </c>
    </row>
    <row r="545" spans="1:43" x14ac:dyDescent="0.35">
      <c r="A545" t="s">
        <v>958</v>
      </c>
      <c r="B545" t="s">
        <v>47</v>
      </c>
      <c r="C545" t="s">
        <v>48</v>
      </c>
      <c r="D545" t="s">
        <v>48</v>
      </c>
      <c r="E545" t="s">
        <v>49</v>
      </c>
      <c r="F545" t="s">
        <v>989</v>
      </c>
      <c r="G545" t="s">
        <v>990</v>
      </c>
      <c r="I545" t="str">
        <f>HYPERLINK("https://twitter.com/Twitter User/status/1769263396137099449","https://twitter.com/Twitter User/status/1769263396137099449")</f>
        <v>https://twitter.com/Twitter User/status/1769263396137099449</v>
      </c>
      <c r="J545" t="s">
        <v>52</v>
      </c>
      <c r="N545">
        <v>0</v>
      </c>
      <c r="O545">
        <v>0</v>
      </c>
      <c r="X545" t="s">
        <v>53</v>
      </c>
      <c r="AK545" t="s">
        <v>54</v>
      </c>
      <c r="AL545" t="s">
        <v>55</v>
      </c>
      <c r="AM545" t="s">
        <v>55</v>
      </c>
      <c r="AN545" t="s">
        <v>55</v>
      </c>
      <c r="AO545" t="s">
        <v>55</v>
      </c>
      <c r="AP545" t="s">
        <v>55</v>
      </c>
      <c r="AQ545" t="s">
        <v>55</v>
      </c>
    </row>
    <row r="546" spans="1:43" x14ac:dyDescent="0.35">
      <c r="A546" t="s">
        <v>958</v>
      </c>
      <c r="B546" t="s">
        <v>47</v>
      </c>
      <c r="C546" t="s">
        <v>48</v>
      </c>
      <c r="D546" t="s">
        <v>48</v>
      </c>
      <c r="E546" t="s">
        <v>49</v>
      </c>
      <c r="F546" t="s">
        <v>991</v>
      </c>
      <c r="G546" t="s">
        <v>992</v>
      </c>
      <c r="I546" t="str">
        <f>HYPERLINK("https://twitter.com/Twitter User/status/1769260593515745509","https://twitter.com/Twitter User/status/1769260593515745509")</f>
        <v>https://twitter.com/Twitter User/status/1769260593515745509</v>
      </c>
      <c r="J546" t="s">
        <v>52</v>
      </c>
      <c r="N546">
        <v>0</v>
      </c>
      <c r="O546">
        <v>0</v>
      </c>
      <c r="X546" t="s">
        <v>53</v>
      </c>
      <c r="AK546" t="s">
        <v>54</v>
      </c>
      <c r="AL546" t="s">
        <v>55</v>
      </c>
      <c r="AM546" t="s">
        <v>55</v>
      </c>
      <c r="AN546" t="s">
        <v>55</v>
      </c>
      <c r="AO546" t="s">
        <v>55</v>
      </c>
      <c r="AP546" t="s">
        <v>55</v>
      </c>
      <c r="AQ546" t="s">
        <v>55</v>
      </c>
    </row>
    <row r="547" spans="1:43" x14ac:dyDescent="0.35">
      <c r="A547" t="s">
        <v>958</v>
      </c>
      <c r="B547" t="s">
        <v>47</v>
      </c>
      <c r="C547" t="s">
        <v>48</v>
      </c>
      <c r="D547" t="s">
        <v>48</v>
      </c>
      <c r="E547" t="s">
        <v>49</v>
      </c>
      <c r="F547" t="s">
        <v>993</v>
      </c>
      <c r="G547" t="s">
        <v>994</v>
      </c>
      <c r="I547" t="str">
        <f>HYPERLINK("https://twitter.com/Twitter User/status/1769215314603245686","https://twitter.com/Twitter User/status/1769215314603245686")</f>
        <v>https://twitter.com/Twitter User/status/1769215314603245686</v>
      </c>
      <c r="J547" t="s">
        <v>52</v>
      </c>
      <c r="N547">
        <v>0</v>
      </c>
      <c r="O547">
        <v>0</v>
      </c>
      <c r="X547" t="s">
        <v>53</v>
      </c>
      <c r="AK547" t="s">
        <v>54</v>
      </c>
      <c r="AL547" t="s">
        <v>55</v>
      </c>
      <c r="AM547" t="s">
        <v>55</v>
      </c>
      <c r="AN547" t="s">
        <v>55</v>
      </c>
      <c r="AO547" t="s">
        <v>55</v>
      </c>
      <c r="AP547" t="s">
        <v>55</v>
      </c>
      <c r="AQ547" t="s">
        <v>55</v>
      </c>
    </row>
    <row r="548" spans="1:43" x14ac:dyDescent="0.35">
      <c r="A548" t="s">
        <v>958</v>
      </c>
      <c r="B548" t="s">
        <v>47</v>
      </c>
      <c r="C548" t="s">
        <v>48</v>
      </c>
      <c r="D548" t="s">
        <v>48</v>
      </c>
      <c r="E548" t="s">
        <v>49</v>
      </c>
      <c r="F548" t="s">
        <v>995</v>
      </c>
      <c r="G548" t="s">
        <v>996</v>
      </c>
      <c r="I548" t="str">
        <f>HYPERLINK("https://twitter.com/Twitter User/status/1769214848725062083","https://twitter.com/Twitter User/status/1769214848725062083")</f>
        <v>https://twitter.com/Twitter User/status/1769214848725062083</v>
      </c>
      <c r="J548" t="s">
        <v>52</v>
      </c>
      <c r="N548">
        <v>0</v>
      </c>
      <c r="O548">
        <v>0</v>
      </c>
      <c r="X548" t="s">
        <v>53</v>
      </c>
      <c r="AK548" t="s">
        <v>54</v>
      </c>
      <c r="AL548" t="s">
        <v>55</v>
      </c>
      <c r="AM548" t="s">
        <v>55</v>
      </c>
      <c r="AN548" t="s">
        <v>55</v>
      </c>
      <c r="AO548" t="s">
        <v>55</v>
      </c>
      <c r="AP548" t="s">
        <v>55</v>
      </c>
      <c r="AQ548" t="s">
        <v>55</v>
      </c>
    </row>
    <row r="549" spans="1:43" x14ac:dyDescent="0.35">
      <c r="A549" t="s">
        <v>958</v>
      </c>
      <c r="B549" t="s">
        <v>47</v>
      </c>
      <c r="C549" t="s">
        <v>48</v>
      </c>
      <c r="D549" t="s">
        <v>48</v>
      </c>
      <c r="E549" t="s">
        <v>49</v>
      </c>
      <c r="F549" t="s">
        <v>997</v>
      </c>
      <c r="G549" t="s">
        <v>998</v>
      </c>
      <c r="I549" t="str">
        <f>HYPERLINK("https://twitter.com/Twitter User/status/1769213722726449188","https://twitter.com/Twitter User/status/1769213722726449188")</f>
        <v>https://twitter.com/Twitter User/status/1769213722726449188</v>
      </c>
      <c r="J549" t="s">
        <v>52</v>
      </c>
      <c r="N549">
        <v>0</v>
      </c>
      <c r="O549">
        <v>0</v>
      </c>
      <c r="X549" t="s">
        <v>53</v>
      </c>
      <c r="AK549" t="s">
        <v>54</v>
      </c>
      <c r="AL549" t="s">
        <v>55</v>
      </c>
      <c r="AM549" t="s">
        <v>55</v>
      </c>
      <c r="AN549" t="s">
        <v>55</v>
      </c>
      <c r="AO549" t="s">
        <v>55</v>
      </c>
      <c r="AP549" t="s">
        <v>55</v>
      </c>
      <c r="AQ549" t="s">
        <v>55</v>
      </c>
    </row>
    <row r="550" spans="1:43" x14ac:dyDescent="0.35">
      <c r="A550" t="s">
        <v>958</v>
      </c>
      <c r="B550" t="s">
        <v>47</v>
      </c>
      <c r="C550" t="s">
        <v>48</v>
      </c>
      <c r="D550" t="s">
        <v>48</v>
      </c>
      <c r="E550" t="s">
        <v>49</v>
      </c>
      <c r="F550" t="s">
        <v>999</v>
      </c>
      <c r="G550" t="s">
        <v>1000</v>
      </c>
      <c r="I550" t="str">
        <f>HYPERLINK("https://twitter.com/Twitter User/status/1769213077646705147","https://twitter.com/Twitter User/status/1769213077646705147")</f>
        <v>https://twitter.com/Twitter User/status/1769213077646705147</v>
      </c>
      <c r="J550" t="s">
        <v>52</v>
      </c>
      <c r="N550">
        <v>0</v>
      </c>
      <c r="O550">
        <v>0</v>
      </c>
      <c r="X550" t="s">
        <v>53</v>
      </c>
      <c r="AK550" t="s">
        <v>54</v>
      </c>
      <c r="AL550" t="s">
        <v>55</v>
      </c>
      <c r="AM550" t="s">
        <v>55</v>
      </c>
      <c r="AN550" t="s">
        <v>55</v>
      </c>
      <c r="AO550" t="s">
        <v>55</v>
      </c>
      <c r="AP550" t="s">
        <v>55</v>
      </c>
      <c r="AQ550" t="s">
        <v>55</v>
      </c>
    </row>
    <row r="551" spans="1:43" x14ac:dyDescent="0.35">
      <c r="A551" t="s">
        <v>958</v>
      </c>
      <c r="B551" t="s">
        <v>47</v>
      </c>
      <c r="C551" t="s">
        <v>48</v>
      </c>
      <c r="D551" t="s">
        <v>48</v>
      </c>
      <c r="E551" t="s">
        <v>49</v>
      </c>
      <c r="F551" t="s">
        <v>1001</v>
      </c>
      <c r="G551" t="s">
        <v>1002</v>
      </c>
      <c r="I551" t="str">
        <f>HYPERLINK("https://twitter.com/Twitter User/status/1769212499185021031","https://twitter.com/Twitter User/status/1769212499185021031")</f>
        <v>https://twitter.com/Twitter User/status/1769212499185021031</v>
      </c>
      <c r="J551" t="s">
        <v>52</v>
      </c>
      <c r="N551">
        <v>0</v>
      </c>
      <c r="O551">
        <v>0</v>
      </c>
      <c r="X551" t="s">
        <v>53</v>
      </c>
      <c r="AK551" t="s">
        <v>54</v>
      </c>
      <c r="AL551" t="s">
        <v>55</v>
      </c>
      <c r="AM551" t="s">
        <v>55</v>
      </c>
      <c r="AN551" t="s">
        <v>55</v>
      </c>
      <c r="AO551" t="s">
        <v>55</v>
      </c>
      <c r="AP551" t="s">
        <v>55</v>
      </c>
      <c r="AQ551" t="s">
        <v>55</v>
      </c>
    </row>
    <row r="552" spans="1:43" x14ac:dyDescent="0.35">
      <c r="A552" t="s">
        <v>958</v>
      </c>
      <c r="B552" t="s">
        <v>47</v>
      </c>
      <c r="C552" t="s">
        <v>48</v>
      </c>
      <c r="D552" t="s">
        <v>48</v>
      </c>
      <c r="E552" t="s">
        <v>104</v>
      </c>
      <c r="F552" t="s">
        <v>1003</v>
      </c>
      <c r="G552" t="s">
        <v>1004</v>
      </c>
      <c r="I552" t="str">
        <f>HYPERLINK("https://twitter.com/Twitter User/status/1769202374202281990","https://twitter.com/Twitter User/status/1769202374202281990")</f>
        <v>https://twitter.com/Twitter User/status/1769202374202281990</v>
      </c>
      <c r="J552" t="s">
        <v>52</v>
      </c>
      <c r="N552">
        <v>0</v>
      </c>
      <c r="O552">
        <v>0</v>
      </c>
      <c r="X552" t="s">
        <v>53</v>
      </c>
      <c r="AK552" t="s">
        <v>54</v>
      </c>
      <c r="AL552" t="s">
        <v>55</v>
      </c>
      <c r="AM552" t="s">
        <v>55</v>
      </c>
      <c r="AN552" t="s">
        <v>55</v>
      </c>
      <c r="AO552" t="s">
        <v>55</v>
      </c>
      <c r="AP552" t="s">
        <v>55</v>
      </c>
      <c r="AQ552" t="s">
        <v>55</v>
      </c>
    </row>
    <row r="553" spans="1:43" x14ac:dyDescent="0.35">
      <c r="A553" t="s">
        <v>958</v>
      </c>
      <c r="B553" t="s">
        <v>47</v>
      </c>
      <c r="C553" t="s">
        <v>48</v>
      </c>
      <c r="D553" t="s">
        <v>48</v>
      </c>
      <c r="E553" t="s">
        <v>49</v>
      </c>
      <c r="F553" t="s">
        <v>1005</v>
      </c>
      <c r="G553" t="s">
        <v>1006</v>
      </c>
      <c r="I553" t="str">
        <f>HYPERLINK("https://twitter.com/Twitter User/status/1769195094488322408","https://twitter.com/Twitter User/status/1769195094488322408")</f>
        <v>https://twitter.com/Twitter User/status/1769195094488322408</v>
      </c>
      <c r="J553" t="s">
        <v>52</v>
      </c>
      <c r="N553">
        <v>0</v>
      </c>
      <c r="O553">
        <v>0</v>
      </c>
      <c r="X553" t="s">
        <v>53</v>
      </c>
      <c r="AK553" t="s">
        <v>54</v>
      </c>
      <c r="AL553" t="s">
        <v>55</v>
      </c>
      <c r="AM553" t="s">
        <v>55</v>
      </c>
      <c r="AN553" t="s">
        <v>55</v>
      </c>
      <c r="AO553" t="s">
        <v>55</v>
      </c>
      <c r="AP553" t="s">
        <v>55</v>
      </c>
      <c r="AQ553" t="s">
        <v>55</v>
      </c>
    </row>
    <row r="554" spans="1:43" x14ac:dyDescent="0.35">
      <c r="A554" t="s">
        <v>958</v>
      </c>
      <c r="B554" t="s">
        <v>47</v>
      </c>
      <c r="C554" t="s">
        <v>48</v>
      </c>
      <c r="D554" t="s">
        <v>48</v>
      </c>
      <c r="E554" t="s">
        <v>49</v>
      </c>
      <c r="F554" t="s">
        <v>1007</v>
      </c>
      <c r="G554" t="s">
        <v>1008</v>
      </c>
      <c r="I554" t="str">
        <f>HYPERLINK("https://twitter.com/Twitter User/status/1769190751337144780","https://twitter.com/Twitter User/status/1769190751337144780")</f>
        <v>https://twitter.com/Twitter User/status/1769190751337144780</v>
      </c>
      <c r="J554" t="s">
        <v>52</v>
      </c>
      <c r="N554">
        <v>0</v>
      </c>
      <c r="O554">
        <v>0</v>
      </c>
      <c r="X554" t="s">
        <v>53</v>
      </c>
      <c r="AK554" t="s">
        <v>54</v>
      </c>
      <c r="AL554" t="s">
        <v>55</v>
      </c>
      <c r="AM554" t="s">
        <v>55</v>
      </c>
      <c r="AN554" t="s">
        <v>55</v>
      </c>
      <c r="AO554" t="s">
        <v>55</v>
      </c>
      <c r="AP554" t="s">
        <v>55</v>
      </c>
      <c r="AQ554" t="s">
        <v>55</v>
      </c>
    </row>
    <row r="555" spans="1:43" x14ac:dyDescent="0.35">
      <c r="A555" t="s">
        <v>958</v>
      </c>
      <c r="B555" t="s">
        <v>47</v>
      </c>
      <c r="C555" t="s">
        <v>48</v>
      </c>
      <c r="D555" t="s">
        <v>48</v>
      </c>
      <c r="E555" t="s">
        <v>65</v>
      </c>
      <c r="F555" t="s">
        <v>1009</v>
      </c>
      <c r="G555" t="s">
        <v>1010</v>
      </c>
      <c r="I555" t="str">
        <f>HYPERLINK("https://twitter.com/Twitter User/status/1769152457630957874","https://twitter.com/Twitter User/status/1769152457630957874")</f>
        <v>https://twitter.com/Twitter User/status/1769152457630957874</v>
      </c>
      <c r="J555" t="s">
        <v>52</v>
      </c>
      <c r="N555">
        <v>0</v>
      </c>
      <c r="O555">
        <v>0</v>
      </c>
      <c r="X555" t="s">
        <v>53</v>
      </c>
      <c r="AK555" t="s">
        <v>54</v>
      </c>
      <c r="AL555" t="s">
        <v>55</v>
      </c>
      <c r="AM555" t="s">
        <v>55</v>
      </c>
      <c r="AN555" t="s">
        <v>55</v>
      </c>
      <c r="AO555" t="s">
        <v>55</v>
      </c>
      <c r="AP555" t="s">
        <v>55</v>
      </c>
      <c r="AQ555" t="s">
        <v>55</v>
      </c>
    </row>
    <row r="556" spans="1:43" x14ac:dyDescent="0.35">
      <c r="A556" t="s">
        <v>958</v>
      </c>
      <c r="B556" t="s">
        <v>47</v>
      </c>
      <c r="C556" t="s">
        <v>48</v>
      </c>
      <c r="D556" t="s">
        <v>48</v>
      </c>
      <c r="E556" t="s">
        <v>49</v>
      </c>
      <c r="F556" t="s">
        <v>1011</v>
      </c>
      <c r="G556" t="s">
        <v>1012</v>
      </c>
      <c r="I556" t="str">
        <f>HYPERLINK("https://twitter.com/Twitter User/status/1769143866920513725","https://twitter.com/Twitter User/status/1769143866920513725")</f>
        <v>https://twitter.com/Twitter User/status/1769143866920513725</v>
      </c>
      <c r="J556" t="s">
        <v>52</v>
      </c>
      <c r="N556">
        <v>0</v>
      </c>
      <c r="O556">
        <v>0</v>
      </c>
      <c r="X556" t="s">
        <v>53</v>
      </c>
      <c r="AK556" t="s">
        <v>54</v>
      </c>
      <c r="AL556" t="s">
        <v>55</v>
      </c>
      <c r="AM556" t="s">
        <v>55</v>
      </c>
      <c r="AN556" t="s">
        <v>55</v>
      </c>
      <c r="AO556" t="s">
        <v>55</v>
      </c>
      <c r="AP556" t="s">
        <v>55</v>
      </c>
      <c r="AQ556" t="s">
        <v>55</v>
      </c>
    </row>
    <row r="557" spans="1:43" x14ac:dyDescent="0.35">
      <c r="A557" t="s">
        <v>1013</v>
      </c>
      <c r="B557" t="s">
        <v>47</v>
      </c>
      <c r="C557" t="s">
        <v>48</v>
      </c>
      <c r="D557" t="s">
        <v>48</v>
      </c>
      <c r="E557" t="s">
        <v>49</v>
      </c>
      <c r="F557" t="s">
        <v>1014</v>
      </c>
      <c r="G557" t="s">
        <v>1015</v>
      </c>
      <c r="I557" t="str">
        <f>HYPERLINK("https://twitter.com/Twitter User/status/1769064142688702897","https://twitter.com/Twitter User/status/1769064142688702897")</f>
        <v>https://twitter.com/Twitter User/status/1769064142688702897</v>
      </c>
      <c r="J557" t="s">
        <v>52</v>
      </c>
      <c r="N557">
        <v>0</v>
      </c>
      <c r="O557">
        <v>0</v>
      </c>
      <c r="X557" t="s">
        <v>53</v>
      </c>
      <c r="AK557" t="s">
        <v>54</v>
      </c>
      <c r="AL557" t="s">
        <v>55</v>
      </c>
      <c r="AM557" t="s">
        <v>55</v>
      </c>
      <c r="AN557" t="s">
        <v>55</v>
      </c>
      <c r="AO557" t="s">
        <v>55</v>
      </c>
      <c r="AP557" t="s">
        <v>55</v>
      </c>
      <c r="AQ557" t="s">
        <v>55</v>
      </c>
    </row>
    <row r="558" spans="1:43" x14ac:dyDescent="0.35">
      <c r="A558" t="s">
        <v>1013</v>
      </c>
      <c r="B558" t="s">
        <v>47</v>
      </c>
      <c r="C558" t="s">
        <v>48</v>
      </c>
      <c r="D558" t="s">
        <v>48</v>
      </c>
      <c r="E558" t="s">
        <v>49</v>
      </c>
      <c r="F558" t="s">
        <v>1016</v>
      </c>
      <c r="G558" t="s">
        <v>1017</v>
      </c>
      <c r="I558" t="str">
        <f>HYPERLINK("https://twitter.com/Twitter User/status/1769040592171118823","https://twitter.com/Twitter User/status/1769040592171118823")</f>
        <v>https://twitter.com/Twitter User/status/1769040592171118823</v>
      </c>
      <c r="J558" t="s">
        <v>52</v>
      </c>
      <c r="N558">
        <v>0</v>
      </c>
      <c r="O558">
        <v>0</v>
      </c>
      <c r="X558" t="s">
        <v>53</v>
      </c>
      <c r="AK558" t="s">
        <v>54</v>
      </c>
      <c r="AL558" t="s">
        <v>55</v>
      </c>
      <c r="AM558" t="s">
        <v>55</v>
      </c>
      <c r="AN558" t="s">
        <v>55</v>
      </c>
      <c r="AO558" t="s">
        <v>55</v>
      </c>
      <c r="AP558" t="s">
        <v>55</v>
      </c>
      <c r="AQ558" t="s">
        <v>55</v>
      </c>
    </row>
    <row r="559" spans="1:43" x14ac:dyDescent="0.35">
      <c r="A559" t="s">
        <v>1013</v>
      </c>
      <c r="B559" t="s">
        <v>47</v>
      </c>
      <c r="C559" t="s">
        <v>48</v>
      </c>
      <c r="D559" t="s">
        <v>48</v>
      </c>
      <c r="E559" t="s">
        <v>49</v>
      </c>
      <c r="F559" t="s">
        <v>1018</v>
      </c>
      <c r="G559" t="s">
        <v>1019</v>
      </c>
      <c r="I559" t="str">
        <f>HYPERLINK("https://twitter.com/Twitter User/status/1769025594497609882","https://twitter.com/Twitter User/status/1769025594497609882")</f>
        <v>https://twitter.com/Twitter User/status/1769025594497609882</v>
      </c>
      <c r="J559" t="s">
        <v>52</v>
      </c>
      <c r="N559">
        <v>0</v>
      </c>
      <c r="O559">
        <v>0</v>
      </c>
      <c r="X559" t="s">
        <v>53</v>
      </c>
      <c r="AK559" t="s">
        <v>54</v>
      </c>
      <c r="AL559" t="s">
        <v>55</v>
      </c>
      <c r="AM559" t="s">
        <v>55</v>
      </c>
      <c r="AN559" t="s">
        <v>55</v>
      </c>
      <c r="AO559" t="s">
        <v>55</v>
      </c>
      <c r="AP559" t="s">
        <v>55</v>
      </c>
      <c r="AQ559" t="s">
        <v>55</v>
      </c>
    </row>
    <row r="560" spans="1:43" x14ac:dyDescent="0.35">
      <c r="A560" t="s">
        <v>1013</v>
      </c>
      <c r="B560" t="s">
        <v>47</v>
      </c>
      <c r="C560" t="s">
        <v>48</v>
      </c>
      <c r="D560" t="s">
        <v>48</v>
      </c>
      <c r="E560" t="s">
        <v>49</v>
      </c>
      <c r="F560" t="s">
        <v>1020</v>
      </c>
      <c r="G560" t="s">
        <v>1021</v>
      </c>
      <c r="I560" t="str">
        <f>HYPERLINK("https://twitter.com/Twitter User/status/1769003018790551891","https://twitter.com/Twitter User/status/1769003018790551891")</f>
        <v>https://twitter.com/Twitter User/status/1769003018790551891</v>
      </c>
      <c r="J560" t="s">
        <v>52</v>
      </c>
      <c r="N560">
        <v>0</v>
      </c>
      <c r="O560">
        <v>0</v>
      </c>
      <c r="X560" t="s">
        <v>53</v>
      </c>
      <c r="AK560" t="s">
        <v>54</v>
      </c>
      <c r="AL560" t="s">
        <v>55</v>
      </c>
      <c r="AM560" t="s">
        <v>55</v>
      </c>
      <c r="AN560" t="s">
        <v>55</v>
      </c>
      <c r="AO560" t="s">
        <v>55</v>
      </c>
      <c r="AP560" t="s">
        <v>55</v>
      </c>
      <c r="AQ560" t="s">
        <v>55</v>
      </c>
    </row>
    <row r="561" spans="1:43" x14ac:dyDescent="0.35">
      <c r="A561" t="s">
        <v>1013</v>
      </c>
      <c r="B561" t="s">
        <v>47</v>
      </c>
      <c r="C561" t="s">
        <v>48</v>
      </c>
      <c r="D561" t="s">
        <v>48</v>
      </c>
      <c r="E561" t="s">
        <v>49</v>
      </c>
      <c r="F561" t="s">
        <v>1022</v>
      </c>
      <c r="G561" t="s">
        <v>1023</v>
      </c>
      <c r="I561" t="str">
        <f>HYPERLINK("https://twitter.com/Twitter User/status/1768857410758934956","https://twitter.com/Twitter User/status/1768857410758934956")</f>
        <v>https://twitter.com/Twitter User/status/1768857410758934956</v>
      </c>
      <c r="J561" t="s">
        <v>52</v>
      </c>
      <c r="N561">
        <v>0</v>
      </c>
      <c r="O561">
        <v>0</v>
      </c>
      <c r="X561" t="s">
        <v>53</v>
      </c>
      <c r="AK561" t="s">
        <v>54</v>
      </c>
      <c r="AL561" t="s">
        <v>55</v>
      </c>
      <c r="AM561" t="s">
        <v>55</v>
      </c>
      <c r="AN561" t="s">
        <v>55</v>
      </c>
      <c r="AO561" t="s">
        <v>55</v>
      </c>
      <c r="AP561" t="s">
        <v>55</v>
      </c>
      <c r="AQ561" t="s">
        <v>55</v>
      </c>
    </row>
    <row r="562" spans="1:43" x14ac:dyDescent="0.35">
      <c r="A562" t="s">
        <v>1013</v>
      </c>
      <c r="B562" t="s">
        <v>47</v>
      </c>
      <c r="C562" t="s">
        <v>48</v>
      </c>
      <c r="D562" t="s">
        <v>48</v>
      </c>
      <c r="E562" t="s">
        <v>49</v>
      </c>
      <c r="F562" t="s">
        <v>1024</v>
      </c>
      <c r="G562" t="s">
        <v>1025</v>
      </c>
      <c r="I562" t="str">
        <f>HYPERLINK("https://twitter.com/Twitter User/status/1768833631274016785","https://twitter.com/Twitter User/status/1768833631274016785")</f>
        <v>https://twitter.com/Twitter User/status/1768833631274016785</v>
      </c>
      <c r="J562" t="s">
        <v>52</v>
      </c>
      <c r="N562">
        <v>0</v>
      </c>
      <c r="O562">
        <v>0</v>
      </c>
      <c r="X562" t="s">
        <v>53</v>
      </c>
      <c r="AK562" t="s">
        <v>54</v>
      </c>
      <c r="AL562" t="s">
        <v>55</v>
      </c>
      <c r="AM562" t="s">
        <v>55</v>
      </c>
      <c r="AN562" t="s">
        <v>55</v>
      </c>
      <c r="AO562" t="s">
        <v>55</v>
      </c>
      <c r="AP562" t="s">
        <v>55</v>
      </c>
      <c r="AQ562" t="s">
        <v>55</v>
      </c>
    </row>
    <row r="563" spans="1:43" x14ac:dyDescent="0.35">
      <c r="A563" t="s">
        <v>1013</v>
      </c>
      <c r="B563" t="s">
        <v>47</v>
      </c>
      <c r="C563" t="s">
        <v>48</v>
      </c>
      <c r="D563" t="s">
        <v>48</v>
      </c>
      <c r="E563" t="s">
        <v>49</v>
      </c>
      <c r="F563" t="s">
        <v>1026</v>
      </c>
      <c r="G563" t="s">
        <v>1027</v>
      </c>
      <c r="I563" t="str">
        <f>HYPERLINK("https://twitter.com/Twitter User/status/1768769297323794432","https://twitter.com/Twitter User/status/1768769297323794432")</f>
        <v>https://twitter.com/Twitter User/status/1768769297323794432</v>
      </c>
      <c r="J563" t="s">
        <v>52</v>
      </c>
      <c r="N563">
        <v>0</v>
      </c>
      <c r="O563">
        <v>0</v>
      </c>
      <c r="X563" t="s">
        <v>53</v>
      </c>
      <c r="AK563" t="s">
        <v>54</v>
      </c>
      <c r="AL563" t="s">
        <v>55</v>
      </c>
      <c r="AM563" t="s">
        <v>55</v>
      </c>
      <c r="AN563" t="s">
        <v>55</v>
      </c>
      <c r="AO563" t="s">
        <v>55</v>
      </c>
      <c r="AP563" t="s">
        <v>55</v>
      </c>
      <c r="AQ563" t="s">
        <v>55</v>
      </c>
    </row>
    <row r="564" spans="1:43" x14ac:dyDescent="0.35">
      <c r="A564" t="s">
        <v>1028</v>
      </c>
      <c r="B564" t="s">
        <v>47</v>
      </c>
      <c r="C564" t="s">
        <v>48</v>
      </c>
      <c r="D564" t="s">
        <v>48</v>
      </c>
      <c r="E564" t="s">
        <v>65</v>
      </c>
      <c r="F564" t="s">
        <v>1029</v>
      </c>
      <c r="G564" t="s">
        <v>1030</v>
      </c>
      <c r="I564" t="str">
        <f>HYPERLINK("https://twitter.com/Twitter User/status/1768664410082419162","https://twitter.com/Twitter User/status/1768664410082419162")</f>
        <v>https://twitter.com/Twitter User/status/1768664410082419162</v>
      </c>
      <c r="N564">
        <v>0</v>
      </c>
      <c r="O564">
        <v>0</v>
      </c>
      <c r="X564" t="s">
        <v>53</v>
      </c>
      <c r="AK564" t="s">
        <v>54</v>
      </c>
      <c r="AL564" t="s">
        <v>55</v>
      </c>
      <c r="AM564" t="s">
        <v>55</v>
      </c>
      <c r="AN564" t="s">
        <v>55</v>
      </c>
      <c r="AO564" t="s">
        <v>55</v>
      </c>
      <c r="AP564" t="s">
        <v>55</v>
      </c>
      <c r="AQ564" t="s">
        <v>55</v>
      </c>
    </row>
    <row r="565" spans="1:43" x14ac:dyDescent="0.35">
      <c r="A565" t="s">
        <v>1028</v>
      </c>
      <c r="B565" t="s">
        <v>227</v>
      </c>
      <c r="C565" t="s">
        <v>1031</v>
      </c>
      <c r="D565" t="s">
        <v>1031</v>
      </c>
      <c r="E565" t="s">
        <v>49</v>
      </c>
      <c r="F565" t="s">
        <v>1032</v>
      </c>
      <c r="G565" t="s">
        <v>1033</v>
      </c>
      <c r="I565" t="str">
        <f>HYPERLINK("https://www.youtube.com/watch?v=Yl6GilsCiUk&amp;lc=UgznQqQOdjaXgvK3opx4AaABAg","https://www.youtube.com/watch?v=Yl6GilsCiUk&amp;lc=UgznQqQOdjaXgvK3opx4AaABAg")</f>
        <v>https://www.youtube.com/watch?v=Yl6GilsCiUk&amp;lc=UgznQqQOdjaXgvK3opx4AaABAg</v>
      </c>
      <c r="R565">
        <v>0</v>
      </c>
      <c r="S565">
        <v>0</v>
      </c>
      <c r="T565">
        <v>0</v>
      </c>
      <c r="V565">
        <v>0</v>
      </c>
      <c r="X565" t="s">
        <v>60</v>
      </c>
      <c r="AL565" t="s">
        <v>55</v>
      </c>
      <c r="AM565" t="s">
        <v>55</v>
      </c>
      <c r="AN565" t="s">
        <v>55</v>
      </c>
      <c r="AO565" t="s">
        <v>55</v>
      </c>
      <c r="AP565" t="s">
        <v>55</v>
      </c>
      <c r="AQ565" t="s">
        <v>55</v>
      </c>
    </row>
    <row r="566" spans="1:43" x14ac:dyDescent="0.35">
      <c r="A566" t="s">
        <v>1028</v>
      </c>
      <c r="B566" t="s">
        <v>47</v>
      </c>
      <c r="C566" t="s">
        <v>48</v>
      </c>
      <c r="D566" t="s">
        <v>48</v>
      </c>
      <c r="E566" t="s">
        <v>49</v>
      </c>
      <c r="F566" t="s">
        <v>1034</v>
      </c>
      <c r="G566" t="s">
        <v>1035</v>
      </c>
      <c r="I566" t="str">
        <f>HYPERLINK("https://twitter.com/Twitter User/status/1768569423596757303","https://twitter.com/Twitter User/status/1768569423596757303")</f>
        <v>https://twitter.com/Twitter User/status/1768569423596757303</v>
      </c>
      <c r="J566" t="s">
        <v>52</v>
      </c>
      <c r="N566">
        <v>0</v>
      </c>
      <c r="O566">
        <v>0</v>
      </c>
      <c r="X566" t="s">
        <v>53</v>
      </c>
      <c r="AK566" t="s">
        <v>54</v>
      </c>
      <c r="AL566" t="s">
        <v>55</v>
      </c>
      <c r="AM566" t="s">
        <v>55</v>
      </c>
      <c r="AN566" t="s">
        <v>55</v>
      </c>
      <c r="AO566" t="s">
        <v>55</v>
      </c>
      <c r="AP566" t="s">
        <v>55</v>
      </c>
      <c r="AQ566" t="s">
        <v>55</v>
      </c>
    </row>
    <row r="567" spans="1:43" x14ac:dyDescent="0.35">
      <c r="A567" t="s">
        <v>1028</v>
      </c>
      <c r="B567" t="s">
        <v>47</v>
      </c>
      <c r="C567" t="s">
        <v>48</v>
      </c>
      <c r="D567" t="s">
        <v>48</v>
      </c>
      <c r="E567" t="s">
        <v>49</v>
      </c>
      <c r="F567" t="s">
        <v>1036</v>
      </c>
      <c r="G567" t="s">
        <v>1037</v>
      </c>
      <c r="I567" t="str">
        <f>HYPERLINK("https://twitter.com/Twitter User/status/1768563852453859395","https://twitter.com/Twitter User/status/1768563852453859395")</f>
        <v>https://twitter.com/Twitter User/status/1768563852453859395</v>
      </c>
      <c r="J567" t="s">
        <v>52</v>
      </c>
      <c r="N567">
        <v>0</v>
      </c>
      <c r="O567">
        <v>0</v>
      </c>
      <c r="X567" t="s">
        <v>53</v>
      </c>
      <c r="AK567" t="s">
        <v>54</v>
      </c>
      <c r="AL567" t="s">
        <v>55</v>
      </c>
      <c r="AM567" t="s">
        <v>55</v>
      </c>
      <c r="AN567" t="s">
        <v>55</v>
      </c>
      <c r="AO567" t="s">
        <v>55</v>
      </c>
      <c r="AP567" t="s">
        <v>55</v>
      </c>
      <c r="AQ567" t="s">
        <v>55</v>
      </c>
    </row>
    <row r="568" spans="1:43" x14ac:dyDescent="0.35">
      <c r="A568" t="s">
        <v>1028</v>
      </c>
      <c r="B568" t="s">
        <v>47</v>
      </c>
      <c r="C568" t="s">
        <v>48</v>
      </c>
      <c r="D568" t="s">
        <v>48</v>
      </c>
      <c r="E568" t="s">
        <v>49</v>
      </c>
      <c r="F568" t="s">
        <v>1038</v>
      </c>
      <c r="G568" t="s">
        <v>1039</v>
      </c>
      <c r="I568" t="str">
        <f>HYPERLINK("https://twitter.com/Twitter User/status/1768563381920030764","https://twitter.com/Twitter User/status/1768563381920030764")</f>
        <v>https://twitter.com/Twitter User/status/1768563381920030764</v>
      </c>
      <c r="J568" t="s">
        <v>52</v>
      </c>
      <c r="N568">
        <v>0</v>
      </c>
      <c r="O568">
        <v>0</v>
      </c>
      <c r="X568" t="s">
        <v>53</v>
      </c>
      <c r="AK568" t="s">
        <v>54</v>
      </c>
      <c r="AL568" t="s">
        <v>55</v>
      </c>
      <c r="AM568" t="s">
        <v>55</v>
      </c>
      <c r="AN568" t="s">
        <v>55</v>
      </c>
      <c r="AO568" t="s">
        <v>55</v>
      </c>
      <c r="AP568" t="s">
        <v>55</v>
      </c>
      <c r="AQ568" t="s">
        <v>55</v>
      </c>
    </row>
    <row r="569" spans="1:43" x14ac:dyDescent="0.35">
      <c r="A569" t="s">
        <v>1028</v>
      </c>
      <c r="B569" t="s">
        <v>47</v>
      </c>
      <c r="C569" t="s">
        <v>48</v>
      </c>
      <c r="D569" t="s">
        <v>48</v>
      </c>
      <c r="E569" t="s">
        <v>49</v>
      </c>
      <c r="F569" t="s">
        <v>1040</v>
      </c>
      <c r="G569" t="s">
        <v>1041</v>
      </c>
      <c r="I569" t="str">
        <f>HYPERLINK("https://twitter.com/Twitter User/status/1768561414141263996","https://twitter.com/Twitter User/status/1768561414141263996")</f>
        <v>https://twitter.com/Twitter User/status/1768561414141263996</v>
      </c>
      <c r="J569" t="s">
        <v>52</v>
      </c>
      <c r="N569">
        <v>0</v>
      </c>
      <c r="O569">
        <v>0</v>
      </c>
      <c r="X569" t="s">
        <v>53</v>
      </c>
      <c r="AK569" t="s">
        <v>54</v>
      </c>
      <c r="AL569" t="s">
        <v>55</v>
      </c>
      <c r="AM569" t="s">
        <v>55</v>
      </c>
      <c r="AN569" t="s">
        <v>55</v>
      </c>
      <c r="AO569" t="s">
        <v>55</v>
      </c>
      <c r="AP569" t="s">
        <v>55</v>
      </c>
      <c r="AQ569" t="s">
        <v>55</v>
      </c>
    </row>
    <row r="570" spans="1:43" x14ac:dyDescent="0.35">
      <c r="A570" t="s">
        <v>1028</v>
      </c>
      <c r="B570" t="s">
        <v>47</v>
      </c>
      <c r="C570" t="s">
        <v>48</v>
      </c>
      <c r="D570" t="s">
        <v>48</v>
      </c>
      <c r="E570" t="s">
        <v>49</v>
      </c>
      <c r="F570" t="s">
        <v>1042</v>
      </c>
      <c r="G570" t="s">
        <v>1043</v>
      </c>
      <c r="I570" t="str">
        <f>HYPERLINK("https://twitter.com/Twitter User/status/1768529142226813201","https://twitter.com/Twitter User/status/1768529142226813201")</f>
        <v>https://twitter.com/Twitter User/status/1768529142226813201</v>
      </c>
      <c r="J570" t="s">
        <v>52</v>
      </c>
      <c r="N570">
        <v>0</v>
      </c>
      <c r="O570">
        <v>0</v>
      </c>
      <c r="X570" t="s">
        <v>53</v>
      </c>
      <c r="AK570" t="s">
        <v>54</v>
      </c>
      <c r="AL570" t="s">
        <v>55</v>
      </c>
      <c r="AM570" t="s">
        <v>55</v>
      </c>
      <c r="AN570" t="s">
        <v>55</v>
      </c>
      <c r="AO570" t="s">
        <v>55</v>
      </c>
      <c r="AP570" t="s">
        <v>55</v>
      </c>
      <c r="AQ570" t="s">
        <v>55</v>
      </c>
    </row>
    <row r="571" spans="1:43" x14ac:dyDescent="0.35">
      <c r="A571" t="s">
        <v>1028</v>
      </c>
      <c r="B571" t="s">
        <v>47</v>
      </c>
      <c r="C571" t="s">
        <v>48</v>
      </c>
      <c r="D571" t="s">
        <v>48</v>
      </c>
      <c r="E571" t="s">
        <v>49</v>
      </c>
      <c r="F571" t="s">
        <v>1044</v>
      </c>
      <c r="G571" t="s">
        <v>1045</v>
      </c>
      <c r="I571" t="str">
        <f>HYPERLINK("https://twitter.com/Twitter User/status/1768518436962050093","https://twitter.com/Twitter User/status/1768518436962050093")</f>
        <v>https://twitter.com/Twitter User/status/1768518436962050093</v>
      </c>
      <c r="J571" t="s">
        <v>52</v>
      </c>
      <c r="N571">
        <v>0</v>
      </c>
      <c r="O571">
        <v>0</v>
      </c>
      <c r="X571" t="s">
        <v>53</v>
      </c>
      <c r="AK571" t="s">
        <v>54</v>
      </c>
      <c r="AL571" t="s">
        <v>55</v>
      </c>
      <c r="AM571" t="s">
        <v>55</v>
      </c>
      <c r="AN571" t="s">
        <v>55</v>
      </c>
      <c r="AO571" t="s">
        <v>55</v>
      </c>
      <c r="AP571" t="s">
        <v>55</v>
      </c>
      <c r="AQ571" t="s">
        <v>55</v>
      </c>
    </row>
    <row r="572" spans="1:43" x14ac:dyDescent="0.35">
      <c r="A572" t="s">
        <v>1028</v>
      </c>
      <c r="B572" t="s">
        <v>47</v>
      </c>
      <c r="C572" t="s">
        <v>48</v>
      </c>
      <c r="D572" t="s">
        <v>48</v>
      </c>
      <c r="E572" t="s">
        <v>49</v>
      </c>
      <c r="F572" t="s">
        <v>1046</v>
      </c>
      <c r="G572" t="s">
        <v>1047</v>
      </c>
      <c r="I572" t="str">
        <f>HYPERLINK("https://twitter.com/Twitter User/status/1768517970379350328","https://twitter.com/Twitter User/status/1768517970379350328")</f>
        <v>https://twitter.com/Twitter User/status/1768517970379350328</v>
      </c>
      <c r="J572" t="s">
        <v>52</v>
      </c>
      <c r="N572">
        <v>0</v>
      </c>
      <c r="O572">
        <v>0</v>
      </c>
      <c r="X572" t="s">
        <v>53</v>
      </c>
      <c r="AK572" t="s">
        <v>54</v>
      </c>
      <c r="AL572" t="s">
        <v>55</v>
      </c>
      <c r="AM572" t="s">
        <v>55</v>
      </c>
      <c r="AN572" t="s">
        <v>55</v>
      </c>
      <c r="AO572" t="s">
        <v>55</v>
      </c>
      <c r="AP572" t="s">
        <v>55</v>
      </c>
      <c r="AQ572" t="s">
        <v>55</v>
      </c>
    </row>
    <row r="573" spans="1:43" x14ac:dyDescent="0.35">
      <c r="A573" t="s">
        <v>1028</v>
      </c>
      <c r="B573" t="s">
        <v>47</v>
      </c>
      <c r="C573" t="s">
        <v>48</v>
      </c>
      <c r="D573" t="s">
        <v>48</v>
      </c>
      <c r="E573" t="s">
        <v>104</v>
      </c>
      <c r="F573" t="s">
        <v>1048</v>
      </c>
      <c r="G573" t="s">
        <v>1049</v>
      </c>
      <c r="I573" t="str">
        <f>HYPERLINK("https://twitter.com/Twitter User/status/1768503269612192107","https://twitter.com/Twitter User/status/1768503269612192107")</f>
        <v>https://twitter.com/Twitter User/status/1768503269612192107</v>
      </c>
      <c r="J573" t="s">
        <v>52</v>
      </c>
      <c r="N573">
        <v>0</v>
      </c>
      <c r="O573">
        <v>0</v>
      </c>
      <c r="X573" t="s">
        <v>53</v>
      </c>
      <c r="AK573" t="s">
        <v>54</v>
      </c>
      <c r="AL573" t="s">
        <v>55</v>
      </c>
      <c r="AM573" t="s">
        <v>55</v>
      </c>
      <c r="AN573" t="s">
        <v>55</v>
      </c>
      <c r="AO573" t="s">
        <v>55</v>
      </c>
      <c r="AP573" t="s">
        <v>55</v>
      </c>
      <c r="AQ573" t="s">
        <v>55</v>
      </c>
    </row>
    <row r="574" spans="1:43" x14ac:dyDescent="0.35">
      <c r="A574" t="s">
        <v>1028</v>
      </c>
      <c r="B574" t="s">
        <v>47</v>
      </c>
      <c r="C574" t="s">
        <v>48</v>
      </c>
      <c r="D574" t="s">
        <v>48</v>
      </c>
      <c r="E574" t="s">
        <v>49</v>
      </c>
      <c r="F574" t="s">
        <v>1050</v>
      </c>
      <c r="G574" t="s">
        <v>1051</v>
      </c>
      <c r="I574" t="str">
        <f>HYPERLINK("https://twitter.com/Twitter User/status/1768497811924939004","https://twitter.com/Twitter User/status/1768497811924939004")</f>
        <v>https://twitter.com/Twitter User/status/1768497811924939004</v>
      </c>
      <c r="J574" t="s">
        <v>52</v>
      </c>
      <c r="N574">
        <v>0</v>
      </c>
      <c r="O574">
        <v>0</v>
      </c>
      <c r="X574" t="s">
        <v>53</v>
      </c>
      <c r="AK574" t="s">
        <v>54</v>
      </c>
      <c r="AL574" t="s">
        <v>55</v>
      </c>
      <c r="AM574" t="s">
        <v>55</v>
      </c>
      <c r="AN574" t="s">
        <v>55</v>
      </c>
      <c r="AO574" t="s">
        <v>55</v>
      </c>
      <c r="AP574" t="s">
        <v>55</v>
      </c>
      <c r="AQ574" t="s">
        <v>55</v>
      </c>
    </row>
    <row r="575" spans="1:43" x14ac:dyDescent="0.35">
      <c r="A575" t="s">
        <v>1028</v>
      </c>
      <c r="B575" t="s">
        <v>47</v>
      </c>
      <c r="C575" t="s">
        <v>48</v>
      </c>
      <c r="D575" t="s">
        <v>48</v>
      </c>
      <c r="E575" t="s">
        <v>49</v>
      </c>
      <c r="F575" t="s">
        <v>1052</v>
      </c>
      <c r="G575" t="s">
        <v>1053</v>
      </c>
      <c r="I575" t="str">
        <f>HYPERLINK("https://twitter.com/Twitter User/status/1768496316567712229","https://twitter.com/Twitter User/status/1768496316567712229")</f>
        <v>https://twitter.com/Twitter User/status/1768496316567712229</v>
      </c>
      <c r="J575" t="s">
        <v>52</v>
      </c>
      <c r="N575">
        <v>0</v>
      </c>
      <c r="O575">
        <v>0</v>
      </c>
      <c r="X575" t="s">
        <v>53</v>
      </c>
      <c r="AK575" t="s">
        <v>54</v>
      </c>
      <c r="AL575" t="s">
        <v>55</v>
      </c>
      <c r="AM575" t="s">
        <v>55</v>
      </c>
      <c r="AN575" t="s">
        <v>55</v>
      </c>
      <c r="AO575" t="s">
        <v>55</v>
      </c>
      <c r="AP575" t="s">
        <v>55</v>
      </c>
      <c r="AQ575" t="s">
        <v>55</v>
      </c>
    </row>
    <row r="576" spans="1:43" x14ac:dyDescent="0.35">
      <c r="A576" t="s">
        <v>1054</v>
      </c>
      <c r="B576" t="s">
        <v>47</v>
      </c>
      <c r="C576" t="s">
        <v>48</v>
      </c>
      <c r="D576" t="s">
        <v>48</v>
      </c>
      <c r="E576" t="s">
        <v>49</v>
      </c>
      <c r="F576" t="s">
        <v>1055</v>
      </c>
      <c r="G576" t="s">
        <v>1056</v>
      </c>
      <c r="I576" t="str">
        <f>HYPERLINK("https://twitter.com/Twitter User/status/1768291144549720407","https://twitter.com/Twitter User/status/1768291144549720407")</f>
        <v>https://twitter.com/Twitter User/status/1768291144549720407</v>
      </c>
      <c r="J576" t="s">
        <v>52</v>
      </c>
      <c r="N576">
        <v>0</v>
      </c>
      <c r="O576">
        <v>0</v>
      </c>
      <c r="X576" t="s">
        <v>53</v>
      </c>
      <c r="AK576" t="s">
        <v>54</v>
      </c>
      <c r="AL576" t="s">
        <v>55</v>
      </c>
      <c r="AM576" t="s">
        <v>55</v>
      </c>
      <c r="AN576" t="s">
        <v>55</v>
      </c>
      <c r="AO576" t="s">
        <v>55</v>
      </c>
      <c r="AP576" t="s">
        <v>55</v>
      </c>
      <c r="AQ576" t="s">
        <v>55</v>
      </c>
    </row>
    <row r="577" spans="1:43" x14ac:dyDescent="0.35">
      <c r="A577" t="s">
        <v>1054</v>
      </c>
      <c r="B577" t="s">
        <v>47</v>
      </c>
      <c r="C577" t="s">
        <v>48</v>
      </c>
      <c r="D577" t="s">
        <v>48</v>
      </c>
      <c r="E577" t="s">
        <v>104</v>
      </c>
      <c r="F577" t="s">
        <v>1057</v>
      </c>
      <c r="G577" t="s">
        <v>1058</v>
      </c>
      <c r="I577" t="str">
        <f>HYPERLINK("https://twitter.com/Twitter User/status/1768256423576711650","https://twitter.com/Twitter User/status/1768256423576711650")</f>
        <v>https://twitter.com/Twitter User/status/1768256423576711650</v>
      </c>
      <c r="J577" t="s">
        <v>52</v>
      </c>
      <c r="N577">
        <v>0</v>
      </c>
      <c r="O577">
        <v>0</v>
      </c>
      <c r="X577" t="s">
        <v>53</v>
      </c>
      <c r="AK577" t="s">
        <v>54</v>
      </c>
      <c r="AL577" t="s">
        <v>55</v>
      </c>
      <c r="AM577" t="s">
        <v>55</v>
      </c>
      <c r="AN577" t="s">
        <v>55</v>
      </c>
      <c r="AO577" t="s">
        <v>55</v>
      </c>
      <c r="AP577" t="s">
        <v>55</v>
      </c>
      <c r="AQ577" t="s">
        <v>55</v>
      </c>
    </row>
    <row r="578" spans="1:43" x14ac:dyDescent="0.35">
      <c r="A578" t="s">
        <v>1054</v>
      </c>
      <c r="B578" t="s">
        <v>47</v>
      </c>
      <c r="C578" t="s">
        <v>48</v>
      </c>
      <c r="D578" t="s">
        <v>48</v>
      </c>
      <c r="E578" t="s">
        <v>49</v>
      </c>
      <c r="F578" t="s">
        <v>1059</v>
      </c>
      <c r="G578" t="s">
        <v>1060</v>
      </c>
      <c r="I578" t="str">
        <f>HYPERLINK("https://twitter.com/Twitter User/status/1768253200208142456","https://twitter.com/Twitter User/status/1768253200208142456")</f>
        <v>https://twitter.com/Twitter User/status/1768253200208142456</v>
      </c>
      <c r="J578" t="s">
        <v>52</v>
      </c>
      <c r="N578">
        <v>0</v>
      </c>
      <c r="O578">
        <v>0</v>
      </c>
      <c r="X578" t="s">
        <v>53</v>
      </c>
      <c r="AK578" t="s">
        <v>54</v>
      </c>
      <c r="AL578" t="s">
        <v>55</v>
      </c>
      <c r="AM578" t="s">
        <v>55</v>
      </c>
      <c r="AN578" t="s">
        <v>55</v>
      </c>
      <c r="AO578" t="s">
        <v>55</v>
      </c>
      <c r="AP578" t="s">
        <v>55</v>
      </c>
      <c r="AQ578" t="s">
        <v>55</v>
      </c>
    </row>
    <row r="579" spans="1:43" x14ac:dyDescent="0.35">
      <c r="A579" t="s">
        <v>1054</v>
      </c>
      <c r="B579" t="s">
        <v>47</v>
      </c>
      <c r="C579" t="s">
        <v>48</v>
      </c>
      <c r="D579" t="s">
        <v>48</v>
      </c>
      <c r="E579" t="s">
        <v>49</v>
      </c>
      <c r="F579" t="s">
        <v>1061</v>
      </c>
      <c r="G579" t="s">
        <v>1062</v>
      </c>
      <c r="I579" t="str">
        <f>HYPERLINK("https://twitter.com/Twitter User/status/1768249925073330220","https://twitter.com/Twitter User/status/1768249925073330220")</f>
        <v>https://twitter.com/Twitter User/status/1768249925073330220</v>
      </c>
      <c r="J579" t="s">
        <v>52</v>
      </c>
      <c r="N579">
        <v>0</v>
      </c>
      <c r="O579">
        <v>0</v>
      </c>
      <c r="X579" t="s">
        <v>53</v>
      </c>
      <c r="AK579" t="s">
        <v>54</v>
      </c>
      <c r="AL579" t="s">
        <v>55</v>
      </c>
      <c r="AM579" t="s">
        <v>55</v>
      </c>
      <c r="AN579" t="s">
        <v>55</v>
      </c>
      <c r="AO579" t="s">
        <v>55</v>
      </c>
      <c r="AP579" t="s">
        <v>55</v>
      </c>
      <c r="AQ579" t="s">
        <v>55</v>
      </c>
    </row>
    <row r="580" spans="1:43" x14ac:dyDescent="0.35">
      <c r="A580" t="s">
        <v>1054</v>
      </c>
      <c r="B580" t="s">
        <v>47</v>
      </c>
      <c r="C580" t="s">
        <v>48</v>
      </c>
      <c r="D580" t="s">
        <v>48</v>
      </c>
      <c r="E580" t="s">
        <v>49</v>
      </c>
      <c r="F580" t="s">
        <v>1063</v>
      </c>
      <c r="G580" t="s">
        <v>1064</v>
      </c>
      <c r="I580" t="str">
        <f>HYPERLINK("https://twitter.com/Twitter User/status/1768247657787785551","https://twitter.com/Twitter User/status/1768247657787785551")</f>
        <v>https://twitter.com/Twitter User/status/1768247657787785551</v>
      </c>
      <c r="J580" t="s">
        <v>52</v>
      </c>
      <c r="N580">
        <v>0</v>
      </c>
      <c r="O580">
        <v>0</v>
      </c>
      <c r="X580" t="s">
        <v>53</v>
      </c>
      <c r="AK580" t="s">
        <v>54</v>
      </c>
      <c r="AL580" t="s">
        <v>55</v>
      </c>
      <c r="AM580" t="s">
        <v>55</v>
      </c>
      <c r="AN580" t="s">
        <v>55</v>
      </c>
      <c r="AO580" t="s">
        <v>55</v>
      </c>
      <c r="AP580" t="s">
        <v>55</v>
      </c>
      <c r="AQ580" t="s">
        <v>55</v>
      </c>
    </row>
    <row r="581" spans="1:43" x14ac:dyDescent="0.35">
      <c r="A581" t="s">
        <v>1054</v>
      </c>
      <c r="B581" t="s">
        <v>47</v>
      </c>
      <c r="C581" t="s">
        <v>48</v>
      </c>
      <c r="D581" t="s">
        <v>48</v>
      </c>
      <c r="E581" t="s">
        <v>49</v>
      </c>
      <c r="F581" t="s">
        <v>1065</v>
      </c>
      <c r="G581" t="s">
        <v>1066</v>
      </c>
      <c r="I581" t="str">
        <f>HYPERLINK("https://twitter.com/Twitter User/status/1768206722081141016","https://twitter.com/Twitter User/status/1768206722081141016")</f>
        <v>https://twitter.com/Twitter User/status/1768206722081141016</v>
      </c>
      <c r="J581" t="s">
        <v>52</v>
      </c>
      <c r="N581">
        <v>0</v>
      </c>
      <c r="O581">
        <v>0</v>
      </c>
      <c r="X581" t="s">
        <v>53</v>
      </c>
      <c r="AK581" t="s">
        <v>54</v>
      </c>
      <c r="AL581" t="s">
        <v>55</v>
      </c>
      <c r="AM581" t="s">
        <v>55</v>
      </c>
      <c r="AN581" t="s">
        <v>55</v>
      </c>
      <c r="AO581" t="s">
        <v>55</v>
      </c>
      <c r="AP581" t="s">
        <v>55</v>
      </c>
      <c r="AQ581" t="s">
        <v>55</v>
      </c>
    </row>
    <row r="582" spans="1:43" x14ac:dyDescent="0.35">
      <c r="A582" t="s">
        <v>1054</v>
      </c>
      <c r="B582" t="s">
        <v>47</v>
      </c>
      <c r="C582" t="s">
        <v>48</v>
      </c>
      <c r="D582" t="s">
        <v>48</v>
      </c>
      <c r="E582" t="s">
        <v>49</v>
      </c>
      <c r="F582" t="s">
        <v>1067</v>
      </c>
      <c r="G582" t="s">
        <v>1068</v>
      </c>
      <c r="I582" t="str">
        <f>HYPERLINK("https://twitter.com/Twitter User/status/1768191688999305634","https://twitter.com/Twitter User/status/1768191688999305634")</f>
        <v>https://twitter.com/Twitter User/status/1768191688999305634</v>
      </c>
      <c r="J582" t="s">
        <v>52</v>
      </c>
      <c r="N582">
        <v>0</v>
      </c>
      <c r="O582">
        <v>0</v>
      </c>
      <c r="X582" t="s">
        <v>53</v>
      </c>
      <c r="AK582" t="s">
        <v>54</v>
      </c>
      <c r="AL582" t="s">
        <v>55</v>
      </c>
      <c r="AM582" t="s">
        <v>55</v>
      </c>
      <c r="AN582" t="s">
        <v>55</v>
      </c>
      <c r="AO582" t="s">
        <v>55</v>
      </c>
      <c r="AP582" t="s">
        <v>55</v>
      </c>
      <c r="AQ582" t="s">
        <v>55</v>
      </c>
    </row>
    <row r="583" spans="1:43" x14ac:dyDescent="0.35">
      <c r="A583" t="s">
        <v>1054</v>
      </c>
      <c r="B583" t="s">
        <v>47</v>
      </c>
      <c r="C583" t="s">
        <v>48</v>
      </c>
      <c r="D583" t="s">
        <v>48</v>
      </c>
      <c r="E583" t="s">
        <v>49</v>
      </c>
      <c r="F583" t="s">
        <v>1069</v>
      </c>
      <c r="G583" t="s">
        <v>1070</v>
      </c>
      <c r="I583" t="str">
        <f>HYPERLINK("https://twitter.com/Twitter User/status/1768167464448442860","https://twitter.com/Twitter User/status/1768167464448442860")</f>
        <v>https://twitter.com/Twitter User/status/1768167464448442860</v>
      </c>
      <c r="J583" t="s">
        <v>52</v>
      </c>
      <c r="N583">
        <v>0</v>
      </c>
      <c r="O583">
        <v>0</v>
      </c>
      <c r="X583" t="s">
        <v>53</v>
      </c>
      <c r="AK583" t="s">
        <v>54</v>
      </c>
      <c r="AL583" t="s">
        <v>55</v>
      </c>
      <c r="AM583" t="s">
        <v>55</v>
      </c>
      <c r="AN583" t="s">
        <v>55</v>
      </c>
      <c r="AO583" t="s">
        <v>55</v>
      </c>
      <c r="AP583" t="s">
        <v>55</v>
      </c>
      <c r="AQ583" t="s">
        <v>55</v>
      </c>
    </row>
    <row r="584" spans="1:43" x14ac:dyDescent="0.35">
      <c r="A584" t="s">
        <v>1054</v>
      </c>
      <c r="B584" t="s">
        <v>47</v>
      </c>
      <c r="C584" t="s">
        <v>48</v>
      </c>
      <c r="D584" t="s">
        <v>48</v>
      </c>
      <c r="E584" t="s">
        <v>49</v>
      </c>
      <c r="F584" t="s">
        <v>1071</v>
      </c>
      <c r="G584" t="s">
        <v>1072</v>
      </c>
      <c r="I584" t="str">
        <f>HYPERLINK("https://twitter.com/Twitter User/status/1768121947857301994","https://twitter.com/Twitter User/status/1768121947857301994")</f>
        <v>https://twitter.com/Twitter User/status/1768121947857301994</v>
      </c>
      <c r="J584" t="s">
        <v>52</v>
      </c>
      <c r="N584">
        <v>0</v>
      </c>
      <c r="O584">
        <v>0</v>
      </c>
      <c r="X584" t="s">
        <v>53</v>
      </c>
      <c r="AK584" t="s">
        <v>54</v>
      </c>
      <c r="AL584" t="s">
        <v>55</v>
      </c>
      <c r="AM584" t="s">
        <v>55</v>
      </c>
      <c r="AN584" t="s">
        <v>55</v>
      </c>
      <c r="AO584" t="s">
        <v>55</v>
      </c>
      <c r="AP584" t="s">
        <v>55</v>
      </c>
      <c r="AQ584" t="s">
        <v>55</v>
      </c>
    </row>
    <row r="585" spans="1:43" x14ac:dyDescent="0.35">
      <c r="A585" t="s">
        <v>1054</v>
      </c>
      <c r="B585" t="s">
        <v>47</v>
      </c>
      <c r="C585" t="s">
        <v>48</v>
      </c>
      <c r="D585" t="s">
        <v>48</v>
      </c>
      <c r="E585" t="s">
        <v>49</v>
      </c>
      <c r="F585" t="s">
        <v>1073</v>
      </c>
      <c r="G585" t="s">
        <v>1074</v>
      </c>
      <c r="I585" t="str">
        <f>HYPERLINK("https://twitter.com/Twitter User/status/1768073929346937243","https://twitter.com/Twitter User/status/1768073929346937243")</f>
        <v>https://twitter.com/Twitter User/status/1768073929346937243</v>
      </c>
      <c r="J585" t="s">
        <v>52</v>
      </c>
      <c r="N585">
        <v>0</v>
      </c>
      <c r="O585">
        <v>0</v>
      </c>
      <c r="X585" t="s">
        <v>53</v>
      </c>
      <c r="AK585" t="s">
        <v>54</v>
      </c>
      <c r="AL585" t="s">
        <v>55</v>
      </c>
      <c r="AM585" t="s">
        <v>55</v>
      </c>
      <c r="AN585" t="s">
        <v>55</v>
      </c>
      <c r="AO585" t="s">
        <v>55</v>
      </c>
      <c r="AP585" t="s">
        <v>55</v>
      </c>
      <c r="AQ585" t="s">
        <v>55</v>
      </c>
    </row>
    <row r="586" spans="1:43" x14ac:dyDescent="0.35">
      <c r="A586" t="s">
        <v>1075</v>
      </c>
      <c r="B586" t="s">
        <v>47</v>
      </c>
      <c r="C586" t="s">
        <v>48</v>
      </c>
      <c r="D586" t="s">
        <v>48</v>
      </c>
      <c r="E586" t="s">
        <v>104</v>
      </c>
      <c r="F586" t="s">
        <v>1076</v>
      </c>
      <c r="G586" t="s">
        <v>1077</v>
      </c>
      <c r="I586" t="str">
        <f>HYPERLINK("https://twitter.com/Twitter User/status/1767920435839242596","https://twitter.com/Twitter User/status/1767920435839242596")</f>
        <v>https://twitter.com/Twitter User/status/1767920435839242596</v>
      </c>
      <c r="J586" t="s">
        <v>52</v>
      </c>
      <c r="N586">
        <v>0</v>
      </c>
      <c r="O586">
        <v>0</v>
      </c>
      <c r="X586" t="s">
        <v>53</v>
      </c>
      <c r="AK586" t="s">
        <v>54</v>
      </c>
      <c r="AL586" t="s">
        <v>55</v>
      </c>
      <c r="AM586" t="s">
        <v>55</v>
      </c>
      <c r="AN586" t="s">
        <v>55</v>
      </c>
      <c r="AO586" t="s">
        <v>55</v>
      </c>
      <c r="AP586" t="s">
        <v>55</v>
      </c>
      <c r="AQ586" t="s">
        <v>55</v>
      </c>
    </row>
    <row r="587" spans="1:43" x14ac:dyDescent="0.35">
      <c r="A587" t="s">
        <v>1075</v>
      </c>
      <c r="B587" t="s">
        <v>47</v>
      </c>
      <c r="C587" t="s">
        <v>48</v>
      </c>
      <c r="D587" t="s">
        <v>48</v>
      </c>
      <c r="E587" t="s">
        <v>49</v>
      </c>
      <c r="F587" t="s">
        <v>1078</v>
      </c>
      <c r="G587" t="s">
        <v>1079</v>
      </c>
      <c r="I587" t="str">
        <f>HYPERLINK("https://twitter.com/Twitter User/status/1767899044427489767","https://twitter.com/Twitter User/status/1767899044427489767")</f>
        <v>https://twitter.com/Twitter User/status/1767899044427489767</v>
      </c>
      <c r="J587" t="s">
        <v>52</v>
      </c>
      <c r="N587">
        <v>0</v>
      </c>
      <c r="O587">
        <v>0</v>
      </c>
      <c r="X587" t="s">
        <v>53</v>
      </c>
      <c r="AK587" t="s">
        <v>54</v>
      </c>
      <c r="AL587" t="s">
        <v>55</v>
      </c>
      <c r="AM587" t="s">
        <v>55</v>
      </c>
      <c r="AN587" t="s">
        <v>55</v>
      </c>
      <c r="AO587" t="s">
        <v>55</v>
      </c>
      <c r="AP587" t="s">
        <v>55</v>
      </c>
      <c r="AQ587" t="s">
        <v>55</v>
      </c>
    </row>
    <row r="588" spans="1:43" x14ac:dyDescent="0.35">
      <c r="A588" t="s">
        <v>1075</v>
      </c>
      <c r="B588" t="s">
        <v>47</v>
      </c>
      <c r="C588" t="s">
        <v>48</v>
      </c>
      <c r="D588" t="s">
        <v>48</v>
      </c>
      <c r="E588" t="s">
        <v>49</v>
      </c>
      <c r="F588" t="s">
        <v>1080</v>
      </c>
      <c r="G588" t="s">
        <v>1081</v>
      </c>
      <c r="I588" t="str">
        <f>HYPERLINK("https://twitter.com/Twitter User/status/1767898310227222958","https://twitter.com/Twitter User/status/1767898310227222958")</f>
        <v>https://twitter.com/Twitter User/status/1767898310227222958</v>
      </c>
      <c r="J588" t="s">
        <v>52</v>
      </c>
      <c r="N588">
        <v>0</v>
      </c>
      <c r="O588">
        <v>0</v>
      </c>
      <c r="X588" t="s">
        <v>53</v>
      </c>
      <c r="AK588" t="s">
        <v>54</v>
      </c>
      <c r="AL588" t="s">
        <v>55</v>
      </c>
      <c r="AM588" t="s">
        <v>55</v>
      </c>
      <c r="AN588" t="s">
        <v>55</v>
      </c>
      <c r="AO588" t="s">
        <v>55</v>
      </c>
      <c r="AP588" t="s">
        <v>55</v>
      </c>
      <c r="AQ588" t="s">
        <v>55</v>
      </c>
    </row>
    <row r="589" spans="1:43" x14ac:dyDescent="0.35">
      <c r="A589" t="s">
        <v>1075</v>
      </c>
      <c r="B589" t="s">
        <v>47</v>
      </c>
      <c r="C589" t="s">
        <v>48</v>
      </c>
      <c r="D589" t="s">
        <v>48</v>
      </c>
      <c r="E589" t="s">
        <v>49</v>
      </c>
      <c r="F589" t="s">
        <v>1082</v>
      </c>
      <c r="G589" t="s">
        <v>1083</v>
      </c>
      <c r="I589" t="str">
        <f>HYPERLINK("https://twitter.com/Twitter User/status/1767891708422008974","https://twitter.com/Twitter User/status/1767891708422008974")</f>
        <v>https://twitter.com/Twitter User/status/1767891708422008974</v>
      </c>
      <c r="J589" t="s">
        <v>52</v>
      </c>
      <c r="N589">
        <v>0</v>
      </c>
      <c r="O589">
        <v>0</v>
      </c>
      <c r="X589" t="s">
        <v>53</v>
      </c>
      <c r="AK589" t="s">
        <v>54</v>
      </c>
      <c r="AL589" t="s">
        <v>55</v>
      </c>
      <c r="AM589" t="s">
        <v>55</v>
      </c>
      <c r="AN589" t="s">
        <v>55</v>
      </c>
      <c r="AO589" t="s">
        <v>55</v>
      </c>
      <c r="AP589" t="s">
        <v>55</v>
      </c>
      <c r="AQ589" t="s">
        <v>55</v>
      </c>
    </row>
    <row r="590" spans="1:43" x14ac:dyDescent="0.35">
      <c r="A590" t="s">
        <v>1084</v>
      </c>
      <c r="B590" t="s">
        <v>47</v>
      </c>
      <c r="C590" t="s">
        <v>48</v>
      </c>
      <c r="D590" t="s">
        <v>48</v>
      </c>
      <c r="E590" t="s">
        <v>49</v>
      </c>
      <c r="F590" t="s">
        <v>1085</v>
      </c>
      <c r="G590" t="s">
        <v>1086</v>
      </c>
      <c r="I590" t="str">
        <f>HYPERLINK("https://twitter.com/Twitter User/status/1767601473515655650","https://twitter.com/Twitter User/status/1767601473515655650")</f>
        <v>https://twitter.com/Twitter User/status/1767601473515655650</v>
      </c>
      <c r="N590">
        <v>0</v>
      </c>
      <c r="O590">
        <v>0</v>
      </c>
      <c r="X590" t="s">
        <v>444</v>
      </c>
      <c r="AK590" t="s">
        <v>54</v>
      </c>
      <c r="AL590" t="s">
        <v>55</v>
      </c>
      <c r="AM590" t="s">
        <v>55</v>
      </c>
      <c r="AN590" t="s">
        <v>55</v>
      </c>
      <c r="AO590" t="s">
        <v>55</v>
      </c>
      <c r="AP590" t="s">
        <v>55</v>
      </c>
      <c r="AQ590" t="s">
        <v>55</v>
      </c>
    </row>
    <row r="591" spans="1:43" x14ac:dyDescent="0.35">
      <c r="A591" t="s">
        <v>1084</v>
      </c>
      <c r="B591" t="s">
        <v>47</v>
      </c>
      <c r="C591" t="s">
        <v>48</v>
      </c>
      <c r="D591" t="s">
        <v>48</v>
      </c>
      <c r="E591" t="s">
        <v>49</v>
      </c>
      <c r="F591" t="s">
        <v>1087</v>
      </c>
      <c r="G591" t="s">
        <v>1088</v>
      </c>
      <c r="I591" t="str">
        <f>HYPERLINK("https://twitter.com/Twitter User/status/1767477215305015590","https://twitter.com/Twitter User/status/1767477215305015590")</f>
        <v>https://twitter.com/Twitter User/status/1767477215305015590</v>
      </c>
      <c r="J591" t="s">
        <v>52</v>
      </c>
      <c r="N591">
        <v>0</v>
      </c>
      <c r="O591">
        <v>0</v>
      </c>
      <c r="X591" t="s">
        <v>53</v>
      </c>
      <c r="AK591" t="s">
        <v>54</v>
      </c>
      <c r="AL591" t="s">
        <v>55</v>
      </c>
      <c r="AM591" t="s">
        <v>55</v>
      </c>
      <c r="AN591" t="s">
        <v>55</v>
      </c>
      <c r="AO591" t="s">
        <v>55</v>
      </c>
      <c r="AP591" t="s">
        <v>55</v>
      </c>
      <c r="AQ591" t="s">
        <v>55</v>
      </c>
    </row>
    <row r="592" spans="1:43" x14ac:dyDescent="0.35">
      <c r="A592" t="s">
        <v>1084</v>
      </c>
      <c r="B592" t="s">
        <v>47</v>
      </c>
      <c r="C592" t="s">
        <v>48</v>
      </c>
      <c r="D592" t="s">
        <v>48</v>
      </c>
      <c r="E592" t="s">
        <v>49</v>
      </c>
      <c r="F592" t="s">
        <v>1089</v>
      </c>
      <c r="G592" t="s">
        <v>1090</v>
      </c>
      <c r="I592" t="str">
        <f>HYPERLINK("https://twitter.com/Twitter User/status/1767432159042888070","https://twitter.com/Twitter User/status/1767432159042888070")</f>
        <v>https://twitter.com/Twitter User/status/1767432159042888070</v>
      </c>
      <c r="J592" t="s">
        <v>52</v>
      </c>
      <c r="N592">
        <v>0</v>
      </c>
      <c r="O592">
        <v>0</v>
      </c>
      <c r="X592" t="s">
        <v>53</v>
      </c>
      <c r="AK592" t="s">
        <v>54</v>
      </c>
      <c r="AL592" t="s">
        <v>55</v>
      </c>
      <c r="AM592" t="s">
        <v>55</v>
      </c>
      <c r="AN592" t="s">
        <v>55</v>
      </c>
      <c r="AO592" t="s">
        <v>55</v>
      </c>
      <c r="AP592" t="s">
        <v>55</v>
      </c>
      <c r="AQ592" t="s">
        <v>55</v>
      </c>
    </row>
    <row r="593" spans="1:43" x14ac:dyDescent="0.35">
      <c r="A593" t="s">
        <v>1084</v>
      </c>
      <c r="B593" t="s">
        <v>47</v>
      </c>
      <c r="C593" t="s">
        <v>48</v>
      </c>
      <c r="D593" t="s">
        <v>48</v>
      </c>
      <c r="E593" t="s">
        <v>49</v>
      </c>
      <c r="F593" t="s">
        <v>1091</v>
      </c>
      <c r="G593" t="s">
        <v>1092</v>
      </c>
      <c r="I593" t="str">
        <f>HYPERLINK("https://twitter.com/Twitter User/status/1767429022433354193","https://twitter.com/Twitter User/status/1767429022433354193")</f>
        <v>https://twitter.com/Twitter User/status/1767429022433354193</v>
      </c>
      <c r="J593" t="s">
        <v>52</v>
      </c>
      <c r="N593">
        <v>0</v>
      </c>
      <c r="O593">
        <v>0</v>
      </c>
      <c r="X593" t="s">
        <v>53</v>
      </c>
      <c r="AK593" t="s">
        <v>54</v>
      </c>
      <c r="AL593" t="s">
        <v>55</v>
      </c>
      <c r="AM593" t="s">
        <v>55</v>
      </c>
      <c r="AN593" t="s">
        <v>55</v>
      </c>
      <c r="AO593" t="s">
        <v>55</v>
      </c>
      <c r="AP593" t="s">
        <v>55</v>
      </c>
      <c r="AQ593" t="s">
        <v>55</v>
      </c>
    </row>
    <row r="594" spans="1:43" x14ac:dyDescent="0.35">
      <c r="A594" t="s">
        <v>1084</v>
      </c>
      <c r="B594" t="s">
        <v>47</v>
      </c>
      <c r="C594" t="s">
        <v>48</v>
      </c>
      <c r="D594" t="s">
        <v>48</v>
      </c>
      <c r="E594" t="s">
        <v>49</v>
      </c>
      <c r="F594" t="s">
        <v>1093</v>
      </c>
      <c r="G594" t="s">
        <v>1094</v>
      </c>
      <c r="I594" t="str">
        <f>HYPERLINK("https://twitter.com/Twitter User/status/1767429014543904933","https://twitter.com/Twitter User/status/1767429014543904933")</f>
        <v>https://twitter.com/Twitter User/status/1767429014543904933</v>
      </c>
      <c r="J594" t="s">
        <v>52</v>
      </c>
      <c r="N594">
        <v>0</v>
      </c>
      <c r="O594">
        <v>0</v>
      </c>
      <c r="X594" t="s">
        <v>53</v>
      </c>
      <c r="AK594" t="s">
        <v>54</v>
      </c>
      <c r="AL594" t="s">
        <v>55</v>
      </c>
      <c r="AM594" t="s">
        <v>55</v>
      </c>
      <c r="AN594" t="s">
        <v>55</v>
      </c>
      <c r="AO594" t="s">
        <v>55</v>
      </c>
      <c r="AP594" t="s">
        <v>55</v>
      </c>
      <c r="AQ594" t="s">
        <v>55</v>
      </c>
    </row>
    <row r="595" spans="1:43" x14ac:dyDescent="0.35">
      <c r="A595" t="s">
        <v>1084</v>
      </c>
      <c r="B595" t="s">
        <v>47</v>
      </c>
      <c r="C595" t="s">
        <v>48</v>
      </c>
      <c r="D595" t="s">
        <v>48</v>
      </c>
      <c r="E595" t="s">
        <v>104</v>
      </c>
      <c r="F595" t="s">
        <v>1095</v>
      </c>
      <c r="G595" t="s">
        <v>1096</v>
      </c>
      <c r="I595" t="str">
        <f>HYPERLINK("https://twitter.com/Twitter User/status/1767429007744917645","https://twitter.com/Twitter User/status/1767429007744917645")</f>
        <v>https://twitter.com/Twitter User/status/1767429007744917645</v>
      </c>
      <c r="J595" t="s">
        <v>52</v>
      </c>
      <c r="N595">
        <v>0</v>
      </c>
      <c r="O595">
        <v>0</v>
      </c>
      <c r="X595" t="s">
        <v>53</v>
      </c>
      <c r="AK595" t="s">
        <v>54</v>
      </c>
      <c r="AL595" t="s">
        <v>55</v>
      </c>
      <c r="AM595" t="s">
        <v>55</v>
      </c>
      <c r="AN595" t="s">
        <v>55</v>
      </c>
      <c r="AO595" t="s">
        <v>55</v>
      </c>
      <c r="AP595" t="s">
        <v>55</v>
      </c>
      <c r="AQ595" t="s">
        <v>55</v>
      </c>
    </row>
    <row r="596" spans="1:43" x14ac:dyDescent="0.35">
      <c r="A596" t="s">
        <v>1084</v>
      </c>
      <c r="B596" t="s">
        <v>47</v>
      </c>
      <c r="C596" t="s">
        <v>48</v>
      </c>
      <c r="D596" t="s">
        <v>48</v>
      </c>
      <c r="E596" t="s">
        <v>104</v>
      </c>
      <c r="F596" t="s">
        <v>1097</v>
      </c>
      <c r="G596" t="s">
        <v>1098</v>
      </c>
      <c r="I596" t="str">
        <f>HYPERLINK("https://twitter.com/Twitter User/status/1767429001956753859","https://twitter.com/Twitter User/status/1767429001956753859")</f>
        <v>https://twitter.com/Twitter User/status/1767429001956753859</v>
      </c>
      <c r="J596" t="s">
        <v>52</v>
      </c>
      <c r="N596">
        <v>0</v>
      </c>
      <c r="O596">
        <v>0</v>
      </c>
      <c r="X596" t="s">
        <v>53</v>
      </c>
      <c r="AK596" t="s">
        <v>54</v>
      </c>
      <c r="AL596" t="s">
        <v>55</v>
      </c>
      <c r="AM596" t="s">
        <v>55</v>
      </c>
      <c r="AN596" t="s">
        <v>55</v>
      </c>
      <c r="AO596" t="s">
        <v>55</v>
      </c>
      <c r="AP596" t="s">
        <v>55</v>
      </c>
      <c r="AQ596" t="s">
        <v>55</v>
      </c>
    </row>
    <row r="597" spans="1:43" x14ac:dyDescent="0.35">
      <c r="A597" t="s">
        <v>1084</v>
      </c>
      <c r="B597" t="s">
        <v>47</v>
      </c>
      <c r="C597" t="s">
        <v>48</v>
      </c>
      <c r="D597" t="s">
        <v>48</v>
      </c>
      <c r="E597" t="s">
        <v>65</v>
      </c>
      <c r="F597" t="s">
        <v>1099</v>
      </c>
      <c r="G597" t="s">
        <v>1100</v>
      </c>
      <c r="I597" t="str">
        <f>HYPERLINK("https://twitter.com/Twitter User/status/1767428996210503832","https://twitter.com/Twitter User/status/1767428996210503832")</f>
        <v>https://twitter.com/Twitter User/status/1767428996210503832</v>
      </c>
      <c r="J597" t="s">
        <v>52</v>
      </c>
      <c r="N597">
        <v>0</v>
      </c>
      <c r="O597">
        <v>0</v>
      </c>
      <c r="X597" t="s">
        <v>53</v>
      </c>
      <c r="AK597" t="s">
        <v>54</v>
      </c>
      <c r="AL597" t="s">
        <v>55</v>
      </c>
      <c r="AM597" t="s">
        <v>55</v>
      </c>
      <c r="AN597" t="s">
        <v>55</v>
      </c>
      <c r="AO597" t="s">
        <v>55</v>
      </c>
      <c r="AP597" t="s">
        <v>55</v>
      </c>
      <c r="AQ597" t="s">
        <v>55</v>
      </c>
    </row>
    <row r="598" spans="1:43" x14ac:dyDescent="0.35">
      <c r="A598" t="s">
        <v>1084</v>
      </c>
      <c r="B598" t="s">
        <v>47</v>
      </c>
      <c r="C598" t="s">
        <v>48</v>
      </c>
      <c r="D598" t="s">
        <v>48</v>
      </c>
      <c r="E598" t="s">
        <v>49</v>
      </c>
      <c r="F598" t="s">
        <v>1101</v>
      </c>
      <c r="G598" t="s">
        <v>1102</v>
      </c>
      <c r="I598" t="str">
        <f>HYPERLINK("https://twitter.com/Twitter User/status/1767390867571315082","https://twitter.com/Twitter User/status/1767390867571315082")</f>
        <v>https://twitter.com/Twitter User/status/1767390867571315082</v>
      </c>
      <c r="N598">
        <v>0</v>
      </c>
      <c r="O598">
        <v>0</v>
      </c>
      <c r="X598" t="s">
        <v>53</v>
      </c>
      <c r="AK598" t="s">
        <v>54</v>
      </c>
      <c r="AL598" t="s">
        <v>55</v>
      </c>
      <c r="AM598" t="s">
        <v>55</v>
      </c>
      <c r="AN598" t="s">
        <v>55</v>
      </c>
      <c r="AO598" t="s">
        <v>55</v>
      </c>
      <c r="AP598" t="s">
        <v>55</v>
      </c>
      <c r="AQ598" t="s">
        <v>55</v>
      </c>
    </row>
    <row r="599" spans="1:43" x14ac:dyDescent="0.35">
      <c r="A599" t="s">
        <v>1103</v>
      </c>
      <c r="B599" t="s">
        <v>47</v>
      </c>
      <c r="C599" t="s">
        <v>48</v>
      </c>
      <c r="D599" t="s">
        <v>48</v>
      </c>
      <c r="E599" t="s">
        <v>49</v>
      </c>
      <c r="F599" t="s">
        <v>1104</v>
      </c>
      <c r="G599" t="s">
        <v>1105</v>
      </c>
      <c r="I599" t="str">
        <f>HYPERLINK("https://twitter.com/Twitter User/status/1767251508624810494","https://twitter.com/Twitter User/status/1767251508624810494")</f>
        <v>https://twitter.com/Twitter User/status/1767251508624810494</v>
      </c>
      <c r="J599" t="s">
        <v>52</v>
      </c>
      <c r="N599">
        <v>0</v>
      </c>
      <c r="O599">
        <v>0</v>
      </c>
      <c r="X599" t="s">
        <v>53</v>
      </c>
      <c r="AK599" t="s">
        <v>54</v>
      </c>
      <c r="AL599" t="s">
        <v>55</v>
      </c>
      <c r="AM599" t="s">
        <v>55</v>
      </c>
      <c r="AN599" t="s">
        <v>55</v>
      </c>
      <c r="AO599" t="s">
        <v>55</v>
      </c>
      <c r="AP599" t="s">
        <v>55</v>
      </c>
      <c r="AQ599" t="s">
        <v>55</v>
      </c>
    </row>
    <row r="600" spans="1:43" x14ac:dyDescent="0.35">
      <c r="A600" t="s">
        <v>1103</v>
      </c>
      <c r="B600" t="s">
        <v>47</v>
      </c>
      <c r="C600" t="s">
        <v>48</v>
      </c>
      <c r="D600" t="s">
        <v>48</v>
      </c>
      <c r="E600" t="s">
        <v>49</v>
      </c>
      <c r="F600" t="s">
        <v>1106</v>
      </c>
      <c r="G600" t="s">
        <v>1107</v>
      </c>
      <c r="I600" t="str">
        <f>HYPERLINK("https://twitter.com/Twitter User/status/1767249689987223669","https://twitter.com/Twitter User/status/1767249689987223669")</f>
        <v>https://twitter.com/Twitter User/status/1767249689987223669</v>
      </c>
      <c r="J600" t="s">
        <v>52</v>
      </c>
      <c r="N600">
        <v>0</v>
      </c>
      <c r="O600">
        <v>0</v>
      </c>
      <c r="X600" t="s">
        <v>53</v>
      </c>
      <c r="AK600" t="s">
        <v>54</v>
      </c>
      <c r="AL600" t="s">
        <v>55</v>
      </c>
      <c r="AM600" t="s">
        <v>55</v>
      </c>
      <c r="AN600" t="s">
        <v>55</v>
      </c>
      <c r="AO600" t="s">
        <v>55</v>
      </c>
      <c r="AP600" t="s">
        <v>55</v>
      </c>
      <c r="AQ600" t="s">
        <v>55</v>
      </c>
    </row>
    <row r="601" spans="1:43" x14ac:dyDescent="0.35">
      <c r="A601" t="s">
        <v>1103</v>
      </c>
      <c r="B601" t="s">
        <v>47</v>
      </c>
      <c r="C601" t="s">
        <v>48</v>
      </c>
      <c r="D601" t="s">
        <v>48</v>
      </c>
      <c r="E601" t="s">
        <v>49</v>
      </c>
      <c r="F601" t="s">
        <v>1108</v>
      </c>
      <c r="G601" t="s">
        <v>1109</v>
      </c>
      <c r="I601" t="str">
        <f>HYPERLINK("https://twitter.com/Twitter User/status/1767248406509211652","https://twitter.com/Twitter User/status/1767248406509211652")</f>
        <v>https://twitter.com/Twitter User/status/1767248406509211652</v>
      </c>
      <c r="J601" t="s">
        <v>52</v>
      </c>
      <c r="N601">
        <v>0</v>
      </c>
      <c r="O601">
        <v>0</v>
      </c>
      <c r="X601" t="s">
        <v>53</v>
      </c>
      <c r="AK601" t="s">
        <v>54</v>
      </c>
      <c r="AL601" t="s">
        <v>55</v>
      </c>
      <c r="AM601" t="s">
        <v>55</v>
      </c>
      <c r="AN601" t="s">
        <v>55</v>
      </c>
      <c r="AO601" t="s">
        <v>55</v>
      </c>
      <c r="AP601" t="s">
        <v>55</v>
      </c>
      <c r="AQ601" t="s">
        <v>55</v>
      </c>
    </row>
    <row r="602" spans="1:43" x14ac:dyDescent="0.35">
      <c r="A602" t="s">
        <v>1103</v>
      </c>
      <c r="B602" t="s">
        <v>47</v>
      </c>
      <c r="C602" t="s">
        <v>48</v>
      </c>
      <c r="D602" t="s">
        <v>48</v>
      </c>
      <c r="E602" t="s">
        <v>49</v>
      </c>
      <c r="F602" t="s">
        <v>1110</v>
      </c>
      <c r="G602" t="s">
        <v>1111</v>
      </c>
      <c r="I602" t="str">
        <f>HYPERLINK("https://twitter.com/Twitter User/status/1767241028799500569","https://twitter.com/Twitter User/status/1767241028799500569")</f>
        <v>https://twitter.com/Twitter User/status/1767241028799500569</v>
      </c>
      <c r="N602">
        <v>0</v>
      </c>
      <c r="O602">
        <v>0</v>
      </c>
      <c r="X602" t="s">
        <v>53</v>
      </c>
      <c r="AK602" t="s">
        <v>54</v>
      </c>
      <c r="AL602" t="s">
        <v>55</v>
      </c>
      <c r="AM602" t="s">
        <v>55</v>
      </c>
      <c r="AN602" t="s">
        <v>55</v>
      </c>
      <c r="AO602" t="s">
        <v>55</v>
      </c>
      <c r="AP602" t="s">
        <v>55</v>
      </c>
      <c r="AQ602" t="s">
        <v>55</v>
      </c>
    </row>
    <row r="603" spans="1:43" x14ac:dyDescent="0.35">
      <c r="A603" t="s">
        <v>1103</v>
      </c>
      <c r="B603" t="s">
        <v>47</v>
      </c>
      <c r="C603" t="s">
        <v>48</v>
      </c>
      <c r="D603" t="s">
        <v>48</v>
      </c>
      <c r="E603" t="s">
        <v>49</v>
      </c>
      <c r="F603" t="s">
        <v>1112</v>
      </c>
      <c r="G603" t="s">
        <v>1113</v>
      </c>
      <c r="I603" t="str">
        <f>HYPERLINK("https://twitter.com/Twitter User/status/1767233971740446827","https://twitter.com/Twitter User/status/1767233971740446827")</f>
        <v>https://twitter.com/Twitter User/status/1767233971740446827</v>
      </c>
      <c r="J603" t="s">
        <v>52</v>
      </c>
      <c r="N603">
        <v>0</v>
      </c>
      <c r="O603">
        <v>0</v>
      </c>
      <c r="X603" t="s">
        <v>53</v>
      </c>
      <c r="AK603" t="s">
        <v>54</v>
      </c>
      <c r="AL603" t="s">
        <v>55</v>
      </c>
      <c r="AM603" t="s">
        <v>55</v>
      </c>
      <c r="AN603" t="s">
        <v>55</v>
      </c>
      <c r="AO603" t="s">
        <v>55</v>
      </c>
      <c r="AP603" t="s">
        <v>55</v>
      </c>
      <c r="AQ603" t="s">
        <v>55</v>
      </c>
    </row>
    <row r="604" spans="1:43" x14ac:dyDescent="0.35">
      <c r="A604" t="s">
        <v>1103</v>
      </c>
      <c r="B604" t="s">
        <v>47</v>
      </c>
      <c r="C604" t="s">
        <v>48</v>
      </c>
      <c r="D604" t="s">
        <v>48</v>
      </c>
      <c r="E604" t="s">
        <v>49</v>
      </c>
      <c r="F604" t="s">
        <v>1114</v>
      </c>
      <c r="G604" t="s">
        <v>1115</v>
      </c>
      <c r="I604" t="str">
        <f>HYPERLINK("https://twitter.com/Twitter User/status/1767230059549511920","https://twitter.com/Twitter User/status/1767230059549511920")</f>
        <v>https://twitter.com/Twitter User/status/1767230059549511920</v>
      </c>
      <c r="J604" t="s">
        <v>327</v>
      </c>
      <c r="N604">
        <v>0</v>
      </c>
      <c r="O604">
        <v>0</v>
      </c>
      <c r="X604" t="s">
        <v>53</v>
      </c>
      <c r="AK604" t="s">
        <v>54</v>
      </c>
      <c r="AL604" t="s">
        <v>55</v>
      </c>
      <c r="AM604" t="s">
        <v>55</v>
      </c>
      <c r="AN604" t="s">
        <v>55</v>
      </c>
      <c r="AO604" t="s">
        <v>55</v>
      </c>
      <c r="AP604" t="s">
        <v>55</v>
      </c>
      <c r="AQ604" t="s">
        <v>55</v>
      </c>
    </row>
    <row r="605" spans="1:43" x14ac:dyDescent="0.35">
      <c r="A605" t="s">
        <v>1103</v>
      </c>
      <c r="B605" t="s">
        <v>47</v>
      </c>
      <c r="C605" t="s">
        <v>48</v>
      </c>
      <c r="D605" t="s">
        <v>48</v>
      </c>
      <c r="E605" t="s">
        <v>49</v>
      </c>
      <c r="F605" t="s">
        <v>1116</v>
      </c>
      <c r="G605" t="s">
        <v>1117</v>
      </c>
      <c r="I605" t="str">
        <f>HYPERLINK("https://twitter.com/Twitter User/status/1767224723652669713","https://twitter.com/Twitter User/status/1767224723652669713")</f>
        <v>https://twitter.com/Twitter User/status/1767224723652669713</v>
      </c>
      <c r="J605" t="s">
        <v>52</v>
      </c>
      <c r="N605">
        <v>0</v>
      </c>
      <c r="O605">
        <v>0</v>
      </c>
      <c r="X605" t="s">
        <v>53</v>
      </c>
      <c r="AK605" t="s">
        <v>54</v>
      </c>
      <c r="AL605" t="s">
        <v>55</v>
      </c>
      <c r="AM605" t="s">
        <v>55</v>
      </c>
      <c r="AN605" t="s">
        <v>55</v>
      </c>
      <c r="AO605" t="s">
        <v>55</v>
      </c>
      <c r="AP605" t="s">
        <v>55</v>
      </c>
      <c r="AQ605" t="s">
        <v>55</v>
      </c>
    </row>
    <row r="606" spans="1:43" x14ac:dyDescent="0.35">
      <c r="A606" t="s">
        <v>1103</v>
      </c>
      <c r="B606" t="s">
        <v>47</v>
      </c>
      <c r="C606" t="s">
        <v>48</v>
      </c>
      <c r="D606" t="s">
        <v>48</v>
      </c>
      <c r="E606" t="s">
        <v>65</v>
      </c>
      <c r="F606" t="s">
        <v>1118</v>
      </c>
      <c r="G606" t="s">
        <v>1119</v>
      </c>
      <c r="I606" t="str">
        <f>HYPERLINK("https://twitter.com/Twitter User/status/1767214350270353818","https://twitter.com/Twitter User/status/1767214350270353818")</f>
        <v>https://twitter.com/Twitter User/status/1767214350270353818</v>
      </c>
      <c r="J606" t="s">
        <v>52</v>
      </c>
      <c r="N606">
        <v>0</v>
      </c>
      <c r="O606">
        <v>0</v>
      </c>
      <c r="X606" t="s">
        <v>53</v>
      </c>
      <c r="AK606" t="s">
        <v>54</v>
      </c>
      <c r="AL606" t="s">
        <v>55</v>
      </c>
      <c r="AM606" t="s">
        <v>55</v>
      </c>
      <c r="AN606" t="s">
        <v>55</v>
      </c>
      <c r="AO606" t="s">
        <v>55</v>
      </c>
      <c r="AP606" t="s">
        <v>55</v>
      </c>
      <c r="AQ606" t="s">
        <v>55</v>
      </c>
    </row>
    <row r="607" spans="1:43" x14ac:dyDescent="0.35">
      <c r="A607" t="s">
        <v>1103</v>
      </c>
      <c r="B607" t="s">
        <v>47</v>
      </c>
      <c r="C607" t="s">
        <v>48</v>
      </c>
      <c r="D607" t="s">
        <v>48</v>
      </c>
      <c r="E607" t="s">
        <v>65</v>
      </c>
      <c r="F607" t="s">
        <v>1120</v>
      </c>
      <c r="G607" t="s">
        <v>1121</v>
      </c>
      <c r="I607" t="str">
        <f>HYPERLINK("https://twitter.com/Twitter User/status/1767212500993339640","https://twitter.com/Twitter User/status/1767212500993339640")</f>
        <v>https://twitter.com/Twitter User/status/1767212500993339640</v>
      </c>
      <c r="J607" t="s">
        <v>52</v>
      </c>
      <c r="N607">
        <v>0</v>
      </c>
      <c r="O607">
        <v>0</v>
      </c>
      <c r="X607" t="s">
        <v>53</v>
      </c>
      <c r="AK607" t="s">
        <v>54</v>
      </c>
      <c r="AL607" t="s">
        <v>55</v>
      </c>
      <c r="AM607" t="s">
        <v>55</v>
      </c>
      <c r="AN607" t="s">
        <v>55</v>
      </c>
      <c r="AO607" t="s">
        <v>55</v>
      </c>
      <c r="AP607" t="s">
        <v>55</v>
      </c>
      <c r="AQ607" t="s">
        <v>55</v>
      </c>
    </row>
    <row r="608" spans="1:43" x14ac:dyDescent="0.35">
      <c r="A608" t="s">
        <v>1103</v>
      </c>
      <c r="B608" t="s">
        <v>47</v>
      </c>
      <c r="C608" t="s">
        <v>48</v>
      </c>
      <c r="D608" t="s">
        <v>48</v>
      </c>
      <c r="E608" t="s">
        <v>49</v>
      </c>
      <c r="F608" t="s">
        <v>1122</v>
      </c>
      <c r="G608" t="s">
        <v>1123</v>
      </c>
      <c r="I608" t="str">
        <f>HYPERLINK("https://twitter.com/Twitter User/status/1767211981012959517","https://twitter.com/Twitter User/status/1767211981012959517")</f>
        <v>https://twitter.com/Twitter User/status/1767211981012959517</v>
      </c>
      <c r="J608" t="s">
        <v>52</v>
      </c>
      <c r="N608">
        <v>0</v>
      </c>
      <c r="O608">
        <v>0</v>
      </c>
      <c r="X608" t="s">
        <v>53</v>
      </c>
      <c r="AK608" t="s">
        <v>54</v>
      </c>
      <c r="AL608" t="s">
        <v>55</v>
      </c>
      <c r="AM608" t="s">
        <v>55</v>
      </c>
      <c r="AN608" t="s">
        <v>55</v>
      </c>
      <c r="AO608" t="s">
        <v>55</v>
      </c>
      <c r="AP608" t="s">
        <v>55</v>
      </c>
      <c r="AQ608" t="s">
        <v>55</v>
      </c>
    </row>
    <row r="609" spans="1:43" x14ac:dyDescent="0.35">
      <c r="A609" t="s">
        <v>1103</v>
      </c>
      <c r="B609" t="s">
        <v>47</v>
      </c>
      <c r="C609" t="s">
        <v>48</v>
      </c>
      <c r="D609" t="s">
        <v>48</v>
      </c>
      <c r="E609" t="s">
        <v>65</v>
      </c>
      <c r="F609" t="s">
        <v>1124</v>
      </c>
      <c r="G609" t="s">
        <v>1125</v>
      </c>
      <c r="I609" t="str">
        <f>HYPERLINK("https://twitter.com/Twitter User/status/1767209993135100074","https://twitter.com/Twitter User/status/1767209993135100074")</f>
        <v>https://twitter.com/Twitter User/status/1767209993135100074</v>
      </c>
      <c r="J609" t="s">
        <v>52</v>
      </c>
      <c r="N609">
        <v>0</v>
      </c>
      <c r="O609">
        <v>0</v>
      </c>
      <c r="X609" t="s">
        <v>53</v>
      </c>
      <c r="AK609" t="s">
        <v>54</v>
      </c>
      <c r="AL609" t="s">
        <v>55</v>
      </c>
      <c r="AM609" t="s">
        <v>55</v>
      </c>
      <c r="AN609" t="s">
        <v>55</v>
      </c>
      <c r="AO609" t="s">
        <v>55</v>
      </c>
      <c r="AP609" t="s">
        <v>55</v>
      </c>
      <c r="AQ609" t="s">
        <v>55</v>
      </c>
    </row>
    <row r="610" spans="1:43" x14ac:dyDescent="0.35">
      <c r="A610" t="s">
        <v>1103</v>
      </c>
      <c r="B610" t="s">
        <v>47</v>
      </c>
      <c r="C610" t="s">
        <v>48</v>
      </c>
      <c r="D610" t="s">
        <v>48</v>
      </c>
      <c r="E610" t="s">
        <v>65</v>
      </c>
      <c r="F610" t="s">
        <v>1126</v>
      </c>
      <c r="G610" t="s">
        <v>1127</v>
      </c>
      <c r="I610" t="str">
        <f>HYPERLINK("https://twitter.com/Twitter User/status/1767203690232877309","https://twitter.com/Twitter User/status/1767203690232877309")</f>
        <v>https://twitter.com/Twitter User/status/1767203690232877309</v>
      </c>
      <c r="J610" t="s">
        <v>327</v>
      </c>
      <c r="N610">
        <v>0</v>
      </c>
      <c r="O610">
        <v>0</v>
      </c>
      <c r="X610" t="s">
        <v>53</v>
      </c>
      <c r="AK610" t="s">
        <v>54</v>
      </c>
      <c r="AL610" t="s">
        <v>55</v>
      </c>
      <c r="AM610" t="s">
        <v>55</v>
      </c>
      <c r="AN610" t="s">
        <v>55</v>
      </c>
      <c r="AO610" t="s">
        <v>55</v>
      </c>
      <c r="AP610" t="s">
        <v>55</v>
      </c>
      <c r="AQ610" t="s">
        <v>55</v>
      </c>
    </row>
    <row r="611" spans="1:43" x14ac:dyDescent="0.35">
      <c r="A611" t="s">
        <v>1103</v>
      </c>
      <c r="B611" t="s">
        <v>47</v>
      </c>
      <c r="C611" t="s">
        <v>48</v>
      </c>
      <c r="D611" t="s">
        <v>48</v>
      </c>
      <c r="E611" t="s">
        <v>49</v>
      </c>
      <c r="F611" t="s">
        <v>1128</v>
      </c>
      <c r="G611" t="s">
        <v>1129</v>
      </c>
      <c r="I611" t="str">
        <f>HYPERLINK("https://twitter.com/Twitter User/status/1767194712669077776","https://twitter.com/Twitter User/status/1767194712669077776")</f>
        <v>https://twitter.com/Twitter User/status/1767194712669077776</v>
      </c>
      <c r="N611">
        <v>0</v>
      </c>
      <c r="O611">
        <v>0</v>
      </c>
      <c r="X611" t="s">
        <v>53</v>
      </c>
      <c r="AK611" t="s">
        <v>54</v>
      </c>
      <c r="AL611" t="s">
        <v>55</v>
      </c>
      <c r="AM611" t="s">
        <v>55</v>
      </c>
      <c r="AN611" t="s">
        <v>55</v>
      </c>
      <c r="AO611" t="s">
        <v>55</v>
      </c>
      <c r="AP611" t="s">
        <v>55</v>
      </c>
      <c r="AQ611" t="s">
        <v>55</v>
      </c>
    </row>
    <row r="612" spans="1:43" x14ac:dyDescent="0.35">
      <c r="A612" t="s">
        <v>1103</v>
      </c>
      <c r="B612" t="s">
        <v>47</v>
      </c>
      <c r="C612" t="s">
        <v>48</v>
      </c>
      <c r="D612" t="s">
        <v>48</v>
      </c>
      <c r="E612" t="s">
        <v>49</v>
      </c>
      <c r="F612" t="s">
        <v>1130</v>
      </c>
      <c r="G612" t="s">
        <v>1131</v>
      </c>
      <c r="I612" t="str">
        <f>HYPERLINK("https://twitter.com/Twitter User/status/1767194465427407087","https://twitter.com/Twitter User/status/1767194465427407087")</f>
        <v>https://twitter.com/Twitter User/status/1767194465427407087</v>
      </c>
      <c r="J612" t="s">
        <v>52</v>
      </c>
      <c r="N612">
        <v>0</v>
      </c>
      <c r="O612">
        <v>0</v>
      </c>
      <c r="X612" t="s">
        <v>53</v>
      </c>
      <c r="AK612" t="s">
        <v>54</v>
      </c>
      <c r="AL612" t="s">
        <v>55</v>
      </c>
      <c r="AM612" t="s">
        <v>55</v>
      </c>
      <c r="AN612" t="s">
        <v>55</v>
      </c>
      <c r="AO612" t="s">
        <v>55</v>
      </c>
      <c r="AP612" t="s">
        <v>55</v>
      </c>
      <c r="AQ612" t="s">
        <v>55</v>
      </c>
    </row>
    <row r="613" spans="1:43" x14ac:dyDescent="0.35">
      <c r="A613" t="s">
        <v>1103</v>
      </c>
      <c r="B613" t="s">
        <v>47</v>
      </c>
      <c r="C613" t="s">
        <v>48</v>
      </c>
      <c r="D613" t="s">
        <v>48</v>
      </c>
      <c r="E613" t="s">
        <v>49</v>
      </c>
      <c r="F613" t="s">
        <v>1132</v>
      </c>
      <c r="G613" t="s">
        <v>1133</v>
      </c>
      <c r="I613" t="str">
        <f>HYPERLINK("https://twitter.com/Twitter User/status/1767191840401526819","https://twitter.com/Twitter User/status/1767191840401526819")</f>
        <v>https://twitter.com/Twitter User/status/1767191840401526819</v>
      </c>
      <c r="J613" t="s">
        <v>52</v>
      </c>
      <c r="N613">
        <v>0</v>
      </c>
      <c r="O613">
        <v>0</v>
      </c>
      <c r="X613" t="s">
        <v>53</v>
      </c>
      <c r="AK613" t="s">
        <v>54</v>
      </c>
      <c r="AL613" t="s">
        <v>55</v>
      </c>
      <c r="AM613" t="s">
        <v>55</v>
      </c>
      <c r="AN613" t="s">
        <v>55</v>
      </c>
      <c r="AO613" t="s">
        <v>55</v>
      </c>
      <c r="AP613" t="s">
        <v>55</v>
      </c>
      <c r="AQ613" t="s">
        <v>55</v>
      </c>
    </row>
    <row r="614" spans="1:43" x14ac:dyDescent="0.35">
      <c r="A614" t="s">
        <v>1103</v>
      </c>
      <c r="B614" t="s">
        <v>47</v>
      </c>
      <c r="C614" t="s">
        <v>48</v>
      </c>
      <c r="D614" t="s">
        <v>48</v>
      </c>
      <c r="E614" t="s">
        <v>49</v>
      </c>
      <c r="F614" t="s">
        <v>1134</v>
      </c>
      <c r="G614" t="s">
        <v>1135</v>
      </c>
      <c r="I614" t="str">
        <f>HYPERLINK("https://twitter.com/Twitter User/status/1767191767428862047","https://twitter.com/Twitter User/status/1767191767428862047")</f>
        <v>https://twitter.com/Twitter User/status/1767191767428862047</v>
      </c>
      <c r="J614" t="s">
        <v>52</v>
      </c>
      <c r="N614">
        <v>0</v>
      </c>
      <c r="O614">
        <v>0</v>
      </c>
      <c r="X614" t="s">
        <v>53</v>
      </c>
      <c r="AK614" t="s">
        <v>54</v>
      </c>
      <c r="AL614" t="s">
        <v>55</v>
      </c>
      <c r="AM614" t="s">
        <v>55</v>
      </c>
      <c r="AN614" t="s">
        <v>55</v>
      </c>
      <c r="AO614" t="s">
        <v>55</v>
      </c>
      <c r="AP614" t="s">
        <v>55</v>
      </c>
      <c r="AQ614" t="s">
        <v>55</v>
      </c>
    </row>
    <row r="615" spans="1:43" x14ac:dyDescent="0.35">
      <c r="A615" t="s">
        <v>1103</v>
      </c>
      <c r="B615" t="s">
        <v>47</v>
      </c>
      <c r="C615" t="s">
        <v>48</v>
      </c>
      <c r="D615" t="s">
        <v>48</v>
      </c>
      <c r="E615" t="s">
        <v>49</v>
      </c>
      <c r="F615" t="s">
        <v>1136</v>
      </c>
      <c r="G615" t="s">
        <v>1137</v>
      </c>
      <c r="I615" t="str">
        <f>HYPERLINK("https://twitter.com/Twitter User/status/1767190561860280588","https://twitter.com/Twitter User/status/1767190561860280588")</f>
        <v>https://twitter.com/Twitter User/status/1767190561860280588</v>
      </c>
      <c r="N615">
        <v>0</v>
      </c>
      <c r="O615">
        <v>0</v>
      </c>
      <c r="X615" t="s">
        <v>53</v>
      </c>
      <c r="AK615" t="s">
        <v>54</v>
      </c>
      <c r="AL615" t="s">
        <v>55</v>
      </c>
      <c r="AM615" t="s">
        <v>55</v>
      </c>
      <c r="AN615" t="s">
        <v>55</v>
      </c>
      <c r="AO615" t="s">
        <v>55</v>
      </c>
      <c r="AP615" t="s">
        <v>55</v>
      </c>
      <c r="AQ615" t="s">
        <v>55</v>
      </c>
    </row>
    <row r="616" spans="1:43" x14ac:dyDescent="0.35">
      <c r="A616" t="s">
        <v>1103</v>
      </c>
      <c r="B616" t="s">
        <v>47</v>
      </c>
      <c r="C616" t="s">
        <v>48</v>
      </c>
      <c r="D616" t="s">
        <v>48</v>
      </c>
      <c r="E616" t="s">
        <v>49</v>
      </c>
      <c r="F616" t="s">
        <v>1138</v>
      </c>
      <c r="G616" t="s">
        <v>1139</v>
      </c>
      <c r="I616" t="str">
        <f>HYPERLINK("https://twitter.com/Twitter User/status/1767190376761422014","https://twitter.com/Twitter User/status/1767190376761422014")</f>
        <v>https://twitter.com/Twitter User/status/1767190376761422014</v>
      </c>
      <c r="J616" t="s">
        <v>52</v>
      </c>
      <c r="N616">
        <v>0</v>
      </c>
      <c r="O616">
        <v>0</v>
      </c>
      <c r="X616" t="s">
        <v>53</v>
      </c>
      <c r="AK616" t="s">
        <v>54</v>
      </c>
      <c r="AL616" t="s">
        <v>55</v>
      </c>
      <c r="AM616" t="s">
        <v>55</v>
      </c>
      <c r="AN616" t="s">
        <v>55</v>
      </c>
      <c r="AO616" t="s">
        <v>55</v>
      </c>
      <c r="AP616" t="s">
        <v>55</v>
      </c>
      <c r="AQ616" t="s">
        <v>55</v>
      </c>
    </row>
    <row r="617" spans="1:43" x14ac:dyDescent="0.35">
      <c r="A617" t="s">
        <v>1103</v>
      </c>
      <c r="B617" t="s">
        <v>47</v>
      </c>
      <c r="C617" t="s">
        <v>48</v>
      </c>
      <c r="D617" t="s">
        <v>48</v>
      </c>
      <c r="E617" t="s">
        <v>49</v>
      </c>
      <c r="F617" t="s">
        <v>1140</v>
      </c>
      <c r="G617" t="s">
        <v>1141</v>
      </c>
      <c r="I617" t="str">
        <f>HYPERLINK("https://twitter.com/Twitter User/status/1767189736605778119","https://twitter.com/Twitter User/status/1767189736605778119")</f>
        <v>https://twitter.com/Twitter User/status/1767189736605778119</v>
      </c>
      <c r="J617" t="s">
        <v>327</v>
      </c>
      <c r="N617">
        <v>0</v>
      </c>
      <c r="O617">
        <v>0</v>
      </c>
      <c r="X617" t="s">
        <v>53</v>
      </c>
      <c r="AK617" t="s">
        <v>54</v>
      </c>
      <c r="AL617" t="s">
        <v>55</v>
      </c>
      <c r="AM617" t="s">
        <v>55</v>
      </c>
      <c r="AN617" t="s">
        <v>55</v>
      </c>
      <c r="AO617" t="s">
        <v>55</v>
      </c>
      <c r="AP617" t="s">
        <v>55</v>
      </c>
      <c r="AQ617" t="s">
        <v>55</v>
      </c>
    </row>
    <row r="618" spans="1:43" x14ac:dyDescent="0.35">
      <c r="A618" t="s">
        <v>1103</v>
      </c>
      <c r="B618" t="s">
        <v>47</v>
      </c>
      <c r="C618" t="s">
        <v>48</v>
      </c>
      <c r="D618" t="s">
        <v>48</v>
      </c>
      <c r="E618" t="s">
        <v>49</v>
      </c>
      <c r="F618" t="s">
        <v>1142</v>
      </c>
      <c r="G618" t="s">
        <v>1143</v>
      </c>
      <c r="I618" t="str">
        <f>HYPERLINK("https://twitter.com/Twitter User/status/1767189391909244970","https://twitter.com/Twitter User/status/1767189391909244970")</f>
        <v>https://twitter.com/Twitter User/status/1767189391909244970</v>
      </c>
      <c r="J618" t="s">
        <v>52</v>
      </c>
      <c r="N618">
        <v>0</v>
      </c>
      <c r="O618">
        <v>0</v>
      </c>
      <c r="X618" t="s">
        <v>53</v>
      </c>
      <c r="AK618" t="s">
        <v>54</v>
      </c>
      <c r="AL618" t="s">
        <v>55</v>
      </c>
      <c r="AM618" t="s">
        <v>55</v>
      </c>
      <c r="AN618" t="s">
        <v>55</v>
      </c>
      <c r="AO618" t="s">
        <v>55</v>
      </c>
      <c r="AP618" t="s">
        <v>55</v>
      </c>
      <c r="AQ618" t="s">
        <v>55</v>
      </c>
    </row>
    <row r="619" spans="1:43" x14ac:dyDescent="0.35">
      <c r="A619" t="s">
        <v>1103</v>
      </c>
      <c r="B619" t="s">
        <v>47</v>
      </c>
      <c r="C619" t="s">
        <v>48</v>
      </c>
      <c r="D619" t="s">
        <v>48</v>
      </c>
      <c r="E619" t="s">
        <v>49</v>
      </c>
      <c r="F619" t="s">
        <v>1144</v>
      </c>
      <c r="G619" t="s">
        <v>1145</v>
      </c>
      <c r="I619" t="str">
        <f>HYPERLINK("https://twitter.com/Twitter User/status/1767189282261786915","https://twitter.com/Twitter User/status/1767189282261786915")</f>
        <v>https://twitter.com/Twitter User/status/1767189282261786915</v>
      </c>
      <c r="J619" t="s">
        <v>52</v>
      </c>
      <c r="N619">
        <v>0</v>
      </c>
      <c r="O619">
        <v>0</v>
      </c>
      <c r="X619" t="s">
        <v>53</v>
      </c>
      <c r="AK619" t="s">
        <v>54</v>
      </c>
      <c r="AL619" t="s">
        <v>55</v>
      </c>
      <c r="AM619" t="s">
        <v>55</v>
      </c>
      <c r="AN619" t="s">
        <v>55</v>
      </c>
      <c r="AO619" t="s">
        <v>55</v>
      </c>
      <c r="AP619" t="s">
        <v>55</v>
      </c>
      <c r="AQ619" t="s">
        <v>55</v>
      </c>
    </row>
    <row r="620" spans="1:43" x14ac:dyDescent="0.35">
      <c r="A620" t="s">
        <v>1103</v>
      </c>
      <c r="B620" t="s">
        <v>47</v>
      </c>
      <c r="C620" t="s">
        <v>48</v>
      </c>
      <c r="D620" t="s">
        <v>48</v>
      </c>
      <c r="E620" t="s">
        <v>49</v>
      </c>
      <c r="F620" t="s">
        <v>1146</v>
      </c>
      <c r="G620" t="s">
        <v>1147</v>
      </c>
      <c r="I620" t="str">
        <f>HYPERLINK("https://twitter.com/Twitter User/status/1767187605349912986","https://twitter.com/Twitter User/status/1767187605349912986")</f>
        <v>https://twitter.com/Twitter User/status/1767187605349912986</v>
      </c>
      <c r="J620" t="s">
        <v>52</v>
      </c>
      <c r="N620">
        <v>0</v>
      </c>
      <c r="O620">
        <v>0</v>
      </c>
      <c r="X620" t="s">
        <v>53</v>
      </c>
      <c r="AK620" t="s">
        <v>54</v>
      </c>
      <c r="AL620" t="s">
        <v>55</v>
      </c>
      <c r="AM620" t="s">
        <v>55</v>
      </c>
      <c r="AN620" t="s">
        <v>55</v>
      </c>
      <c r="AO620" t="s">
        <v>55</v>
      </c>
      <c r="AP620" t="s">
        <v>55</v>
      </c>
      <c r="AQ620" t="s">
        <v>55</v>
      </c>
    </row>
    <row r="621" spans="1:43" x14ac:dyDescent="0.35">
      <c r="A621" t="s">
        <v>1103</v>
      </c>
      <c r="B621" t="s">
        <v>47</v>
      </c>
      <c r="C621" t="s">
        <v>48</v>
      </c>
      <c r="D621" t="s">
        <v>48</v>
      </c>
      <c r="E621" t="s">
        <v>49</v>
      </c>
      <c r="F621" t="s">
        <v>1148</v>
      </c>
      <c r="G621" t="s">
        <v>1149</v>
      </c>
      <c r="I621" t="str">
        <f>HYPERLINK("https://twitter.com/Twitter User/status/1767186811628195853","https://twitter.com/Twitter User/status/1767186811628195853")</f>
        <v>https://twitter.com/Twitter User/status/1767186811628195853</v>
      </c>
      <c r="J621" t="s">
        <v>327</v>
      </c>
      <c r="N621">
        <v>0</v>
      </c>
      <c r="O621">
        <v>0</v>
      </c>
      <c r="X621" t="s">
        <v>53</v>
      </c>
      <c r="AK621" t="s">
        <v>54</v>
      </c>
      <c r="AL621" t="s">
        <v>55</v>
      </c>
      <c r="AM621" t="s">
        <v>55</v>
      </c>
      <c r="AN621" t="s">
        <v>55</v>
      </c>
      <c r="AO621" t="s">
        <v>55</v>
      </c>
      <c r="AP621" t="s">
        <v>55</v>
      </c>
      <c r="AQ621" t="s">
        <v>55</v>
      </c>
    </row>
    <row r="622" spans="1:43" x14ac:dyDescent="0.35">
      <c r="A622" t="s">
        <v>1103</v>
      </c>
      <c r="B622" t="s">
        <v>47</v>
      </c>
      <c r="C622" t="s">
        <v>48</v>
      </c>
      <c r="D622" t="s">
        <v>48</v>
      </c>
      <c r="E622" t="s">
        <v>49</v>
      </c>
      <c r="F622" t="s">
        <v>1150</v>
      </c>
      <c r="G622" t="s">
        <v>1151</v>
      </c>
      <c r="I622" t="str">
        <f>HYPERLINK("https://twitter.com/Twitter User/status/1767184986237522254","https://twitter.com/Twitter User/status/1767184986237522254")</f>
        <v>https://twitter.com/Twitter User/status/1767184986237522254</v>
      </c>
      <c r="J622" t="s">
        <v>52</v>
      </c>
      <c r="N622">
        <v>0</v>
      </c>
      <c r="O622">
        <v>0</v>
      </c>
      <c r="X622" t="s">
        <v>53</v>
      </c>
      <c r="AK622" t="s">
        <v>54</v>
      </c>
      <c r="AL622" t="s">
        <v>55</v>
      </c>
      <c r="AM622" t="s">
        <v>55</v>
      </c>
      <c r="AN622" t="s">
        <v>55</v>
      </c>
      <c r="AO622" t="s">
        <v>55</v>
      </c>
      <c r="AP622" t="s">
        <v>55</v>
      </c>
      <c r="AQ622" t="s">
        <v>55</v>
      </c>
    </row>
    <row r="623" spans="1:43" x14ac:dyDescent="0.35">
      <c r="A623" t="s">
        <v>1103</v>
      </c>
      <c r="B623" t="s">
        <v>47</v>
      </c>
      <c r="C623" t="s">
        <v>48</v>
      </c>
      <c r="D623" t="s">
        <v>48</v>
      </c>
      <c r="E623" t="s">
        <v>49</v>
      </c>
      <c r="F623" t="s">
        <v>1152</v>
      </c>
      <c r="G623" t="s">
        <v>1153</v>
      </c>
      <c r="I623" t="str">
        <f>HYPERLINK("https://twitter.com/Twitter User/status/1767184869082509568","https://twitter.com/Twitter User/status/1767184869082509568")</f>
        <v>https://twitter.com/Twitter User/status/1767184869082509568</v>
      </c>
      <c r="J623" t="s">
        <v>52</v>
      </c>
      <c r="N623">
        <v>0</v>
      </c>
      <c r="O623">
        <v>0</v>
      </c>
      <c r="X623" t="s">
        <v>53</v>
      </c>
      <c r="AK623" t="s">
        <v>54</v>
      </c>
      <c r="AL623" t="s">
        <v>55</v>
      </c>
      <c r="AM623" t="s">
        <v>55</v>
      </c>
      <c r="AN623" t="s">
        <v>55</v>
      </c>
      <c r="AO623" t="s">
        <v>55</v>
      </c>
      <c r="AP623" t="s">
        <v>55</v>
      </c>
      <c r="AQ623" t="s">
        <v>55</v>
      </c>
    </row>
    <row r="624" spans="1:43" x14ac:dyDescent="0.35">
      <c r="A624" t="s">
        <v>1103</v>
      </c>
      <c r="B624" t="s">
        <v>47</v>
      </c>
      <c r="C624" t="s">
        <v>48</v>
      </c>
      <c r="D624" t="s">
        <v>48</v>
      </c>
      <c r="E624" t="s">
        <v>49</v>
      </c>
      <c r="F624" t="s">
        <v>1154</v>
      </c>
      <c r="G624" t="s">
        <v>1155</v>
      </c>
      <c r="I624" t="str">
        <f>HYPERLINK("https://twitter.com/Twitter User/status/1767183131226849788","https://twitter.com/Twitter User/status/1767183131226849788")</f>
        <v>https://twitter.com/Twitter User/status/1767183131226849788</v>
      </c>
      <c r="N624">
        <v>0</v>
      </c>
      <c r="O624">
        <v>0</v>
      </c>
      <c r="X624" t="s">
        <v>53</v>
      </c>
      <c r="AK624" t="s">
        <v>54</v>
      </c>
      <c r="AL624" t="s">
        <v>55</v>
      </c>
      <c r="AM624" t="s">
        <v>55</v>
      </c>
      <c r="AN624" t="s">
        <v>55</v>
      </c>
      <c r="AO624" t="s">
        <v>55</v>
      </c>
      <c r="AP624" t="s">
        <v>55</v>
      </c>
      <c r="AQ624" t="s">
        <v>55</v>
      </c>
    </row>
    <row r="625" spans="1:43" x14ac:dyDescent="0.35">
      <c r="A625" t="s">
        <v>1103</v>
      </c>
      <c r="B625" t="s">
        <v>47</v>
      </c>
      <c r="C625" t="s">
        <v>48</v>
      </c>
      <c r="D625" t="s">
        <v>48</v>
      </c>
      <c r="E625" t="s">
        <v>49</v>
      </c>
      <c r="F625" t="s">
        <v>1156</v>
      </c>
      <c r="G625" t="s">
        <v>1157</v>
      </c>
      <c r="I625" t="str">
        <f>HYPERLINK("https://twitter.com/Twitter User/status/1767182979963764831","https://twitter.com/Twitter User/status/1767182979963764831")</f>
        <v>https://twitter.com/Twitter User/status/1767182979963764831</v>
      </c>
      <c r="N625">
        <v>0</v>
      </c>
      <c r="O625">
        <v>0</v>
      </c>
      <c r="X625" t="s">
        <v>53</v>
      </c>
      <c r="AK625" t="s">
        <v>54</v>
      </c>
      <c r="AL625" t="s">
        <v>55</v>
      </c>
      <c r="AM625" t="s">
        <v>55</v>
      </c>
      <c r="AN625" t="s">
        <v>55</v>
      </c>
      <c r="AO625" t="s">
        <v>55</v>
      </c>
      <c r="AP625" t="s">
        <v>55</v>
      </c>
      <c r="AQ625" t="s">
        <v>55</v>
      </c>
    </row>
    <row r="626" spans="1:43" x14ac:dyDescent="0.35">
      <c r="A626" t="s">
        <v>1103</v>
      </c>
      <c r="B626" t="s">
        <v>47</v>
      </c>
      <c r="C626" t="s">
        <v>48</v>
      </c>
      <c r="D626" t="s">
        <v>48</v>
      </c>
      <c r="E626" t="s">
        <v>49</v>
      </c>
      <c r="F626" t="s">
        <v>1158</v>
      </c>
      <c r="G626" t="s">
        <v>1159</v>
      </c>
      <c r="I626" t="str">
        <f>HYPERLINK("https://twitter.com/Twitter User/status/1767182882811113711","https://twitter.com/Twitter User/status/1767182882811113711")</f>
        <v>https://twitter.com/Twitter User/status/1767182882811113711</v>
      </c>
      <c r="N626">
        <v>0</v>
      </c>
      <c r="O626">
        <v>0</v>
      </c>
      <c r="X626" t="s">
        <v>53</v>
      </c>
      <c r="AK626" t="s">
        <v>54</v>
      </c>
      <c r="AL626" t="s">
        <v>55</v>
      </c>
      <c r="AM626" t="s">
        <v>55</v>
      </c>
      <c r="AN626" t="s">
        <v>55</v>
      </c>
      <c r="AO626" t="s">
        <v>55</v>
      </c>
      <c r="AP626" t="s">
        <v>55</v>
      </c>
      <c r="AQ626" t="s">
        <v>55</v>
      </c>
    </row>
    <row r="627" spans="1:43" x14ac:dyDescent="0.35">
      <c r="A627" t="s">
        <v>1103</v>
      </c>
      <c r="B627" t="s">
        <v>47</v>
      </c>
      <c r="C627" t="s">
        <v>48</v>
      </c>
      <c r="D627" t="s">
        <v>48</v>
      </c>
      <c r="E627" t="s">
        <v>49</v>
      </c>
      <c r="F627" t="s">
        <v>1160</v>
      </c>
      <c r="G627" t="s">
        <v>1161</v>
      </c>
      <c r="I627" t="str">
        <f>HYPERLINK("https://twitter.com/Twitter User/status/1767182786794778865","https://twitter.com/Twitter User/status/1767182786794778865")</f>
        <v>https://twitter.com/Twitter User/status/1767182786794778865</v>
      </c>
      <c r="J627" t="s">
        <v>52</v>
      </c>
      <c r="N627">
        <v>0</v>
      </c>
      <c r="O627">
        <v>0</v>
      </c>
      <c r="X627" t="s">
        <v>53</v>
      </c>
      <c r="AK627" t="s">
        <v>54</v>
      </c>
      <c r="AL627" t="s">
        <v>55</v>
      </c>
      <c r="AM627" t="s">
        <v>55</v>
      </c>
      <c r="AN627" t="s">
        <v>55</v>
      </c>
      <c r="AO627" t="s">
        <v>55</v>
      </c>
      <c r="AP627" t="s">
        <v>55</v>
      </c>
      <c r="AQ627" t="s">
        <v>55</v>
      </c>
    </row>
    <row r="628" spans="1:43" x14ac:dyDescent="0.35">
      <c r="A628" t="s">
        <v>1103</v>
      </c>
      <c r="B628" t="s">
        <v>47</v>
      </c>
      <c r="C628" t="s">
        <v>48</v>
      </c>
      <c r="D628" t="s">
        <v>48</v>
      </c>
      <c r="E628" t="s">
        <v>49</v>
      </c>
      <c r="F628" t="s">
        <v>1162</v>
      </c>
      <c r="G628" t="s">
        <v>1163</v>
      </c>
      <c r="I628" t="str">
        <f>HYPERLINK("https://twitter.com/Twitter User/status/1767182663126061534","https://twitter.com/Twitter User/status/1767182663126061534")</f>
        <v>https://twitter.com/Twitter User/status/1767182663126061534</v>
      </c>
      <c r="N628">
        <v>0</v>
      </c>
      <c r="O628">
        <v>0</v>
      </c>
      <c r="X628" t="s">
        <v>53</v>
      </c>
      <c r="AK628" t="s">
        <v>54</v>
      </c>
      <c r="AL628" t="s">
        <v>55</v>
      </c>
      <c r="AM628" t="s">
        <v>55</v>
      </c>
      <c r="AN628" t="s">
        <v>55</v>
      </c>
      <c r="AO628" t="s">
        <v>55</v>
      </c>
      <c r="AP628" t="s">
        <v>55</v>
      </c>
      <c r="AQ628" t="s">
        <v>55</v>
      </c>
    </row>
    <row r="629" spans="1:43" x14ac:dyDescent="0.35">
      <c r="A629" t="s">
        <v>1103</v>
      </c>
      <c r="B629" t="s">
        <v>47</v>
      </c>
      <c r="C629" t="s">
        <v>48</v>
      </c>
      <c r="D629" t="s">
        <v>48</v>
      </c>
      <c r="E629" t="s">
        <v>49</v>
      </c>
      <c r="F629" t="s">
        <v>1164</v>
      </c>
      <c r="G629" t="s">
        <v>1165</v>
      </c>
      <c r="I629" t="str">
        <f>HYPERLINK("https://twitter.com/Twitter User/status/1767182368006193249","https://twitter.com/Twitter User/status/1767182368006193249")</f>
        <v>https://twitter.com/Twitter User/status/1767182368006193249</v>
      </c>
      <c r="J629" t="s">
        <v>52</v>
      </c>
      <c r="N629">
        <v>0</v>
      </c>
      <c r="O629">
        <v>0</v>
      </c>
      <c r="X629" t="s">
        <v>53</v>
      </c>
      <c r="AK629" t="s">
        <v>54</v>
      </c>
      <c r="AL629" t="s">
        <v>55</v>
      </c>
      <c r="AM629" t="s">
        <v>55</v>
      </c>
      <c r="AN629" t="s">
        <v>55</v>
      </c>
      <c r="AO629" t="s">
        <v>55</v>
      </c>
      <c r="AP629" t="s">
        <v>55</v>
      </c>
      <c r="AQ629" t="s">
        <v>55</v>
      </c>
    </row>
    <row r="630" spans="1:43" x14ac:dyDescent="0.35">
      <c r="A630" t="s">
        <v>1103</v>
      </c>
      <c r="B630" t="s">
        <v>47</v>
      </c>
      <c r="C630" t="s">
        <v>48</v>
      </c>
      <c r="D630" t="s">
        <v>48</v>
      </c>
      <c r="E630" t="s">
        <v>49</v>
      </c>
      <c r="F630" t="s">
        <v>1166</v>
      </c>
      <c r="G630" t="s">
        <v>1167</v>
      </c>
      <c r="I630" t="str">
        <f>HYPERLINK("https://twitter.com/Twitter User/status/1767182188511113238","https://twitter.com/Twitter User/status/1767182188511113238")</f>
        <v>https://twitter.com/Twitter User/status/1767182188511113238</v>
      </c>
      <c r="J630" t="s">
        <v>327</v>
      </c>
      <c r="N630">
        <v>0</v>
      </c>
      <c r="O630">
        <v>0</v>
      </c>
      <c r="X630" t="s">
        <v>53</v>
      </c>
      <c r="AK630" t="s">
        <v>54</v>
      </c>
      <c r="AL630" t="s">
        <v>55</v>
      </c>
      <c r="AM630" t="s">
        <v>55</v>
      </c>
      <c r="AN630" t="s">
        <v>55</v>
      </c>
      <c r="AO630" t="s">
        <v>55</v>
      </c>
      <c r="AP630" t="s">
        <v>55</v>
      </c>
      <c r="AQ630" t="s">
        <v>55</v>
      </c>
    </row>
    <row r="631" spans="1:43" x14ac:dyDescent="0.35">
      <c r="A631" t="s">
        <v>1103</v>
      </c>
      <c r="B631" t="s">
        <v>47</v>
      </c>
      <c r="C631" t="s">
        <v>48</v>
      </c>
      <c r="D631" t="s">
        <v>48</v>
      </c>
      <c r="E631" t="s">
        <v>49</v>
      </c>
      <c r="F631" t="s">
        <v>1168</v>
      </c>
      <c r="G631" t="s">
        <v>1169</v>
      </c>
      <c r="I631" t="str">
        <f>HYPERLINK("https://twitter.com/Twitter User/status/1767181382479233233","https://twitter.com/Twitter User/status/1767181382479233233")</f>
        <v>https://twitter.com/Twitter User/status/1767181382479233233</v>
      </c>
      <c r="N631">
        <v>0</v>
      </c>
      <c r="O631">
        <v>0</v>
      </c>
      <c r="X631" t="s">
        <v>53</v>
      </c>
      <c r="AK631" t="s">
        <v>54</v>
      </c>
      <c r="AL631" t="s">
        <v>55</v>
      </c>
      <c r="AM631" t="s">
        <v>55</v>
      </c>
      <c r="AN631" t="s">
        <v>55</v>
      </c>
      <c r="AO631" t="s">
        <v>55</v>
      </c>
      <c r="AP631" t="s">
        <v>55</v>
      </c>
      <c r="AQ631" t="s">
        <v>55</v>
      </c>
    </row>
    <row r="632" spans="1:43" x14ac:dyDescent="0.35">
      <c r="A632" t="s">
        <v>1103</v>
      </c>
      <c r="B632" t="s">
        <v>47</v>
      </c>
      <c r="C632" t="s">
        <v>48</v>
      </c>
      <c r="D632" t="s">
        <v>48</v>
      </c>
      <c r="E632" t="s">
        <v>49</v>
      </c>
      <c r="F632" t="s">
        <v>1170</v>
      </c>
      <c r="G632" t="s">
        <v>1171</v>
      </c>
      <c r="I632" t="str">
        <f>HYPERLINK("https://twitter.com/Twitter User/status/1767180916429136062","https://twitter.com/Twitter User/status/1767180916429136062")</f>
        <v>https://twitter.com/Twitter User/status/1767180916429136062</v>
      </c>
      <c r="J632" t="s">
        <v>52</v>
      </c>
      <c r="N632">
        <v>0</v>
      </c>
      <c r="O632">
        <v>0</v>
      </c>
      <c r="X632" t="s">
        <v>53</v>
      </c>
      <c r="AK632" t="s">
        <v>54</v>
      </c>
      <c r="AL632" t="s">
        <v>55</v>
      </c>
      <c r="AM632" t="s">
        <v>55</v>
      </c>
      <c r="AN632" t="s">
        <v>55</v>
      </c>
      <c r="AO632" t="s">
        <v>55</v>
      </c>
      <c r="AP632" t="s">
        <v>55</v>
      </c>
      <c r="AQ632" t="s">
        <v>55</v>
      </c>
    </row>
    <row r="633" spans="1:43" x14ac:dyDescent="0.35">
      <c r="A633" t="s">
        <v>1103</v>
      </c>
      <c r="B633" t="s">
        <v>47</v>
      </c>
      <c r="C633" t="s">
        <v>48</v>
      </c>
      <c r="D633" t="s">
        <v>48</v>
      </c>
      <c r="E633" t="s">
        <v>49</v>
      </c>
      <c r="F633" t="s">
        <v>1172</v>
      </c>
      <c r="G633" t="s">
        <v>1173</v>
      </c>
      <c r="I633" t="str">
        <f>HYPERLINK("https://twitter.com/Twitter User/status/1767036906498585015","https://twitter.com/Twitter User/status/1767036906498585015")</f>
        <v>https://twitter.com/Twitter User/status/1767036906498585015</v>
      </c>
      <c r="N633">
        <v>0</v>
      </c>
      <c r="O633">
        <v>0</v>
      </c>
      <c r="X633" t="s">
        <v>53</v>
      </c>
      <c r="AK633" t="s">
        <v>54</v>
      </c>
      <c r="AL633" t="s">
        <v>55</v>
      </c>
      <c r="AM633" t="s">
        <v>55</v>
      </c>
      <c r="AN633" t="s">
        <v>55</v>
      </c>
      <c r="AO633" t="s">
        <v>55</v>
      </c>
      <c r="AP633" t="s">
        <v>55</v>
      </c>
      <c r="AQ633" t="s">
        <v>55</v>
      </c>
    </row>
    <row r="634" spans="1:43" x14ac:dyDescent="0.35">
      <c r="A634" t="s">
        <v>1103</v>
      </c>
      <c r="B634" t="s">
        <v>47</v>
      </c>
      <c r="C634" t="s">
        <v>48</v>
      </c>
      <c r="D634" t="s">
        <v>48</v>
      </c>
      <c r="E634" t="s">
        <v>49</v>
      </c>
      <c r="F634" t="s">
        <v>1174</v>
      </c>
      <c r="G634" t="s">
        <v>1175</v>
      </c>
      <c r="I634" t="str">
        <f>HYPERLINK("https://twitter.com/Twitter User/status/1767011674975019473","https://twitter.com/Twitter User/status/1767011674975019473")</f>
        <v>https://twitter.com/Twitter User/status/1767011674975019473</v>
      </c>
      <c r="N634">
        <v>0</v>
      </c>
      <c r="O634">
        <v>0</v>
      </c>
      <c r="X634" t="s">
        <v>53</v>
      </c>
      <c r="AK634" t="s">
        <v>54</v>
      </c>
      <c r="AL634" t="s">
        <v>55</v>
      </c>
      <c r="AM634" t="s">
        <v>55</v>
      </c>
      <c r="AN634" t="s">
        <v>55</v>
      </c>
      <c r="AO634" t="s">
        <v>55</v>
      </c>
      <c r="AP634" t="s">
        <v>55</v>
      </c>
      <c r="AQ634" t="s">
        <v>55</v>
      </c>
    </row>
    <row r="635" spans="1:43" x14ac:dyDescent="0.35">
      <c r="A635" t="s">
        <v>1176</v>
      </c>
      <c r="B635" t="s">
        <v>47</v>
      </c>
      <c r="C635" t="s">
        <v>48</v>
      </c>
      <c r="D635" t="s">
        <v>48</v>
      </c>
      <c r="E635" t="s">
        <v>49</v>
      </c>
      <c r="F635" t="s">
        <v>1177</v>
      </c>
      <c r="G635" t="s">
        <v>1178</v>
      </c>
      <c r="I635" t="str">
        <f>HYPERLINK("https://twitter.com/Twitter User/status/1765988945291329915","https://twitter.com/Twitter User/status/1765988945291329915")</f>
        <v>https://twitter.com/Twitter User/status/1765988945291329915</v>
      </c>
      <c r="J635" t="s">
        <v>52</v>
      </c>
      <c r="N635">
        <v>0</v>
      </c>
      <c r="O635">
        <v>0</v>
      </c>
      <c r="X635" t="s">
        <v>444</v>
      </c>
      <c r="AK635" t="s">
        <v>54</v>
      </c>
      <c r="AL635" t="s">
        <v>55</v>
      </c>
      <c r="AM635" t="s">
        <v>55</v>
      </c>
      <c r="AN635" t="s">
        <v>55</v>
      </c>
      <c r="AO635" t="s">
        <v>55</v>
      </c>
      <c r="AP635" t="s">
        <v>55</v>
      </c>
      <c r="AQ635" t="s">
        <v>55</v>
      </c>
    </row>
    <row r="636" spans="1:43" x14ac:dyDescent="0.35">
      <c r="A636" t="s">
        <v>1176</v>
      </c>
      <c r="B636" t="s">
        <v>47</v>
      </c>
      <c r="C636" t="s">
        <v>48</v>
      </c>
      <c r="D636" t="s">
        <v>48</v>
      </c>
      <c r="E636" t="s">
        <v>49</v>
      </c>
      <c r="F636" t="s">
        <v>1179</v>
      </c>
      <c r="G636" t="s">
        <v>1180</v>
      </c>
      <c r="I636" t="str">
        <f>HYPERLINK("https://twitter.com/DBSBankIndia/status/1765943021596446857","https://twitter.com/DBSBankIndia/status/1765943021596446857")</f>
        <v>https://twitter.com/DBSBankIndia/status/1765943021596446857</v>
      </c>
      <c r="J636" t="s">
        <v>52</v>
      </c>
      <c r="N636">
        <v>0</v>
      </c>
      <c r="O636">
        <v>0</v>
      </c>
      <c r="P636">
        <v>14527</v>
      </c>
      <c r="Q636" t="s">
        <v>191</v>
      </c>
      <c r="W636" t="s">
        <v>192</v>
      </c>
      <c r="X636" t="s">
        <v>53</v>
      </c>
      <c r="AK636" t="s">
        <v>54</v>
      </c>
      <c r="AL636" t="s">
        <v>55</v>
      </c>
      <c r="AM636" t="s">
        <v>55</v>
      </c>
      <c r="AN636" t="s">
        <v>55</v>
      </c>
      <c r="AO636" t="s">
        <v>55</v>
      </c>
      <c r="AP636" t="s">
        <v>55</v>
      </c>
      <c r="AQ636" t="s">
        <v>55</v>
      </c>
    </row>
    <row r="637" spans="1:43" x14ac:dyDescent="0.35">
      <c r="A637" t="s">
        <v>1181</v>
      </c>
      <c r="B637" t="s">
        <v>47</v>
      </c>
      <c r="C637" t="s">
        <v>48</v>
      </c>
      <c r="D637" t="s">
        <v>48</v>
      </c>
      <c r="E637" t="s">
        <v>49</v>
      </c>
      <c r="F637" t="s">
        <v>1085</v>
      </c>
      <c r="G637" t="s">
        <v>1182</v>
      </c>
      <c r="I637" t="str">
        <f>HYPERLINK("https://twitter.com/Twitter User/status/1765776973026959822","https://twitter.com/Twitter User/status/1765776973026959822")</f>
        <v>https://twitter.com/Twitter User/status/1765776973026959822</v>
      </c>
      <c r="N637">
        <v>0</v>
      </c>
      <c r="O637">
        <v>0</v>
      </c>
      <c r="X637" t="s">
        <v>444</v>
      </c>
      <c r="AK637" t="s">
        <v>54</v>
      </c>
      <c r="AL637" t="s">
        <v>55</v>
      </c>
      <c r="AM637" t="s">
        <v>55</v>
      </c>
      <c r="AN637" t="s">
        <v>55</v>
      </c>
      <c r="AO637" t="s">
        <v>55</v>
      </c>
      <c r="AP637" t="s">
        <v>55</v>
      </c>
      <c r="AQ637" t="s">
        <v>55</v>
      </c>
    </row>
    <row r="638" spans="1:43" x14ac:dyDescent="0.35">
      <c r="A638" t="s">
        <v>1181</v>
      </c>
      <c r="B638" t="s">
        <v>47</v>
      </c>
      <c r="C638" t="s">
        <v>48</v>
      </c>
      <c r="D638" t="s">
        <v>48</v>
      </c>
      <c r="E638" t="s">
        <v>65</v>
      </c>
      <c r="F638" t="s">
        <v>1183</v>
      </c>
      <c r="G638" t="s">
        <v>1184</v>
      </c>
      <c r="I638" t="str">
        <f>HYPERLINK("https://twitter.com/DBSBankIndia/status/1765714554997145713","https://twitter.com/DBSBankIndia/status/1765714554997145713")</f>
        <v>https://twitter.com/DBSBankIndia/status/1765714554997145713</v>
      </c>
      <c r="J638" t="s">
        <v>52</v>
      </c>
      <c r="N638">
        <v>0</v>
      </c>
      <c r="O638">
        <v>0</v>
      </c>
      <c r="P638">
        <v>14528</v>
      </c>
      <c r="Q638" t="s">
        <v>191</v>
      </c>
      <c r="W638" t="s">
        <v>192</v>
      </c>
      <c r="X638" t="s">
        <v>53</v>
      </c>
      <c r="AK638" t="s">
        <v>54</v>
      </c>
      <c r="AL638" t="s">
        <v>55</v>
      </c>
      <c r="AM638" t="s">
        <v>55</v>
      </c>
      <c r="AN638" t="s">
        <v>55</v>
      </c>
      <c r="AO638" t="s">
        <v>55</v>
      </c>
      <c r="AP638" t="s">
        <v>55</v>
      </c>
      <c r="AQ638" t="s">
        <v>55</v>
      </c>
    </row>
    <row r="639" spans="1:43" x14ac:dyDescent="0.35">
      <c r="A639" t="s">
        <v>1185</v>
      </c>
      <c r="B639" t="s">
        <v>47</v>
      </c>
      <c r="C639" t="s">
        <v>48</v>
      </c>
      <c r="D639" t="s">
        <v>48</v>
      </c>
      <c r="E639" t="s">
        <v>104</v>
      </c>
      <c r="F639" t="s">
        <v>1186</v>
      </c>
      <c r="G639" t="s">
        <v>1187</v>
      </c>
      <c r="I639" t="str">
        <f>HYPERLINK("https://twitter.com/DBSBankIndia/status/1765381286057668608","https://twitter.com/DBSBankIndia/status/1765381286057668608")</f>
        <v>https://twitter.com/DBSBankIndia/status/1765381286057668608</v>
      </c>
      <c r="J639" t="s">
        <v>52</v>
      </c>
      <c r="N639">
        <v>0</v>
      </c>
      <c r="O639">
        <v>0</v>
      </c>
      <c r="P639">
        <v>14525</v>
      </c>
      <c r="Q639" t="s">
        <v>191</v>
      </c>
      <c r="W639" t="s">
        <v>192</v>
      </c>
      <c r="X639" t="s">
        <v>53</v>
      </c>
      <c r="AK639" t="s">
        <v>54</v>
      </c>
      <c r="AL639" t="s">
        <v>55</v>
      </c>
      <c r="AM639" t="s">
        <v>55</v>
      </c>
      <c r="AN639" t="s">
        <v>55</v>
      </c>
      <c r="AO639" t="s">
        <v>55</v>
      </c>
      <c r="AP639" t="s">
        <v>55</v>
      </c>
      <c r="AQ639" t="s">
        <v>55</v>
      </c>
    </row>
    <row r="640" spans="1:43" x14ac:dyDescent="0.35">
      <c r="A640" t="s">
        <v>1185</v>
      </c>
      <c r="B640" t="s">
        <v>47</v>
      </c>
      <c r="C640" t="s">
        <v>48</v>
      </c>
      <c r="D640" t="s">
        <v>48</v>
      </c>
      <c r="E640" t="s">
        <v>49</v>
      </c>
      <c r="F640" t="s">
        <v>1188</v>
      </c>
      <c r="G640" t="s">
        <v>1189</v>
      </c>
      <c r="I640" t="str">
        <f>HYPERLINK("https://twitter.com/Twitter User/status/1765378633043149301","https://twitter.com/Twitter User/status/1765378633043149301")</f>
        <v>https://twitter.com/Twitter User/status/1765378633043149301</v>
      </c>
      <c r="N640">
        <v>0</v>
      </c>
      <c r="O640">
        <v>0</v>
      </c>
      <c r="X640" t="s">
        <v>53</v>
      </c>
      <c r="AK640" t="s">
        <v>54</v>
      </c>
      <c r="AL640" t="s">
        <v>55</v>
      </c>
      <c r="AM640" t="s">
        <v>55</v>
      </c>
      <c r="AN640" t="s">
        <v>55</v>
      </c>
      <c r="AO640" t="s">
        <v>55</v>
      </c>
      <c r="AP640" t="s">
        <v>55</v>
      </c>
      <c r="AQ640" t="s">
        <v>55</v>
      </c>
    </row>
    <row r="641" spans="1:43" x14ac:dyDescent="0.35">
      <c r="A641" t="s">
        <v>1185</v>
      </c>
      <c r="B641" t="s">
        <v>47</v>
      </c>
      <c r="C641" t="s">
        <v>48</v>
      </c>
      <c r="D641" t="s">
        <v>48</v>
      </c>
      <c r="E641" t="s">
        <v>49</v>
      </c>
      <c r="F641" t="s">
        <v>1190</v>
      </c>
      <c r="G641" t="s">
        <v>1191</v>
      </c>
      <c r="I641" t="str">
        <f>HYPERLINK("https://twitter.com/Twitter User/status/1765339042042757502","https://twitter.com/Twitter User/status/1765339042042757502")</f>
        <v>https://twitter.com/Twitter User/status/1765339042042757502</v>
      </c>
      <c r="N641">
        <v>0</v>
      </c>
      <c r="O641">
        <v>0</v>
      </c>
      <c r="W641" t="s">
        <v>192</v>
      </c>
      <c r="X641" t="s">
        <v>53</v>
      </c>
      <c r="AK641" t="s">
        <v>54</v>
      </c>
      <c r="AL641" t="s">
        <v>55</v>
      </c>
      <c r="AM641" t="s">
        <v>55</v>
      </c>
      <c r="AN641" t="s">
        <v>55</v>
      </c>
      <c r="AO641" t="s">
        <v>55</v>
      </c>
      <c r="AP641" t="s">
        <v>55</v>
      </c>
      <c r="AQ641" t="s">
        <v>55</v>
      </c>
    </row>
    <row r="642" spans="1:43" x14ac:dyDescent="0.35">
      <c r="A642" t="s">
        <v>1185</v>
      </c>
      <c r="B642" t="s">
        <v>47</v>
      </c>
      <c r="C642" t="s">
        <v>48</v>
      </c>
      <c r="D642" t="s">
        <v>48</v>
      </c>
      <c r="E642" t="s">
        <v>49</v>
      </c>
      <c r="F642" t="s">
        <v>1192</v>
      </c>
      <c r="G642" t="s">
        <v>1193</v>
      </c>
      <c r="I642" t="str">
        <f>HYPERLINK("https://twitter.com/Twitter User/status/1765334947189911911","https://twitter.com/Twitter User/status/1765334947189911911")</f>
        <v>https://twitter.com/Twitter User/status/1765334947189911911</v>
      </c>
      <c r="N642">
        <v>0</v>
      </c>
      <c r="O642">
        <v>0</v>
      </c>
      <c r="W642" t="s">
        <v>192</v>
      </c>
      <c r="X642" t="s">
        <v>53</v>
      </c>
      <c r="AK642" t="s">
        <v>54</v>
      </c>
      <c r="AL642" t="s">
        <v>55</v>
      </c>
      <c r="AM642" t="s">
        <v>55</v>
      </c>
      <c r="AN642" t="s">
        <v>55</v>
      </c>
      <c r="AO642" t="s">
        <v>55</v>
      </c>
      <c r="AP642" t="s">
        <v>55</v>
      </c>
      <c r="AQ642" t="s">
        <v>55</v>
      </c>
    </row>
    <row r="643" spans="1:43" x14ac:dyDescent="0.35">
      <c r="A643" t="s">
        <v>1185</v>
      </c>
      <c r="B643" t="s">
        <v>47</v>
      </c>
      <c r="C643" t="s">
        <v>48</v>
      </c>
      <c r="D643" t="s">
        <v>48</v>
      </c>
      <c r="E643" t="s">
        <v>49</v>
      </c>
      <c r="F643" t="s">
        <v>1194</v>
      </c>
      <c r="G643" t="s">
        <v>1195</v>
      </c>
      <c r="I643" t="str">
        <f>HYPERLINK("https://twitter.com/Twitter User/status/1765262659338035522","https://twitter.com/Twitter User/status/1765262659338035522")</f>
        <v>https://twitter.com/Twitter User/status/1765262659338035522</v>
      </c>
      <c r="J643" t="s">
        <v>52</v>
      </c>
      <c r="N643">
        <v>0</v>
      </c>
      <c r="O643">
        <v>0</v>
      </c>
      <c r="X643" t="s">
        <v>53</v>
      </c>
      <c r="AK643" t="s">
        <v>54</v>
      </c>
      <c r="AL643" t="s">
        <v>55</v>
      </c>
      <c r="AM643" t="s">
        <v>55</v>
      </c>
      <c r="AN643" t="s">
        <v>55</v>
      </c>
      <c r="AO643" t="s">
        <v>55</v>
      </c>
      <c r="AP643" t="s">
        <v>55</v>
      </c>
      <c r="AQ643" t="s">
        <v>55</v>
      </c>
    </row>
    <row r="644" spans="1:43" x14ac:dyDescent="0.35">
      <c r="A644" t="s">
        <v>1196</v>
      </c>
      <c r="B644" t="s">
        <v>47</v>
      </c>
      <c r="C644" t="s">
        <v>48</v>
      </c>
      <c r="D644" t="s">
        <v>48</v>
      </c>
      <c r="E644" t="s">
        <v>104</v>
      </c>
      <c r="F644" t="s">
        <v>1197</v>
      </c>
      <c r="G644" t="s">
        <v>1198</v>
      </c>
      <c r="I644" t="str">
        <f>HYPERLINK("https://twitter.com/Twitter User/status/1765049116072267828","https://twitter.com/Twitter User/status/1765049116072267828")</f>
        <v>https://twitter.com/Twitter User/status/1765049116072267828</v>
      </c>
      <c r="J644" t="s">
        <v>52</v>
      </c>
      <c r="N644">
        <v>0</v>
      </c>
      <c r="O644">
        <v>0</v>
      </c>
      <c r="X644" t="s">
        <v>53</v>
      </c>
      <c r="AK644" t="s">
        <v>54</v>
      </c>
      <c r="AL644" t="s">
        <v>55</v>
      </c>
      <c r="AM644" t="s">
        <v>55</v>
      </c>
      <c r="AN644" t="s">
        <v>55</v>
      </c>
      <c r="AO644" t="s">
        <v>55</v>
      </c>
      <c r="AP644" t="s">
        <v>55</v>
      </c>
      <c r="AQ644" t="s">
        <v>55</v>
      </c>
    </row>
    <row r="645" spans="1:43" x14ac:dyDescent="0.35">
      <c r="A645" t="s">
        <v>1196</v>
      </c>
      <c r="B645" t="s">
        <v>47</v>
      </c>
      <c r="C645" t="s">
        <v>48</v>
      </c>
      <c r="D645" t="s">
        <v>48</v>
      </c>
      <c r="E645" t="s">
        <v>104</v>
      </c>
      <c r="F645" t="s">
        <v>1199</v>
      </c>
      <c r="G645" t="s">
        <v>1200</v>
      </c>
      <c r="I645" t="str">
        <f>HYPERLINK("https://twitter.com/Twitter User/status/1764913433257066693","https://twitter.com/Twitter User/status/1764913433257066693")</f>
        <v>https://twitter.com/Twitter User/status/1764913433257066693</v>
      </c>
      <c r="N645">
        <v>0</v>
      </c>
      <c r="O645">
        <v>0</v>
      </c>
      <c r="X645" t="s">
        <v>53</v>
      </c>
      <c r="AK645" t="s">
        <v>54</v>
      </c>
      <c r="AL645" t="s">
        <v>55</v>
      </c>
      <c r="AM645" t="s">
        <v>55</v>
      </c>
      <c r="AN645" t="s">
        <v>55</v>
      </c>
      <c r="AO645" t="s">
        <v>55</v>
      </c>
      <c r="AP645" t="s">
        <v>55</v>
      </c>
      <c r="AQ645" t="s">
        <v>55</v>
      </c>
    </row>
    <row r="646" spans="1:43" x14ac:dyDescent="0.35">
      <c r="A646" t="s">
        <v>1196</v>
      </c>
      <c r="B646" t="s">
        <v>47</v>
      </c>
      <c r="C646" t="s">
        <v>48</v>
      </c>
      <c r="D646" t="s">
        <v>48</v>
      </c>
      <c r="E646" t="s">
        <v>49</v>
      </c>
      <c r="F646" t="s">
        <v>1201</v>
      </c>
      <c r="G646" t="s">
        <v>1202</v>
      </c>
      <c r="I646" t="str">
        <f>HYPERLINK("https://twitter.com/Twitter User/status/1764905290569494600","https://twitter.com/Twitter User/status/1764905290569494600")</f>
        <v>https://twitter.com/Twitter User/status/1764905290569494600</v>
      </c>
      <c r="N646">
        <v>0</v>
      </c>
      <c r="O646">
        <v>0</v>
      </c>
      <c r="X646" t="s">
        <v>53</v>
      </c>
      <c r="AK646" t="s">
        <v>54</v>
      </c>
      <c r="AL646" t="s">
        <v>55</v>
      </c>
      <c r="AM646" t="s">
        <v>55</v>
      </c>
      <c r="AN646" t="s">
        <v>55</v>
      </c>
      <c r="AO646" t="s">
        <v>55</v>
      </c>
      <c r="AP646" t="s">
        <v>55</v>
      </c>
      <c r="AQ646" t="s">
        <v>55</v>
      </c>
    </row>
    <row r="647" spans="1:43" x14ac:dyDescent="0.35">
      <c r="A647" t="s">
        <v>1196</v>
      </c>
      <c r="B647" t="s">
        <v>47</v>
      </c>
      <c r="C647" t="s">
        <v>48</v>
      </c>
      <c r="D647" t="s">
        <v>48</v>
      </c>
      <c r="E647" t="s">
        <v>49</v>
      </c>
      <c r="F647" t="s">
        <v>1203</v>
      </c>
      <c r="G647" t="s">
        <v>1204</v>
      </c>
      <c r="I647" t="str">
        <f>HYPERLINK("https://twitter.com/Twitter User/status/1764739461944881435","https://twitter.com/Twitter User/status/1764739461944881435")</f>
        <v>https://twitter.com/Twitter User/status/1764739461944881435</v>
      </c>
      <c r="J647" t="s">
        <v>52</v>
      </c>
      <c r="N647">
        <v>0</v>
      </c>
      <c r="O647">
        <v>0</v>
      </c>
      <c r="X647" t="s">
        <v>444</v>
      </c>
      <c r="AK647" t="s">
        <v>54</v>
      </c>
      <c r="AL647" t="s">
        <v>55</v>
      </c>
      <c r="AM647" t="s">
        <v>55</v>
      </c>
      <c r="AN647" t="s">
        <v>55</v>
      </c>
      <c r="AO647" t="s">
        <v>55</v>
      </c>
      <c r="AP647" t="s">
        <v>55</v>
      </c>
      <c r="AQ647" t="s">
        <v>55</v>
      </c>
    </row>
    <row r="648" spans="1:43" x14ac:dyDescent="0.35">
      <c r="A648" t="s">
        <v>1196</v>
      </c>
      <c r="B648" t="s">
        <v>47</v>
      </c>
      <c r="C648" t="s">
        <v>48</v>
      </c>
      <c r="D648" t="s">
        <v>48</v>
      </c>
      <c r="E648" t="s">
        <v>49</v>
      </c>
      <c r="F648" t="s">
        <v>1203</v>
      </c>
      <c r="G648" t="s">
        <v>1205</v>
      </c>
      <c r="I648" t="str">
        <f>HYPERLINK("https://twitter.com/Twitter User/status/1764739238417822085","https://twitter.com/Twitter User/status/1764739238417822085")</f>
        <v>https://twitter.com/Twitter User/status/1764739238417822085</v>
      </c>
      <c r="J648" t="s">
        <v>52</v>
      </c>
      <c r="N648">
        <v>0</v>
      </c>
      <c r="O648">
        <v>0</v>
      </c>
      <c r="X648" t="s">
        <v>53</v>
      </c>
      <c r="AK648" t="s">
        <v>54</v>
      </c>
      <c r="AL648" t="s">
        <v>55</v>
      </c>
      <c r="AM648" t="s">
        <v>55</v>
      </c>
      <c r="AN648" t="s">
        <v>55</v>
      </c>
      <c r="AO648" t="s">
        <v>55</v>
      </c>
      <c r="AP648" t="s">
        <v>55</v>
      </c>
      <c r="AQ648" t="s">
        <v>55</v>
      </c>
    </row>
    <row r="649" spans="1:43" x14ac:dyDescent="0.35">
      <c r="A649" t="s">
        <v>1206</v>
      </c>
      <c r="B649" t="s">
        <v>47</v>
      </c>
      <c r="C649" t="s">
        <v>48</v>
      </c>
      <c r="D649" t="s">
        <v>48</v>
      </c>
      <c r="E649" t="s">
        <v>49</v>
      </c>
      <c r="F649" t="s">
        <v>1207</v>
      </c>
      <c r="G649" t="s">
        <v>1208</v>
      </c>
      <c r="I649" t="str">
        <f>HYPERLINK("https://twitter.com/Twitter User/status/1764659510675997087","https://twitter.com/Twitter User/status/1764659510675997087")</f>
        <v>https://twitter.com/Twitter User/status/1764659510675997087</v>
      </c>
      <c r="J649" t="s">
        <v>52</v>
      </c>
      <c r="N649">
        <v>0</v>
      </c>
      <c r="O649">
        <v>0</v>
      </c>
      <c r="X649" t="s">
        <v>53</v>
      </c>
      <c r="AK649" t="s">
        <v>54</v>
      </c>
      <c r="AL649" t="s">
        <v>55</v>
      </c>
      <c r="AM649" t="s">
        <v>55</v>
      </c>
      <c r="AN649" t="s">
        <v>55</v>
      </c>
      <c r="AO649" t="s">
        <v>55</v>
      </c>
      <c r="AP649" t="s">
        <v>55</v>
      </c>
      <c r="AQ649" t="s">
        <v>55</v>
      </c>
    </row>
    <row r="650" spans="1:43" x14ac:dyDescent="0.35">
      <c r="A650" t="s">
        <v>1206</v>
      </c>
      <c r="B650" t="s">
        <v>47</v>
      </c>
      <c r="C650" t="s">
        <v>48</v>
      </c>
      <c r="D650" t="s">
        <v>48</v>
      </c>
      <c r="E650" t="s">
        <v>65</v>
      </c>
      <c r="F650" t="s">
        <v>1209</v>
      </c>
      <c r="G650" t="s">
        <v>1210</v>
      </c>
      <c r="I650" t="str">
        <f>HYPERLINK("https://twitter.com/Twitter User/status/1764606922936746423","https://twitter.com/Twitter User/status/1764606922936746423")</f>
        <v>https://twitter.com/Twitter User/status/1764606922936746423</v>
      </c>
      <c r="J650" t="s">
        <v>327</v>
      </c>
      <c r="N650">
        <v>0</v>
      </c>
      <c r="O650">
        <v>0</v>
      </c>
      <c r="X650" t="s">
        <v>53</v>
      </c>
      <c r="AK650" t="s">
        <v>54</v>
      </c>
      <c r="AL650" t="s">
        <v>55</v>
      </c>
      <c r="AM650" t="s">
        <v>55</v>
      </c>
      <c r="AN650" t="s">
        <v>55</v>
      </c>
      <c r="AO650" t="s">
        <v>55</v>
      </c>
      <c r="AP650" t="s">
        <v>55</v>
      </c>
      <c r="AQ650" t="s">
        <v>55</v>
      </c>
    </row>
    <row r="651" spans="1:43" x14ac:dyDescent="0.35">
      <c r="A651" t="s">
        <v>1206</v>
      </c>
      <c r="B651" t="s">
        <v>47</v>
      </c>
      <c r="C651" t="s">
        <v>48</v>
      </c>
      <c r="D651" t="s">
        <v>48</v>
      </c>
      <c r="E651" t="s">
        <v>49</v>
      </c>
      <c r="F651" t="s">
        <v>1085</v>
      </c>
      <c r="G651" t="s">
        <v>1211</v>
      </c>
      <c r="I651" t="str">
        <f>HYPERLINK("https://twitter.com/Twitter User/status/1764606610687873483","https://twitter.com/Twitter User/status/1764606610687873483")</f>
        <v>https://twitter.com/Twitter User/status/1764606610687873483</v>
      </c>
      <c r="N651">
        <v>0</v>
      </c>
      <c r="O651">
        <v>0</v>
      </c>
      <c r="W651" t="s">
        <v>192</v>
      </c>
      <c r="X651" t="s">
        <v>53</v>
      </c>
      <c r="AK651" t="s">
        <v>54</v>
      </c>
      <c r="AL651" t="s">
        <v>55</v>
      </c>
      <c r="AM651" t="s">
        <v>55</v>
      </c>
      <c r="AN651" t="s">
        <v>55</v>
      </c>
      <c r="AO651" t="s">
        <v>55</v>
      </c>
      <c r="AP651" t="s">
        <v>55</v>
      </c>
      <c r="AQ651" t="s">
        <v>55</v>
      </c>
    </row>
    <row r="652" spans="1:43" x14ac:dyDescent="0.35">
      <c r="A652" t="s">
        <v>1206</v>
      </c>
      <c r="B652" t="s">
        <v>47</v>
      </c>
      <c r="C652" t="s">
        <v>48</v>
      </c>
      <c r="D652" t="s">
        <v>48</v>
      </c>
      <c r="E652" t="s">
        <v>65</v>
      </c>
      <c r="F652" t="s">
        <v>1212</v>
      </c>
      <c r="G652" t="s">
        <v>1213</v>
      </c>
      <c r="I652" t="str">
        <f>HYPERLINK("https://twitter.com/Twitter User/status/1764595879510675747","https://twitter.com/Twitter User/status/1764595879510675747")</f>
        <v>https://twitter.com/Twitter User/status/1764595879510675747</v>
      </c>
      <c r="J652" t="s">
        <v>327</v>
      </c>
      <c r="N652">
        <v>0</v>
      </c>
      <c r="O652">
        <v>0</v>
      </c>
      <c r="X652" t="s">
        <v>53</v>
      </c>
      <c r="AK652" t="s">
        <v>54</v>
      </c>
      <c r="AL652" t="s">
        <v>55</v>
      </c>
      <c r="AM652" t="s">
        <v>55</v>
      </c>
      <c r="AN652" t="s">
        <v>55</v>
      </c>
      <c r="AO652" t="s">
        <v>55</v>
      </c>
      <c r="AP652" t="s">
        <v>55</v>
      </c>
      <c r="AQ652" t="s">
        <v>55</v>
      </c>
    </row>
    <row r="653" spans="1:43" x14ac:dyDescent="0.35">
      <c r="A653" t="s">
        <v>1206</v>
      </c>
      <c r="B653" t="s">
        <v>47</v>
      </c>
      <c r="C653" t="s">
        <v>48</v>
      </c>
      <c r="D653" t="s">
        <v>48</v>
      </c>
      <c r="E653" t="s">
        <v>65</v>
      </c>
      <c r="F653" t="s">
        <v>1214</v>
      </c>
      <c r="G653" t="s">
        <v>1215</v>
      </c>
      <c r="I653" t="str">
        <f>HYPERLINK("https://twitter.com/Twitter User/status/1764595260347269530","https://twitter.com/Twitter User/status/1764595260347269530")</f>
        <v>https://twitter.com/Twitter User/status/1764595260347269530</v>
      </c>
      <c r="N653">
        <v>0</v>
      </c>
      <c r="O653">
        <v>0</v>
      </c>
      <c r="X653" t="s">
        <v>53</v>
      </c>
      <c r="AK653" t="s">
        <v>54</v>
      </c>
      <c r="AL653" t="s">
        <v>55</v>
      </c>
      <c r="AM653" t="s">
        <v>55</v>
      </c>
      <c r="AN653" t="s">
        <v>55</v>
      </c>
      <c r="AO653" t="s">
        <v>55</v>
      </c>
      <c r="AP653" t="s">
        <v>55</v>
      </c>
      <c r="AQ653" t="s">
        <v>55</v>
      </c>
    </row>
    <row r="654" spans="1:43" x14ac:dyDescent="0.35">
      <c r="A654" t="s">
        <v>1216</v>
      </c>
      <c r="B654" t="s">
        <v>47</v>
      </c>
      <c r="C654" t="s">
        <v>48</v>
      </c>
      <c r="D654" t="s">
        <v>48</v>
      </c>
      <c r="E654" t="s">
        <v>104</v>
      </c>
      <c r="F654" t="s">
        <v>1217</v>
      </c>
      <c r="G654" t="s">
        <v>1218</v>
      </c>
      <c r="I654" t="str">
        <f>HYPERLINK("https://twitter.com/Twitter User/status/1763934216482668974","https://twitter.com/Twitter User/status/1763934216482668974")</f>
        <v>https://twitter.com/Twitter User/status/1763934216482668974</v>
      </c>
      <c r="N654">
        <v>0</v>
      </c>
      <c r="O654">
        <v>0</v>
      </c>
      <c r="X654" t="s">
        <v>53</v>
      </c>
      <c r="AK654" t="s">
        <v>54</v>
      </c>
      <c r="AL654" t="s">
        <v>55</v>
      </c>
      <c r="AM654" t="s">
        <v>55</v>
      </c>
      <c r="AN654" t="s">
        <v>55</v>
      </c>
      <c r="AO654" t="s">
        <v>55</v>
      </c>
      <c r="AP654" t="s">
        <v>55</v>
      </c>
      <c r="AQ654" t="s">
        <v>55</v>
      </c>
    </row>
    <row r="655" spans="1:43" x14ac:dyDescent="0.35">
      <c r="A655" t="s">
        <v>1216</v>
      </c>
      <c r="B655" t="s">
        <v>47</v>
      </c>
      <c r="C655" t="s">
        <v>48</v>
      </c>
      <c r="D655" t="s">
        <v>48</v>
      </c>
      <c r="E655" t="s">
        <v>49</v>
      </c>
      <c r="F655" t="s">
        <v>1219</v>
      </c>
      <c r="G655" t="s">
        <v>1220</v>
      </c>
      <c r="I655" t="str">
        <f>HYPERLINK("https://twitter.com/Twitter User/status/1763775498411196769","https://twitter.com/Twitter User/status/1763775498411196769")</f>
        <v>https://twitter.com/Twitter User/status/1763775498411196769</v>
      </c>
      <c r="J655" t="s">
        <v>52</v>
      </c>
      <c r="N655">
        <v>0</v>
      </c>
      <c r="O655">
        <v>0</v>
      </c>
      <c r="X655" t="s">
        <v>53</v>
      </c>
      <c r="AK655" t="s">
        <v>54</v>
      </c>
      <c r="AL655" t="s">
        <v>55</v>
      </c>
      <c r="AM655" t="s">
        <v>55</v>
      </c>
      <c r="AN655" t="s">
        <v>55</v>
      </c>
      <c r="AO655" t="s">
        <v>55</v>
      </c>
      <c r="AP655" t="s">
        <v>55</v>
      </c>
      <c r="AQ655" t="s">
        <v>55</v>
      </c>
    </row>
    <row r="656" spans="1:43" x14ac:dyDescent="0.35">
      <c r="A656" t="s">
        <v>1221</v>
      </c>
      <c r="B656" t="s">
        <v>47</v>
      </c>
      <c r="C656" t="s">
        <v>48</v>
      </c>
      <c r="D656" t="s">
        <v>48</v>
      </c>
      <c r="E656" t="s">
        <v>104</v>
      </c>
      <c r="F656" t="s">
        <v>1222</v>
      </c>
      <c r="G656" t="s">
        <v>1223</v>
      </c>
      <c r="I656" t="str">
        <f>HYPERLINK("https://twitter.com/Twitter User/status/1763523107061674200","https://twitter.com/Twitter User/status/1763523107061674200")</f>
        <v>https://twitter.com/Twitter User/status/1763523107061674200</v>
      </c>
      <c r="J656" t="s">
        <v>327</v>
      </c>
      <c r="N656">
        <v>0</v>
      </c>
      <c r="O656">
        <v>0</v>
      </c>
      <c r="X656" t="s">
        <v>53</v>
      </c>
      <c r="AK656" t="s">
        <v>54</v>
      </c>
      <c r="AL656" t="s">
        <v>55</v>
      </c>
      <c r="AM656" t="s">
        <v>55</v>
      </c>
      <c r="AN656" t="s">
        <v>55</v>
      </c>
      <c r="AO656" t="s">
        <v>55</v>
      </c>
      <c r="AP656" t="s">
        <v>55</v>
      </c>
      <c r="AQ656" t="s">
        <v>55</v>
      </c>
    </row>
    <row r="657" spans="1:43" x14ac:dyDescent="0.35">
      <c r="A657" t="s">
        <v>1221</v>
      </c>
      <c r="B657" t="s">
        <v>47</v>
      </c>
      <c r="C657" t="s">
        <v>48</v>
      </c>
      <c r="D657" t="s">
        <v>48</v>
      </c>
      <c r="E657" t="s">
        <v>104</v>
      </c>
      <c r="F657" t="s">
        <v>1224</v>
      </c>
      <c r="G657" t="s">
        <v>1225</v>
      </c>
      <c r="I657" t="str">
        <f>HYPERLINK("https://twitter.com/Twitter User/status/1763522390792061247","https://twitter.com/Twitter User/status/1763522390792061247")</f>
        <v>https://twitter.com/Twitter User/status/1763522390792061247</v>
      </c>
      <c r="J657" t="s">
        <v>327</v>
      </c>
      <c r="N657">
        <v>0</v>
      </c>
      <c r="O657">
        <v>0</v>
      </c>
      <c r="X657" t="s">
        <v>53</v>
      </c>
      <c r="AK657" t="s">
        <v>54</v>
      </c>
      <c r="AL657" t="s">
        <v>55</v>
      </c>
      <c r="AM657" t="s">
        <v>55</v>
      </c>
      <c r="AN657" t="s">
        <v>55</v>
      </c>
      <c r="AO657" t="s">
        <v>55</v>
      </c>
      <c r="AP657" t="s">
        <v>55</v>
      </c>
      <c r="AQ657" t="s">
        <v>55</v>
      </c>
    </row>
    <row r="658" spans="1:43" x14ac:dyDescent="0.35">
      <c r="A658" t="s">
        <v>1221</v>
      </c>
      <c r="B658" t="s">
        <v>47</v>
      </c>
      <c r="C658" t="s">
        <v>48</v>
      </c>
      <c r="D658" t="s">
        <v>48</v>
      </c>
      <c r="E658" t="s">
        <v>104</v>
      </c>
      <c r="F658" t="s">
        <v>1226</v>
      </c>
      <c r="G658" t="s">
        <v>1227</v>
      </c>
      <c r="I658" t="str">
        <f>HYPERLINK("https://twitter.com/Twitter User/status/1763521737973748066","https://twitter.com/Twitter User/status/1763521737973748066")</f>
        <v>https://twitter.com/Twitter User/status/1763521737973748066</v>
      </c>
      <c r="J658" t="s">
        <v>52</v>
      </c>
      <c r="N658">
        <v>0</v>
      </c>
      <c r="O658">
        <v>0</v>
      </c>
      <c r="X658" t="s">
        <v>53</v>
      </c>
      <c r="AK658" t="s">
        <v>54</v>
      </c>
      <c r="AL658" t="s">
        <v>55</v>
      </c>
      <c r="AM658" t="s">
        <v>55</v>
      </c>
      <c r="AN658" t="s">
        <v>55</v>
      </c>
      <c r="AO658" t="s">
        <v>55</v>
      </c>
      <c r="AP658" t="s">
        <v>55</v>
      </c>
      <c r="AQ658" t="s">
        <v>55</v>
      </c>
    </row>
    <row r="659" spans="1:43" x14ac:dyDescent="0.35">
      <c r="A659" t="s">
        <v>1221</v>
      </c>
      <c r="B659" t="s">
        <v>47</v>
      </c>
      <c r="C659" t="s">
        <v>48</v>
      </c>
      <c r="D659" t="s">
        <v>48</v>
      </c>
      <c r="E659" t="s">
        <v>104</v>
      </c>
      <c r="F659" t="s">
        <v>1228</v>
      </c>
      <c r="G659" t="s">
        <v>1229</v>
      </c>
      <c r="I659" t="str">
        <f>HYPERLINK("https://twitter.com/Twitter User/status/1763493754546041258","https://twitter.com/Twitter User/status/1763493754546041258")</f>
        <v>https://twitter.com/Twitter User/status/1763493754546041258</v>
      </c>
      <c r="J659" t="s">
        <v>52</v>
      </c>
      <c r="N659">
        <v>0</v>
      </c>
      <c r="O659">
        <v>0</v>
      </c>
      <c r="X659" t="s">
        <v>53</v>
      </c>
      <c r="AK659" t="s">
        <v>54</v>
      </c>
      <c r="AL659" t="s">
        <v>55</v>
      </c>
      <c r="AM659" t="s">
        <v>55</v>
      </c>
      <c r="AN659" t="s">
        <v>55</v>
      </c>
      <c r="AO659" t="s">
        <v>55</v>
      </c>
      <c r="AP659" t="s">
        <v>55</v>
      </c>
      <c r="AQ659" t="s">
        <v>55</v>
      </c>
    </row>
    <row r="660" spans="1:43" x14ac:dyDescent="0.35">
      <c r="A660" t="s">
        <v>1221</v>
      </c>
      <c r="B660" t="s">
        <v>47</v>
      </c>
      <c r="C660" t="s">
        <v>48</v>
      </c>
      <c r="D660" t="s">
        <v>48</v>
      </c>
      <c r="E660" t="s">
        <v>65</v>
      </c>
      <c r="F660" t="s">
        <v>1230</v>
      </c>
      <c r="G660" t="s">
        <v>1231</v>
      </c>
      <c r="I660" t="str">
        <f>HYPERLINK("https://twitter.com/DBSBankIndia/status/1763455276043096122","https://twitter.com/DBSBankIndia/status/1763455276043096122")</f>
        <v>https://twitter.com/DBSBankIndia/status/1763455276043096122</v>
      </c>
      <c r="J660" t="s">
        <v>52</v>
      </c>
      <c r="N660">
        <v>0</v>
      </c>
      <c r="O660">
        <v>0</v>
      </c>
      <c r="P660">
        <v>14513</v>
      </c>
      <c r="Q660" t="s">
        <v>191</v>
      </c>
      <c r="W660" t="s">
        <v>192</v>
      </c>
      <c r="X660" t="s">
        <v>53</v>
      </c>
      <c r="AK660" t="s">
        <v>54</v>
      </c>
      <c r="AL660" t="s">
        <v>55</v>
      </c>
      <c r="AM660" t="s">
        <v>55</v>
      </c>
      <c r="AN660" t="s">
        <v>55</v>
      </c>
      <c r="AO660" t="s">
        <v>55</v>
      </c>
      <c r="AP660" t="s">
        <v>55</v>
      </c>
      <c r="AQ660" t="s">
        <v>55</v>
      </c>
    </row>
    <row r="661" spans="1:43" x14ac:dyDescent="0.35">
      <c r="A661" t="s">
        <v>1232</v>
      </c>
      <c r="B661" t="s">
        <v>47</v>
      </c>
      <c r="C661" t="s">
        <v>48</v>
      </c>
      <c r="D661" t="s">
        <v>48</v>
      </c>
      <c r="E661" t="s">
        <v>104</v>
      </c>
      <c r="F661" t="s">
        <v>1233</v>
      </c>
      <c r="G661" t="s">
        <v>1234</v>
      </c>
      <c r="I661" t="str">
        <f>HYPERLINK("https://twitter.com/Twitter User/status/1763203873748275270","https://twitter.com/Twitter User/status/1763203873748275270")</f>
        <v>https://twitter.com/Twitter User/status/1763203873748275270</v>
      </c>
      <c r="J661" t="s">
        <v>52</v>
      </c>
      <c r="N661">
        <v>0</v>
      </c>
      <c r="O661">
        <v>0</v>
      </c>
      <c r="X661" t="s">
        <v>53</v>
      </c>
      <c r="AK661" t="s">
        <v>54</v>
      </c>
      <c r="AL661" t="s">
        <v>55</v>
      </c>
      <c r="AM661" t="s">
        <v>55</v>
      </c>
      <c r="AN661" t="s">
        <v>55</v>
      </c>
      <c r="AO661" t="s">
        <v>55</v>
      </c>
      <c r="AP661" t="s">
        <v>55</v>
      </c>
      <c r="AQ661" t="s">
        <v>55</v>
      </c>
    </row>
    <row r="662" spans="1:43" x14ac:dyDescent="0.35">
      <c r="A662" t="s">
        <v>1232</v>
      </c>
      <c r="B662" t="s">
        <v>47</v>
      </c>
      <c r="C662" t="s">
        <v>48</v>
      </c>
      <c r="D662" t="s">
        <v>48</v>
      </c>
      <c r="E662" t="s">
        <v>104</v>
      </c>
      <c r="F662" t="s">
        <v>1235</v>
      </c>
      <c r="G662" t="s">
        <v>1236</v>
      </c>
      <c r="I662" t="str">
        <f>HYPERLINK("https://twitter.com/Twitter User/status/1763202394719162494","https://twitter.com/Twitter User/status/1763202394719162494")</f>
        <v>https://twitter.com/Twitter User/status/1763202394719162494</v>
      </c>
      <c r="J662" t="s">
        <v>52</v>
      </c>
      <c r="N662">
        <v>0</v>
      </c>
      <c r="O662">
        <v>0</v>
      </c>
      <c r="X662" t="s">
        <v>53</v>
      </c>
      <c r="AK662" t="s">
        <v>54</v>
      </c>
      <c r="AL662" t="s">
        <v>55</v>
      </c>
      <c r="AM662" t="s">
        <v>55</v>
      </c>
      <c r="AN662" t="s">
        <v>55</v>
      </c>
      <c r="AO662" t="s">
        <v>55</v>
      </c>
      <c r="AP662" t="s">
        <v>55</v>
      </c>
      <c r="AQ662" t="s">
        <v>55</v>
      </c>
    </row>
    <row r="663" spans="1:43" x14ac:dyDescent="0.35">
      <c r="A663" t="s">
        <v>1232</v>
      </c>
      <c r="B663" t="s">
        <v>47</v>
      </c>
      <c r="C663" t="s">
        <v>48</v>
      </c>
      <c r="D663" t="s">
        <v>48</v>
      </c>
      <c r="E663" t="s">
        <v>49</v>
      </c>
      <c r="F663" t="s">
        <v>1237</v>
      </c>
      <c r="G663" t="s">
        <v>1238</v>
      </c>
      <c r="I663" t="str">
        <f>HYPERLINK("https://twitter.com/Twitter User/status/1763062546888802541","https://twitter.com/Twitter User/status/1763062546888802541")</f>
        <v>https://twitter.com/Twitter User/status/1763062546888802541</v>
      </c>
      <c r="J663" t="s">
        <v>52</v>
      </c>
      <c r="N663">
        <v>0</v>
      </c>
      <c r="O663">
        <v>0</v>
      </c>
      <c r="X663" t="s">
        <v>53</v>
      </c>
      <c r="AK663" t="s">
        <v>54</v>
      </c>
      <c r="AL663" t="s">
        <v>55</v>
      </c>
      <c r="AM663" t="s">
        <v>55</v>
      </c>
      <c r="AN663" t="s">
        <v>55</v>
      </c>
      <c r="AO663" t="s">
        <v>55</v>
      </c>
      <c r="AP663" t="s">
        <v>55</v>
      </c>
      <c r="AQ663" t="s">
        <v>55</v>
      </c>
    </row>
    <row r="664" spans="1:43" x14ac:dyDescent="0.35">
      <c r="A664" t="s">
        <v>1232</v>
      </c>
      <c r="B664" t="s">
        <v>47</v>
      </c>
      <c r="C664" t="s">
        <v>48</v>
      </c>
      <c r="D664" t="s">
        <v>48</v>
      </c>
      <c r="E664" t="s">
        <v>104</v>
      </c>
      <c r="F664" t="s">
        <v>1239</v>
      </c>
      <c r="G664" t="s">
        <v>1240</v>
      </c>
      <c r="I664" t="str">
        <f>HYPERLINK("https://twitter.com/DBSBankIndia/status/1763043918222888967","https://twitter.com/DBSBankIndia/status/1763043918222888967")</f>
        <v>https://twitter.com/DBSBankIndia/status/1763043918222888967</v>
      </c>
      <c r="J664" t="s">
        <v>52</v>
      </c>
      <c r="N664">
        <v>0</v>
      </c>
      <c r="O664">
        <v>0</v>
      </c>
      <c r="P664">
        <v>14510</v>
      </c>
      <c r="Q664" t="s">
        <v>191</v>
      </c>
      <c r="W664" t="s">
        <v>192</v>
      </c>
      <c r="X664" t="s">
        <v>53</v>
      </c>
      <c r="AK664" t="s">
        <v>54</v>
      </c>
      <c r="AL664" t="s">
        <v>55</v>
      </c>
      <c r="AM664" t="s">
        <v>55</v>
      </c>
      <c r="AN664" t="s">
        <v>55</v>
      </c>
      <c r="AO664" t="s">
        <v>55</v>
      </c>
      <c r="AP664" t="s">
        <v>55</v>
      </c>
      <c r="AQ664" t="s">
        <v>55</v>
      </c>
    </row>
    <row r="665" spans="1:43" x14ac:dyDescent="0.35">
      <c r="A665" t="s">
        <v>1241</v>
      </c>
      <c r="B665" t="s">
        <v>47</v>
      </c>
      <c r="C665" t="s">
        <v>48</v>
      </c>
      <c r="D665" t="s">
        <v>48</v>
      </c>
      <c r="E665" t="s">
        <v>65</v>
      </c>
      <c r="F665" t="s">
        <v>1242</v>
      </c>
      <c r="G665" t="s">
        <v>1243</v>
      </c>
      <c r="I665" t="str">
        <f>HYPERLINK("https://twitter.com/Twitter User/status/1762880250718118136","https://twitter.com/Twitter User/status/1762880250718118136")</f>
        <v>https://twitter.com/Twitter User/status/1762880250718118136</v>
      </c>
      <c r="J665" t="s">
        <v>52</v>
      </c>
      <c r="N665">
        <v>0</v>
      </c>
      <c r="O665">
        <v>0</v>
      </c>
      <c r="X665" t="s">
        <v>53</v>
      </c>
      <c r="AK665" t="s">
        <v>54</v>
      </c>
      <c r="AL665" t="s">
        <v>55</v>
      </c>
      <c r="AM665" t="s">
        <v>55</v>
      </c>
      <c r="AN665" t="s">
        <v>55</v>
      </c>
      <c r="AO665" t="s">
        <v>55</v>
      </c>
      <c r="AP665" t="s">
        <v>55</v>
      </c>
      <c r="AQ665" t="s">
        <v>55</v>
      </c>
    </row>
    <row r="666" spans="1:43" x14ac:dyDescent="0.35">
      <c r="A666" t="s">
        <v>1241</v>
      </c>
      <c r="B666" t="s">
        <v>47</v>
      </c>
      <c r="C666" t="s">
        <v>48</v>
      </c>
      <c r="D666" t="s">
        <v>48</v>
      </c>
      <c r="E666" t="s">
        <v>65</v>
      </c>
      <c r="F666" t="s">
        <v>1244</v>
      </c>
      <c r="G666" t="s">
        <v>1245</v>
      </c>
      <c r="I666" t="str">
        <f>HYPERLINK("https://twitter.com/DBSBankIndia/status/1762821105687888242","https://twitter.com/DBSBankIndia/status/1762821105687888242")</f>
        <v>https://twitter.com/DBSBankIndia/status/1762821105687888242</v>
      </c>
      <c r="J666" t="s">
        <v>52</v>
      </c>
      <c r="N666">
        <v>0</v>
      </c>
      <c r="O666">
        <v>0</v>
      </c>
      <c r="P666">
        <v>14505</v>
      </c>
      <c r="Q666" t="s">
        <v>191</v>
      </c>
      <c r="W666" t="s">
        <v>192</v>
      </c>
      <c r="X666" t="s">
        <v>53</v>
      </c>
      <c r="AK666" t="s">
        <v>54</v>
      </c>
      <c r="AL666" t="s">
        <v>55</v>
      </c>
      <c r="AM666" t="s">
        <v>55</v>
      </c>
      <c r="AN666" t="s">
        <v>55</v>
      </c>
      <c r="AO666" t="s">
        <v>55</v>
      </c>
      <c r="AP666" t="s">
        <v>55</v>
      </c>
      <c r="AQ666" t="s">
        <v>55</v>
      </c>
    </row>
    <row r="667" spans="1:43" x14ac:dyDescent="0.35">
      <c r="A667" t="s">
        <v>1246</v>
      </c>
      <c r="B667" t="s">
        <v>47</v>
      </c>
      <c r="C667" t="s">
        <v>48</v>
      </c>
      <c r="D667" t="s">
        <v>48</v>
      </c>
      <c r="E667" t="s">
        <v>49</v>
      </c>
      <c r="F667" t="s">
        <v>1247</v>
      </c>
      <c r="G667" t="s">
        <v>1248</v>
      </c>
      <c r="I667" t="str">
        <f>HYPERLINK("https://twitter.com/Twitter User/status/1762131034425143713","https://twitter.com/Twitter User/status/1762131034425143713")</f>
        <v>https://twitter.com/Twitter User/status/1762131034425143713</v>
      </c>
      <c r="J667" t="s">
        <v>52</v>
      </c>
      <c r="N667">
        <v>0</v>
      </c>
      <c r="O667">
        <v>0</v>
      </c>
      <c r="W667" t="s">
        <v>192</v>
      </c>
      <c r="X667" t="s">
        <v>444</v>
      </c>
      <c r="AK667" t="s">
        <v>54</v>
      </c>
      <c r="AL667" t="s">
        <v>55</v>
      </c>
      <c r="AM667" t="s">
        <v>55</v>
      </c>
      <c r="AN667" t="s">
        <v>55</v>
      </c>
      <c r="AO667" t="s">
        <v>55</v>
      </c>
      <c r="AP667" t="s">
        <v>55</v>
      </c>
      <c r="AQ667" t="s">
        <v>55</v>
      </c>
    </row>
    <row r="668" spans="1:43" x14ac:dyDescent="0.35">
      <c r="A668" t="s">
        <v>1246</v>
      </c>
      <c r="B668" t="s">
        <v>47</v>
      </c>
      <c r="C668" t="s">
        <v>48</v>
      </c>
      <c r="D668" t="s">
        <v>48</v>
      </c>
      <c r="E668" t="s">
        <v>49</v>
      </c>
      <c r="F668" t="s">
        <v>1249</v>
      </c>
      <c r="G668" t="s">
        <v>1250</v>
      </c>
      <c r="I668" t="str">
        <f>HYPERLINK("https://twitter.com/Twitter User/status/1762092651082588608","https://twitter.com/Twitter User/status/1762092651082588608")</f>
        <v>https://twitter.com/Twitter User/status/1762092651082588608</v>
      </c>
      <c r="N668">
        <v>0</v>
      </c>
      <c r="O668">
        <v>0</v>
      </c>
      <c r="X668" t="s">
        <v>53</v>
      </c>
      <c r="AK668" t="s">
        <v>54</v>
      </c>
      <c r="AL668" t="s">
        <v>55</v>
      </c>
      <c r="AM668" t="s">
        <v>55</v>
      </c>
      <c r="AN668" t="s">
        <v>55</v>
      </c>
      <c r="AO668" t="s">
        <v>55</v>
      </c>
      <c r="AP668" t="s">
        <v>55</v>
      </c>
      <c r="AQ668" t="s">
        <v>55</v>
      </c>
    </row>
    <row r="669" spans="1:43" x14ac:dyDescent="0.35">
      <c r="A669" t="s">
        <v>1251</v>
      </c>
      <c r="B669" t="s">
        <v>227</v>
      </c>
      <c r="C669" t="s">
        <v>1252</v>
      </c>
      <c r="D669" t="s">
        <v>1252</v>
      </c>
      <c r="E669" t="s">
        <v>65</v>
      </c>
      <c r="F669" t="s">
        <v>1253</v>
      </c>
      <c r="G669" t="s">
        <v>1254</v>
      </c>
      <c r="I669" t="str">
        <f>HYPERLINK("https://www.youtube.com/watch?v=fCzJBLfOr_c&amp;lc=UgwZE223Vq5nHUeDFXl4AaABAg","https://www.youtube.com/watch?v=fCzJBLfOr_c&amp;lc=UgwZE223Vq5nHUeDFXl4AaABAg")</f>
        <v>https://www.youtube.com/watch?v=fCzJBLfOr_c&amp;lc=UgwZE223Vq5nHUeDFXl4AaABAg</v>
      </c>
      <c r="R669">
        <v>0</v>
      </c>
      <c r="S669">
        <v>0</v>
      </c>
      <c r="T669">
        <v>0</v>
      </c>
      <c r="V669">
        <v>0</v>
      </c>
      <c r="X669" t="s">
        <v>60</v>
      </c>
      <c r="AL669" t="s">
        <v>55</v>
      </c>
      <c r="AM669" t="s">
        <v>55</v>
      </c>
      <c r="AN669" t="s">
        <v>55</v>
      </c>
      <c r="AO669" t="s">
        <v>55</v>
      </c>
      <c r="AP669" t="s">
        <v>55</v>
      </c>
      <c r="AQ669" t="s">
        <v>55</v>
      </c>
    </row>
    <row r="670" spans="1:43" x14ac:dyDescent="0.35">
      <c r="A670" t="s">
        <v>1251</v>
      </c>
      <c r="B670" t="s">
        <v>47</v>
      </c>
      <c r="C670" t="s">
        <v>48</v>
      </c>
      <c r="D670" t="s">
        <v>48</v>
      </c>
      <c r="E670" t="s">
        <v>65</v>
      </c>
      <c r="F670" t="s">
        <v>1255</v>
      </c>
      <c r="G670" t="s">
        <v>1256</v>
      </c>
      <c r="I670" t="str">
        <f>HYPERLINK("https://twitter.com/DBSBankIndia/status/1760982836041896263","https://twitter.com/DBSBankIndia/status/1760982836041896263")</f>
        <v>https://twitter.com/DBSBankIndia/status/1760982836041896263</v>
      </c>
      <c r="J670" t="s">
        <v>52</v>
      </c>
      <c r="N670">
        <v>0</v>
      </c>
      <c r="O670">
        <v>0</v>
      </c>
      <c r="P670">
        <v>14490</v>
      </c>
      <c r="Q670" t="s">
        <v>191</v>
      </c>
      <c r="W670" t="s">
        <v>192</v>
      </c>
      <c r="X670" t="s">
        <v>53</v>
      </c>
      <c r="AK670" t="s">
        <v>54</v>
      </c>
      <c r="AL670" t="s">
        <v>55</v>
      </c>
      <c r="AM670" t="s">
        <v>55</v>
      </c>
      <c r="AN670" t="s">
        <v>55</v>
      </c>
      <c r="AO670" t="s">
        <v>55</v>
      </c>
      <c r="AP670" t="s">
        <v>55</v>
      </c>
      <c r="AQ670" t="s">
        <v>55</v>
      </c>
    </row>
    <row r="671" spans="1:43" x14ac:dyDescent="0.35">
      <c r="A671" t="s">
        <v>1251</v>
      </c>
      <c r="B671" t="s">
        <v>47</v>
      </c>
      <c r="C671" t="s">
        <v>48</v>
      </c>
      <c r="D671" t="s">
        <v>48</v>
      </c>
      <c r="E671" t="s">
        <v>49</v>
      </c>
      <c r="F671" t="s">
        <v>1247</v>
      </c>
      <c r="G671" t="s">
        <v>1257</v>
      </c>
      <c r="I671" t="str">
        <f>HYPERLINK("https://twitter.com/DBSBankIndia/status/1760911609449656624","https://twitter.com/DBSBankIndia/status/1760911609449656624")</f>
        <v>https://twitter.com/DBSBankIndia/status/1760911609449656624</v>
      </c>
      <c r="J671" t="s">
        <v>52</v>
      </c>
      <c r="N671">
        <v>0</v>
      </c>
      <c r="O671">
        <v>0</v>
      </c>
      <c r="P671">
        <v>14493</v>
      </c>
      <c r="Q671" t="s">
        <v>191</v>
      </c>
      <c r="W671" t="s">
        <v>192</v>
      </c>
      <c r="X671" t="s">
        <v>444</v>
      </c>
      <c r="AK671" t="s">
        <v>54</v>
      </c>
      <c r="AL671" t="s">
        <v>55</v>
      </c>
      <c r="AM671" t="s">
        <v>55</v>
      </c>
      <c r="AN671" t="s">
        <v>55</v>
      </c>
      <c r="AO671" t="s">
        <v>55</v>
      </c>
      <c r="AP671" t="s">
        <v>55</v>
      </c>
      <c r="AQ671" t="s">
        <v>55</v>
      </c>
    </row>
    <row r="672" spans="1:43" x14ac:dyDescent="0.35">
      <c r="A672" t="s">
        <v>1258</v>
      </c>
      <c r="B672" t="s">
        <v>47</v>
      </c>
      <c r="C672" t="s">
        <v>48</v>
      </c>
      <c r="D672" t="s">
        <v>48</v>
      </c>
      <c r="E672" t="s">
        <v>49</v>
      </c>
      <c r="F672" t="s">
        <v>1259</v>
      </c>
      <c r="G672" t="s">
        <v>1260</v>
      </c>
      <c r="I672" t="str">
        <f>HYPERLINK("https://twitter.com/Twitter User/status/1760621915860017415","https://twitter.com/Twitter User/status/1760621915860017415")</f>
        <v>https://twitter.com/Twitter User/status/1760621915860017415</v>
      </c>
      <c r="J672" t="s">
        <v>327</v>
      </c>
      <c r="N672">
        <v>0</v>
      </c>
      <c r="O672">
        <v>0</v>
      </c>
      <c r="X672" t="s">
        <v>53</v>
      </c>
      <c r="AK672" t="s">
        <v>54</v>
      </c>
      <c r="AL672" t="s">
        <v>55</v>
      </c>
      <c r="AM672" t="s">
        <v>55</v>
      </c>
      <c r="AN672" t="s">
        <v>55</v>
      </c>
      <c r="AO672" t="s">
        <v>55</v>
      </c>
      <c r="AP672" t="s">
        <v>55</v>
      </c>
      <c r="AQ672" t="s">
        <v>55</v>
      </c>
    </row>
    <row r="673" spans="1:43" x14ac:dyDescent="0.35">
      <c r="A673" t="s">
        <v>1258</v>
      </c>
      <c r="B673" t="s">
        <v>47</v>
      </c>
      <c r="C673" t="s">
        <v>48</v>
      </c>
      <c r="D673" t="s">
        <v>48</v>
      </c>
      <c r="E673" t="s">
        <v>104</v>
      </c>
      <c r="F673" t="s">
        <v>1261</v>
      </c>
      <c r="G673" t="s">
        <v>1262</v>
      </c>
      <c r="I673" t="str">
        <f>HYPERLINK("https://twitter.com/Twitter User/status/1760594888599495081","https://twitter.com/Twitter User/status/1760594888599495081")</f>
        <v>https://twitter.com/Twitter User/status/1760594888599495081</v>
      </c>
      <c r="J673" t="s">
        <v>52</v>
      </c>
      <c r="N673">
        <v>0</v>
      </c>
      <c r="O673">
        <v>0</v>
      </c>
      <c r="X673" t="s">
        <v>53</v>
      </c>
      <c r="AK673" t="s">
        <v>54</v>
      </c>
      <c r="AL673" t="s">
        <v>55</v>
      </c>
      <c r="AM673" t="s">
        <v>55</v>
      </c>
      <c r="AN673" t="s">
        <v>55</v>
      </c>
      <c r="AO673" t="s">
        <v>55</v>
      </c>
      <c r="AP673" t="s">
        <v>55</v>
      </c>
      <c r="AQ673" t="s">
        <v>55</v>
      </c>
    </row>
    <row r="674" spans="1:43" x14ac:dyDescent="0.35">
      <c r="A674" t="s">
        <v>1258</v>
      </c>
      <c r="B674" t="s">
        <v>227</v>
      </c>
      <c r="C674" t="s">
        <v>1263</v>
      </c>
      <c r="D674" t="s">
        <v>1263</v>
      </c>
      <c r="E674" t="s">
        <v>49</v>
      </c>
      <c r="F674" t="s">
        <v>1264</v>
      </c>
      <c r="G674" t="s">
        <v>1265</v>
      </c>
      <c r="I674" t="str">
        <f>HYPERLINK("https://www.youtube.com/watch?v=kIBfqRnZ6gY&amp;lc=UgxotYXDjg9mJRV6nqh4AaABAg","https://www.youtube.com/watch?v=kIBfqRnZ6gY&amp;lc=UgxotYXDjg9mJRV6nqh4AaABAg")</f>
        <v>https://www.youtube.com/watch?v=kIBfqRnZ6gY&amp;lc=UgxotYXDjg9mJRV6nqh4AaABAg</v>
      </c>
      <c r="R674">
        <v>0</v>
      </c>
      <c r="S674">
        <v>0</v>
      </c>
      <c r="T674">
        <v>0</v>
      </c>
      <c r="V674">
        <v>0</v>
      </c>
      <c r="X674" t="s">
        <v>60</v>
      </c>
      <c r="AL674" t="s">
        <v>55</v>
      </c>
      <c r="AM674" t="s">
        <v>55</v>
      </c>
      <c r="AN674" t="s">
        <v>55</v>
      </c>
      <c r="AO674" t="s">
        <v>55</v>
      </c>
      <c r="AP674" t="s">
        <v>55</v>
      </c>
      <c r="AQ674" t="s">
        <v>55</v>
      </c>
    </row>
    <row r="675" spans="1:43" x14ac:dyDescent="0.35">
      <c r="A675" t="s">
        <v>1258</v>
      </c>
      <c r="B675" t="s">
        <v>47</v>
      </c>
      <c r="C675" t="s">
        <v>48</v>
      </c>
      <c r="D675" t="s">
        <v>48</v>
      </c>
      <c r="E675" t="s">
        <v>49</v>
      </c>
      <c r="F675" t="s">
        <v>1266</v>
      </c>
      <c r="G675" t="s">
        <v>1267</v>
      </c>
      <c r="I675" t="str">
        <f>HYPERLINK("https://twitter.com/DBSBankIndia/status/1760507204770070828","https://twitter.com/DBSBankIndia/status/1760507204770070828")</f>
        <v>https://twitter.com/DBSBankIndia/status/1760507204770070828</v>
      </c>
      <c r="J675" t="s">
        <v>52</v>
      </c>
      <c r="N675">
        <v>0</v>
      </c>
      <c r="O675">
        <v>0</v>
      </c>
      <c r="P675">
        <v>14491</v>
      </c>
      <c r="Q675" t="s">
        <v>191</v>
      </c>
      <c r="W675" t="s">
        <v>192</v>
      </c>
      <c r="X675" t="s">
        <v>53</v>
      </c>
      <c r="AK675" t="s">
        <v>54</v>
      </c>
      <c r="AL675" t="s">
        <v>55</v>
      </c>
      <c r="AM675" t="s">
        <v>55</v>
      </c>
      <c r="AN675" t="s">
        <v>55</v>
      </c>
      <c r="AO675" t="s">
        <v>55</v>
      </c>
      <c r="AP675" t="s">
        <v>55</v>
      </c>
      <c r="AQ675" t="s">
        <v>55</v>
      </c>
    </row>
    <row r="676" spans="1:43" x14ac:dyDescent="0.35">
      <c r="A676" t="s">
        <v>1268</v>
      </c>
      <c r="B676" t="s">
        <v>47</v>
      </c>
      <c r="C676" t="s">
        <v>48</v>
      </c>
      <c r="D676" t="s">
        <v>48</v>
      </c>
      <c r="E676" t="s">
        <v>49</v>
      </c>
      <c r="F676" t="s">
        <v>1269</v>
      </c>
      <c r="G676" t="s">
        <v>1270</v>
      </c>
      <c r="I676" t="str">
        <f>HYPERLINK("https://twitter.com/DBSBankIndia/status/1760325663687340463","https://twitter.com/DBSBankIndia/status/1760325663687340463")</f>
        <v>https://twitter.com/DBSBankIndia/status/1760325663687340463</v>
      </c>
      <c r="J676" t="s">
        <v>52</v>
      </c>
      <c r="N676">
        <v>0</v>
      </c>
      <c r="O676">
        <v>0</v>
      </c>
      <c r="P676">
        <v>14488</v>
      </c>
      <c r="Q676" t="s">
        <v>191</v>
      </c>
      <c r="W676" t="s">
        <v>192</v>
      </c>
      <c r="X676" t="s">
        <v>53</v>
      </c>
      <c r="AK676" t="s">
        <v>54</v>
      </c>
      <c r="AL676" t="s">
        <v>55</v>
      </c>
      <c r="AM676" t="s">
        <v>55</v>
      </c>
      <c r="AN676" t="s">
        <v>55</v>
      </c>
      <c r="AO676" t="s">
        <v>55</v>
      </c>
      <c r="AP676" t="s">
        <v>55</v>
      </c>
      <c r="AQ676" t="s">
        <v>55</v>
      </c>
    </row>
    <row r="677" spans="1:43" x14ac:dyDescent="0.35">
      <c r="A677" t="s">
        <v>1268</v>
      </c>
      <c r="B677" t="s">
        <v>227</v>
      </c>
      <c r="C677" t="s">
        <v>1271</v>
      </c>
      <c r="D677" t="s">
        <v>1271</v>
      </c>
      <c r="E677" t="s">
        <v>65</v>
      </c>
      <c r="F677" t="s">
        <v>1272</v>
      </c>
      <c r="G677" t="s">
        <v>1273</v>
      </c>
      <c r="I677" t="str">
        <f>HYPERLINK("https://www.youtube.com/watch?v=fCzJBLfOr_c&amp;lc=UgzJYpozzmcTHDlsdOF4AaABAg","https://www.youtube.com/watch?v=fCzJBLfOr_c&amp;lc=UgzJYpozzmcTHDlsdOF4AaABAg")</f>
        <v>https://www.youtube.com/watch?v=fCzJBLfOr_c&amp;lc=UgzJYpozzmcTHDlsdOF4AaABAg</v>
      </c>
      <c r="R677">
        <v>0</v>
      </c>
      <c r="S677">
        <v>0</v>
      </c>
      <c r="T677">
        <v>0</v>
      </c>
      <c r="V677">
        <v>0</v>
      </c>
      <c r="X677" t="s">
        <v>60</v>
      </c>
      <c r="AL677" t="s">
        <v>55</v>
      </c>
      <c r="AM677" t="s">
        <v>55</v>
      </c>
      <c r="AN677" t="s">
        <v>55</v>
      </c>
      <c r="AO677" t="s">
        <v>55</v>
      </c>
      <c r="AP677" t="s">
        <v>55</v>
      </c>
      <c r="AQ677" t="s">
        <v>55</v>
      </c>
    </row>
    <row r="678" spans="1:43" x14ac:dyDescent="0.35">
      <c r="A678" t="s">
        <v>1268</v>
      </c>
      <c r="B678" t="s">
        <v>47</v>
      </c>
      <c r="C678" t="s">
        <v>48</v>
      </c>
      <c r="D678" t="s">
        <v>48</v>
      </c>
      <c r="E678" t="s">
        <v>65</v>
      </c>
      <c r="F678" t="s">
        <v>1274</v>
      </c>
      <c r="G678" t="s">
        <v>1275</v>
      </c>
      <c r="I678" t="str">
        <f>HYPERLINK("https://twitter.com/DBSBankIndia/status/1760258060696592634","https://twitter.com/DBSBankIndia/status/1760258060696592634")</f>
        <v>https://twitter.com/DBSBankIndia/status/1760258060696592634</v>
      </c>
      <c r="J678" t="s">
        <v>52</v>
      </c>
      <c r="N678">
        <v>0</v>
      </c>
      <c r="O678">
        <v>0</v>
      </c>
      <c r="P678">
        <v>14484</v>
      </c>
      <c r="Q678" t="s">
        <v>191</v>
      </c>
      <c r="W678" t="s">
        <v>192</v>
      </c>
      <c r="X678" t="s">
        <v>53</v>
      </c>
      <c r="AK678" t="s">
        <v>54</v>
      </c>
      <c r="AL678" t="s">
        <v>55</v>
      </c>
      <c r="AM678" t="s">
        <v>55</v>
      </c>
      <c r="AN678" t="s">
        <v>55</v>
      </c>
      <c r="AO678" t="s">
        <v>55</v>
      </c>
      <c r="AP678" t="s">
        <v>55</v>
      </c>
      <c r="AQ678" t="s">
        <v>55</v>
      </c>
    </row>
    <row r="679" spans="1:43" x14ac:dyDescent="0.35">
      <c r="A679" t="s">
        <v>1268</v>
      </c>
      <c r="B679" t="s">
        <v>47</v>
      </c>
      <c r="C679" t="s">
        <v>48</v>
      </c>
      <c r="D679" t="s">
        <v>48</v>
      </c>
      <c r="E679" t="s">
        <v>49</v>
      </c>
      <c r="F679" t="s">
        <v>1276</v>
      </c>
      <c r="G679" t="s">
        <v>1277</v>
      </c>
      <c r="I679" t="str">
        <f>HYPERLINK("https://twitter.com/Twitter User/status/1760222966884028577","https://twitter.com/Twitter User/status/1760222966884028577")</f>
        <v>https://twitter.com/Twitter User/status/1760222966884028577</v>
      </c>
      <c r="J679" t="s">
        <v>52</v>
      </c>
      <c r="N679">
        <v>0</v>
      </c>
      <c r="O679">
        <v>0</v>
      </c>
      <c r="X679" t="s">
        <v>53</v>
      </c>
      <c r="AK679" t="s">
        <v>54</v>
      </c>
      <c r="AL679" t="s">
        <v>55</v>
      </c>
      <c r="AM679" t="s">
        <v>55</v>
      </c>
      <c r="AN679" t="s">
        <v>55</v>
      </c>
      <c r="AO679" t="s">
        <v>55</v>
      </c>
      <c r="AP679" t="s">
        <v>55</v>
      </c>
      <c r="AQ679" t="s">
        <v>55</v>
      </c>
    </row>
    <row r="680" spans="1:43" x14ac:dyDescent="0.35">
      <c r="A680" t="s">
        <v>1278</v>
      </c>
      <c r="B680" t="s">
        <v>47</v>
      </c>
      <c r="C680" t="s">
        <v>48</v>
      </c>
      <c r="D680" t="s">
        <v>48</v>
      </c>
      <c r="E680" t="s">
        <v>49</v>
      </c>
      <c r="F680" t="s">
        <v>1279</v>
      </c>
      <c r="G680" t="s">
        <v>1280</v>
      </c>
      <c r="I680" t="str">
        <f>HYPERLINK("https://twitter.com/Twitter User/status/1759866215793631557","https://twitter.com/Twitter User/status/1759866215793631557")</f>
        <v>https://twitter.com/Twitter User/status/1759866215793631557</v>
      </c>
      <c r="N680">
        <v>0</v>
      </c>
      <c r="O680">
        <v>0</v>
      </c>
      <c r="W680" t="s">
        <v>192</v>
      </c>
      <c r="X680" t="s">
        <v>53</v>
      </c>
      <c r="AK680" t="s">
        <v>54</v>
      </c>
      <c r="AL680" t="s">
        <v>55</v>
      </c>
      <c r="AM680" t="s">
        <v>55</v>
      </c>
      <c r="AN680" t="s">
        <v>55</v>
      </c>
      <c r="AO680" t="s">
        <v>55</v>
      </c>
      <c r="AP680" t="s">
        <v>55</v>
      </c>
      <c r="AQ680" t="s">
        <v>55</v>
      </c>
    </row>
    <row r="681" spans="1:43" x14ac:dyDescent="0.35">
      <c r="A681" t="s">
        <v>1278</v>
      </c>
      <c r="B681" t="s">
        <v>47</v>
      </c>
      <c r="C681" t="s">
        <v>48</v>
      </c>
      <c r="D681" t="s">
        <v>48</v>
      </c>
      <c r="E681" t="s">
        <v>49</v>
      </c>
      <c r="F681" t="s">
        <v>1247</v>
      </c>
      <c r="G681" t="s">
        <v>1281</v>
      </c>
      <c r="I681" t="str">
        <f>HYPERLINK("https://twitter.com/Twitter User/status/1759864420044354011","https://twitter.com/Twitter User/status/1759864420044354011")</f>
        <v>https://twitter.com/Twitter User/status/1759864420044354011</v>
      </c>
      <c r="N681">
        <v>0</v>
      </c>
      <c r="O681">
        <v>0</v>
      </c>
      <c r="W681" t="s">
        <v>192</v>
      </c>
      <c r="X681" t="s">
        <v>444</v>
      </c>
      <c r="AK681" t="s">
        <v>54</v>
      </c>
      <c r="AL681" t="s">
        <v>55</v>
      </c>
      <c r="AM681" t="s">
        <v>55</v>
      </c>
      <c r="AN681" t="s">
        <v>55</v>
      </c>
      <c r="AO681" t="s">
        <v>55</v>
      </c>
      <c r="AP681" t="s">
        <v>55</v>
      </c>
      <c r="AQ681" t="s">
        <v>55</v>
      </c>
    </row>
    <row r="682" spans="1:43" x14ac:dyDescent="0.35">
      <c r="A682" t="s">
        <v>1278</v>
      </c>
      <c r="B682" t="s">
        <v>47</v>
      </c>
      <c r="C682" t="s">
        <v>48</v>
      </c>
      <c r="D682" t="s">
        <v>48</v>
      </c>
      <c r="E682" t="s">
        <v>49</v>
      </c>
      <c r="F682" t="s">
        <v>1282</v>
      </c>
      <c r="G682" t="s">
        <v>1283</v>
      </c>
      <c r="I682" t="str">
        <f>HYPERLINK("https://twitter.com/Twitter User/status/1759808488048398575","https://twitter.com/Twitter User/status/1759808488048398575")</f>
        <v>https://twitter.com/Twitter User/status/1759808488048398575</v>
      </c>
      <c r="N682">
        <v>0</v>
      </c>
      <c r="O682">
        <v>0</v>
      </c>
      <c r="X682" t="s">
        <v>53</v>
      </c>
      <c r="AK682" t="s">
        <v>54</v>
      </c>
      <c r="AL682" t="s">
        <v>55</v>
      </c>
      <c r="AM682" t="s">
        <v>55</v>
      </c>
      <c r="AN682" t="s">
        <v>55</v>
      </c>
      <c r="AO682" t="s">
        <v>55</v>
      </c>
      <c r="AP682" t="s">
        <v>55</v>
      </c>
      <c r="AQ682" t="s">
        <v>55</v>
      </c>
    </row>
    <row r="683" spans="1:43" x14ac:dyDescent="0.35">
      <c r="A683" t="s">
        <v>1278</v>
      </c>
      <c r="B683" t="s">
        <v>47</v>
      </c>
      <c r="C683" t="s">
        <v>48</v>
      </c>
      <c r="D683" t="s">
        <v>48</v>
      </c>
      <c r="E683" t="s">
        <v>49</v>
      </c>
      <c r="F683" t="s">
        <v>1284</v>
      </c>
      <c r="G683" t="s">
        <v>1285</v>
      </c>
      <c r="I683" t="str">
        <f>HYPERLINK("https://twitter.com/Twitter User/status/1759808296024768823","https://twitter.com/Twitter User/status/1759808296024768823")</f>
        <v>https://twitter.com/Twitter User/status/1759808296024768823</v>
      </c>
      <c r="N683">
        <v>0</v>
      </c>
      <c r="O683">
        <v>0</v>
      </c>
      <c r="W683" t="s">
        <v>192</v>
      </c>
      <c r="X683" t="s">
        <v>53</v>
      </c>
      <c r="AK683" t="s">
        <v>54</v>
      </c>
      <c r="AL683" t="s">
        <v>55</v>
      </c>
      <c r="AM683" t="s">
        <v>55</v>
      </c>
      <c r="AN683" t="s">
        <v>55</v>
      </c>
      <c r="AO683" t="s">
        <v>55</v>
      </c>
      <c r="AP683" t="s">
        <v>55</v>
      </c>
      <c r="AQ683" t="s">
        <v>55</v>
      </c>
    </row>
    <row r="684" spans="1:43" x14ac:dyDescent="0.35">
      <c r="A684" t="s">
        <v>1286</v>
      </c>
      <c r="B684" t="s">
        <v>47</v>
      </c>
      <c r="C684" t="s">
        <v>48</v>
      </c>
      <c r="D684" t="s">
        <v>48</v>
      </c>
      <c r="E684" t="s">
        <v>104</v>
      </c>
      <c r="F684" t="s">
        <v>1287</v>
      </c>
      <c r="G684" t="s">
        <v>1288</v>
      </c>
      <c r="I684" t="str">
        <f>HYPERLINK("https://twitter.com/Twitter User/status/1759619700680724513","https://twitter.com/Twitter User/status/1759619700680724513")</f>
        <v>https://twitter.com/Twitter User/status/1759619700680724513</v>
      </c>
      <c r="J684" t="s">
        <v>52</v>
      </c>
      <c r="N684">
        <v>0</v>
      </c>
      <c r="O684">
        <v>0</v>
      </c>
      <c r="X684" t="s">
        <v>53</v>
      </c>
      <c r="AK684" t="s">
        <v>54</v>
      </c>
      <c r="AL684" t="s">
        <v>55</v>
      </c>
      <c r="AM684" t="s">
        <v>55</v>
      </c>
      <c r="AN684" t="s">
        <v>55</v>
      </c>
      <c r="AO684" t="s">
        <v>55</v>
      </c>
      <c r="AP684" t="s">
        <v>55</v>
      </c>
      <c r="AQ684" t="s">
        <v>55</v>
      </c>
    </row>
    <row r="685" spans="1:43" x14ac:dyDescent="0.35">
      <c r="A685" t="s">
        <v>1286</v>
      </c>
      <c r="B685" t="s">
        <v>47</v>
      </c>
      <c r="C685" t="s">
        <v>48</v>
      </c>
      <c r="D685" t="s">
        <v>48</v>
      </c>
      <c r="E685" t="s">
        <v>104</v>
      </c>
      <c r="F685" t="s">
        <v>1289</v>
      </c>
      <c r="G685" t="s">
        <v>1290</v>
      </c>
      <c r="I685" t="str">
        <f>HYPERLINK("https://twitter.com/Twitter User/status/1759618121475002649","https://twitter.com/Twitter User/status/1759618121475002649")</f>
        <v>https://twitter.com/Twitter User/status/1759618121475002649</v>
      </c>
      <c r="J685" t="s">
        <v>52</v>
      </c>
      <c r="N685">
        <v>0</v>
      </c>
      <c r="O685">
        <v>0</v>
      </c>
      <c r="X685" t="s">
        <v>53</v>
      </c>
      <c r="AK685" t="s">
        <v>54</v>
      </c>
      <c r="AL685" t="s">
        <v>55</v>
      </c>
      <c r="AM685" t="s">
        <v>55</v>
      </c>
      <c r="AN685" t="s">
        <v>55</v>
      </c>
      <c r="AO685" t="s">
        <v>55</v>
      </c>
      <c r="AP685" t="s">
        <v>55</v>
      </c>
      <c r="AQ685" t="s">
        <v>55</v>
      </c>
    </row>
    <row r="686" spans="1:43" x14ac:dyDescent="0.35">
      <c r="A686" t="s">
        <v>1286</v>
      </c>
      <c r="B686" t="s">
        <v>47</v>
      </c>
      <c r="C686" t="s">
        <v>48</v>
      </c>
      <c r="D686" t="s">
        <v>48</v>
      </c>
      <c r="E686" t="s">
        <v>49</v>
      </c>
      <c r="F686" t="s">
        <v>1247</v>
      </c>
      <c r="G686" t="s">
        <v>1291</v>
      </c>
      <c r="I686" t="str">
        <f>HYPERLINK("https://twitter.com/Twitter User/status/1759558924871893469","https://twitter.com/Twitter User/status/1759558924871893469")</f>
        <v>https://twitter.com/Twitter User/status/1759558924871893469</v>
      </c>
      <c r="J686" t="s">
        <v>52</v>
      </c>
      <c r="N686">
        <v>0</v>
      </c>
      <c r="O686">
        <v>0</v>
      </c>
      <c r="X686" t="s">
        <v>444</v>
      </c>
      <c r="AK686" t="s">
        <v>54</v>
      </c>
      <c r="AL686" t="s">
        <v>55</v>
      </c>
      <c r="AM686" t="s">
        <v>55</v>
      </c>
      <c r="AN686" t="s">
        <v>55</v>
      </c>
      <c r="AO686" t="s">
        <v>55</v>
      </c>
      <c r="AP686" t="s">
        <v>55</v>
      </c>
      <c r="AQ686" t="s">
        <v>55</v>
      </c>
    </row>
    <row r="687" spans="1:43" x14ac:dyDescent="0.35">
      <c r="A687" t="s">
        <v>1286</v>
      </c>
      <c r="B687" t="s">
        <v>47</v>
      </c>
      <c r="C687" t="s">
        <v>48</v>
      </c>
      <c r="D687" t="s">
        <v>48</v>
      </c>
      <c r="E687" t="s">
        <v>49</v>
      </c>
      <c r="F687" t="s">
        <v>1247</v>
      </c>
      <c r="G687" t="s">
        <v>1292</v>
      </c>
      <c r="I687" t="str">
        <f>HYPERLINK("https://twitter.com/Twitter User/status/1759557531666633108","https://twitter.com/Twitter User/status/1759557531666633108")</f>
        <v>https://twitter.com/Twitter User/status/1759557531666633108</v>
      </c>
      <c r="N687">
        <v>0</v>
      </c>
      <c r="O687">
        <v>0</v>
      </c>
      <c r="X687" t="s">
        <v>444</v>
      </c>
      <c r="AK687" t="s">
        <v>54</v>
      </c>
      <c r="AL687" t="s">
        <v>55</v>
      </c>
      <c r="AM687" t="s">
        <v>55</v>
      </c>
      <c r="AN687" t="s">
        <v>55</v>
      </c>
      <c r="AO687" t="s">
        <v>55</v>
      </c>
      <c r="AP687" t="s">
        <v>55</v>
      </c>
      <c r="AQ687" t="s">
        <v>55</v>
      </c>
    </row>
    <row r="688" spans="1:43" x14ac:dyDescent="0.35">
      <c r="A688" t="s">
        <v>1286</v>
      </c>
      <c r="B688" t="s">
        <v>47</v>
      </c>
      <c r="C688" t="s">
        <v>48</v>
      </c>
      <c r="D688" t="s">
        <v>48</v>
      </c>
      <c r="E688" t="s">
        <v>49</v>
      </c>
      <c r="F688" t="s">
        <v>1247</v>
      </c>
      <c r="G688" t="s">
        <v>1293</v>
      </c>
      <c r="I688" t="str">
        <f>HYPERLINK("https://twitter.com/Twitter User/status/1759555693672038900","https://twitter.com/Twitter User/status/1759555693672038900")</f>
        <v>https://twitter.com/Twitter User/status/1759555693672038900</v>
      </c>
      <c r="J688" t="s">
        <v>52</v>
      </c>
      <c r="N688">
        <v>0</v>
      </c>
      <c r="O688">
        <v>0</v>
      </c>
      <c r="X688" t="s">
        <v>444</v>
      </c>
      <c r="AK688" t="s">
        <v>54</v>
      </c>
      <c r="AL688" t="s">
        <v>55</v>
      </c>
      <c r="AM688" t="s">
        <v>55</v>
      </c>
      <c r="AN688" t="s">
        <v>55</v>
      </c>
      <c r="AO688" t="s">
        <v>55</v>
      </c>
      <c r="AP688" t="s">
        <v>55</v>
      </c>
      <c r="AQ688" t="s">
        <v>55</v>
      </c>
    </row>
    <row r="689" spans="1:43" x14ac:dyDescent="0.35">
      <c r="A689" t="s">
        <v>1286</v>
      </c>
      <c r="B689" t="s">
        <v>47</v>
      </c>
      <c r="C689" t="s">
        <v>48</v>
      </c>
      <c r="D689" t="s">
        <v>48</v>
      </c>
      <c r="E689" t="s">
        <v>49</v>
      </c>
      <c r="F689" t="s">
        <v>1247</v>
      </c>
      <c r="G689" t="s">
        <v>1294</v>
      </c>
      <c r="I689" t="str">
        <f>HYPERLINK("https://twitter.com/Twitter User/status/1759552975549186353","https://twitter.com/Twitter User/status/1759552975549186353")</f>
        <v>https://twitter.com/Twitter User/status/1759552975549186353</v>
      </c>
      <c r="N689">
        <v>0</v>
      </c>
      <c r="O689">
        <v>0</v>
      </c>
      <c r="W689" t="s">
        <v>192</v>
      </c>
      <c r="X689" t="s">
        <v>444</v>
      </c>
      <c r="AK689" t="s">
        <v>54</v>
      </c>
      <c r="AL689" t="s">
        <v>55</v>
      </c>
      <c r="AM689" t="s">
        <v>55</v>
      </c>
      <c r="AN689" t="s">
        <v>55</v>
      </c>
      <c r="AO689" t="s">
        <v>55</v>
      </c>
      <c r="AP689" t="s">
        <v>55</v>
      </c>
      <c r="AQ689" t="s">
        <v>55</v>
      </c>
    </row>
    <row r="690" spans="1:43" x14ac:dyDescent="0.35">
      <c r="A690" t="s">
        <v>1286</v>
      </c>
      <c r="B690" t="s">
        <v>47</v>
      </c>
      <c r="C690" t="s">
        <v>48</v>
      </c>
      <c r="D690" t="s">
        <v>48</v>
      </c>
      <c r="E690" t="s">
        <v>49</v>
      </c>
      <c r="F690" t="s">
        <v>1247</v>
      </c>
      <c r="G690" t="s">
        <v>1295</v>
      </c>
      <c r="I690" t="str">
        <f>HYPERLINK("https://twitter.com/Twitter User/status/1759552799619109229","https://twitter.com/Twitter User/status/1759552799619109229")</f>
        <v>https://twitter.com/Twitter User/status/1759552799619109229</v>
      </c>
      <c r="N690">
        <v>0</v>
      </c>
      <c r="O690">
        <v>0</v>
      </c>
      <c r="W690" t="s">
        <v>192</v>
      </c>
      <c r="X690" t="s">
        <v>53</v>
      </c>
      <c r="AK690" t="s">
        <v>54</v>
      </c>
      <c r="AL690" t="s">
        <v>55</v>
      </c>
      <c r="AM690" t="s">
        <v>55</v>
      </c>
      <c r="AN690" t="s">
        <v>55</v>
      </c>
      <c r="AO690" t="s">
        <v>55</v>
      </c>
      <c r="AP690" t="s">
        <v>55</v>
      </c>
      <c r="AQ690" t="s">
        <v>55</v>
      </c>
    </row>
    <row r="691" spans="1:43" x14ac:dyDescent="0.35">
      <c r="A691" t="s">
        <v>1286</v>
      </c>
      <c r="B691" t="s">
        <v>47</v>
      </c>
      <c r="C691" t="s">
        <v>48</v>
      </c>
      <c r="D691" t="s">
        <v>48</v>
      </c>
      <c r="E691" t="s">
        <v>49</v>
      </c>
      <c r="F691" t="s">
        <v>1296</v>
      </c>
      <c r="G691" t="s">
        <v>1297</v>
      </c>
      <c r="I691" t="str">
        <f>HYPERLINK("https://twitter.com/Twitter User/status/1759474337705500996","https://twitter.com/Twitter User/status/1759474337705500996")</f>
        <v>https://twitter.com/Twitter User/status/1759474337705500996</v>
      </c>
      <c r="N691">
        <v>0</v>
      </c>
      <c r="O691">
        <v>0</v>
      </c>
      <c r="X691" t="s">
        <v>53</v>
      </c>
      <c r="AK691" t="s">
        <v>54</v>
      </c>
      <c r="AL691" t="s">
        <v>55</v>
      </c>
      <c r="AM691" t="s">
        <v>55</v>
      </c>
      <c r="AN691" t="s">
        <v>55</v>
      </c>
      <c r="AO691" t="s">
        <v>55</v>
      </c>
      <c r="AP691" t="s">
        <v>55</v>
      </c>
      <c r="AQ691" t="s">
        <v>55</v>
      </c>
    </row>
    <row r="692" spans="1:43" x14ac:dyDescent="0.35">
      <c r="A692" t="s">
        <v>1298</v>
      </c>
      <c r="B692" t="s">
        <v>47</v>
      </c>
      <c r="C692" t="s">
        <v>48</v>
      </c>
      <c r="D692" t="s">
        <v>48</v>
      </c>
      <c r="E692" t="s">
        <v>49</v>
      </c>
      <c r="F692" t="s">
        <v>1299</v>
      </c>
      <c r="G692" t="s">
        <v>1300</v>
      </c>
      <c r="I692" t="str">
        <f>HYPERLINK("https://twitter.com/Twitter User/status/1758770358159540529","https://twitter.com/Twitter User/status/1758770358159540529")</f>
        <v>https://twitter.com/Twitter User/status/1758770358159540529</v>
      </c>
      <c r="J692" t="s">
        <v>52</v>
      </c>
      <c r="N692">
        <v>0</v>
      </c>
      <c r="O692">
        <v>0</v>
      </c>
      <c r="X692" t="s">
        <v>53</v>
      </c>
      <c r="AK692" t="s">
        <v>54</v>
      </c>
      <c r="AL692" t="s">
        <v>55</v>
      </c>
      <c r="AM692" t="s">
        <v>55</v>
      </c>
      <c r="AN692" t="s">
        <v>55</v>
      </c>
      <c r="AO692" t="s">
        <v>55</v>
      </c>
      <c r="AP692" t="s">
        <v>55</v>
      </c>
      <c r="AQ692" t="s">
        <v>55</v>
      </c>
    </row>
    <row r="693" spans="1:43" x14ac:dyDescent="0.35">
      <c r="A693" t="s">
        <v>1301</v>
      </c>
      <c r="B693" t="s">
        <v>47</v>
      </c>
      <c r="C693" t="s">
        <v>48</v>
      </c>
      <c r="D693" t="s">
        <v>48</v>
      </c>
      <c r="E693" t="s">
        <v>104</v>
      </c>
      <c r="F693" t="s">
        <v>1289</v>
      </c>
      <c r="G693" t="s">
        <v>1302</v>
      </c>
      <c r="I693" t="str">
        <f>HYPERLINK("https://twitter.com/Twitter User/status/1758515224884187152","https://twitter.com/Twitter User/status/1758515224884187152")</f>
        <v>https://twitter.com/Twitter User/status/1758515224884187152</v>
      </c>
      <c r="J693" t="s">
        <v>52</v>
      </c>
      <c r="N693">
        <v>0</v>
      </c>
      <c r="O693">
        <v>0</v>
      </c>
      <c r="X693" t="s">
        <v>53</v>
      </c>
      <c r="AK693" t="s">
        <v>54</v>
      </c>
      <c r="AL693" t="s">
        <v>55</v>
      </c>
      <c r="AM693" t="s">
        <v>55</v>
      </c>
      <c r="AN693" t="s">
        <v>55</v>
      </c>
      <c r="AO693" t="s">
        <v>55</v>
      </c>
      <c r="AP693" t="s">
        <v>55</v>
      </c>
      <c r="AQ693" t="s">
        <v>55</v>
      </c>
    </row>
    <row r="694" spans="1:43" x14ac:dyDescent="0.35">
      <c r="A694" t="s">
        <v>1301</v>
      </c>
      <c r="B694" t="s">
        <v>47</v>
      </c>
      <c r="C694" t="s">
        <v>48</v>
      </c>
      <c r="D694" t="s">
        <v>48</v>
      </c>
      <c r="E694" t="s">
        <v>104</v>
      </c>
      <c r="F694" t="s">
        <v>1303</v>
      </c>
      <c r="G694" t="s">
        <v>1304</v>
      </c>
      <c r="I694" t="str">
        <f>HYPERLINK("https://twitter.com/Twitter User/status/1758514569729675289","https://twitter.com/Twitter User/status/1758514569729675289")</f>
        <v>https://twitter.com/Twitter User/status/1758514569729675289</v>
      </c>
      <c r="J694" t="s">
        <v>52</v>
      </c>
      <c r="N694">
        <v>0</v>
      </c>
      <c r="O694">
        <v>0</v>
      </c>
      <c r="X694" t="s">
        <v>53</v>
      </c>
      <c r="AK694" t="s">
        <v>54</v>
      </c>
      <c r="AL694" t="s">
        <v>55</v>
      </c>
      <c r="AM694" t="s">
        <v>55</v>
      </c>
      <c r="AN694" t="s">
        <v>55</v>
      </c>
      <c r="AO694" t="s">
        <v>55</v>
      </c>
      <c r="AP694" t="s">
        <v>55</v>
      </c>
      <c r="AQ694" t="s">
        <v>55</v>
      </c>
    </row>
    <row r="695" spans="1:43" x14ac:dyDescent="0.35">
      <c r="A695" t="s">
        <v>1301</v>
      </c>
      <c r="B695" t="s">
        <v>47</v>
      </c>
      <c r="C695" t="s">
        <v>48</v>
      </c>
      <c r="D695" t="s">
        <v>48</v>
      </c>
      <c r="E695" t="s">
        <v>49</v>
      </c>
      <c r="F695" t="s">
        <v>1305</v>
      </c>
      <c r="G695" t="s">
        <v>1306</v>
      </c>
      <c r="I695" t="str">
        <f>HYPERLINK("https://twitter.com/Twitter User/status/1758473404380848482","https://twitter.com/Twitter User/status/1758473404380848482")</f>
        <v>https://twitter.com/Twitter User/status/1758473404380848482</v>
      </c>
      <c r="N695">
        <v>0</v>
      </c>
      <c r="O695">
        <v>0</v>
      </c>
      <c r="X695" t="s">
        <v>53</v>
      </c>
      <c r="AK695" t="s">
        <v>54</v>
      </c>
      <c r="AL695" t="s">
        <v>55</v>
      </c>
      <c r="AM695" t="s">
        <v>55</v>
      </c>
      <c r="AN695" t="s">
        <v>55</v>
      </c>
      <c r="AO695" t="s">
        <v>55</v>
      </c>
      <c r="AP695" t="s">
        <v>55</v>
      </c>
      <c r="AQ695" t="s">
        <v>55</v>
      </c>
    </row>
    <row r="696" spans="1:43" x14ac:dyDescent="0.35">
      <c r="A696" t="s">
        <v>1301</v>
      </c>
      <c r="B696" t="s">
        <v>47</v>
      </c>
      <c r="C696" t="s">
        <v>48</v>
      </c>
      <c r="D696" t="s">
        <v>48</v>
      </c>
      <c r="E696" t="s">
        <v>104</v>
      </c>
      <c r="F696" t="s">
        <v>1307</v>
      </c>
      <c r="G696" t="s">
        <v>1308</v>
      </c>
      <c r="I696" t="str">
        <f>HYPERLINK("https://twitter.com/Twitter User/status/1758425379604459771","https://twitter.com/Twitter User/status/1758425379604459771")</f>
        <v>https://twitter.com/Twitter User/status/1758425379604459771</v>
      </c>
      <c r="J696" t="s">
        <v>52</v>
      </c>
      <c r="N696">
        <v>0</v>
      </c>
      <c r="O696">
        <v>0</v>
      </c>
      <c r="X696" t="s">
        <v>53</v>
      </c>
      <c r="AK696" t="s">
        <v>54</v>
      </c>
      <c r="AL696" t="s">
        <v>55</v>
      </c>
      <c r="AM696" t="s">
        <v>55</v>
      </c>
      <c r="AN696" t="s">
        <v>55</v>
      </c>
      <c r="AO696" t="s">
        <v>55</v>
      </c>
      <c r="AP696" t="s">
        <v>55</v>
      </c>
      <c r="AQ696" t="s">
        <v>55</v>
      </c>
    </row>
    <row r="697" spans="1:43" x14ac:dyDescent="0.35">
      <c r="A697" t="s">
        <v>1309</v>
      </c>
      <c r="B697" t="s">
        <v>47</v>
      </c>
      <c r="C697" t="s">
        <v>48</v>
      </c>
      <c r="D697" t="s">
        <v>48</v>
      </c>
      <c r="E697" t="s">
        <v>49</v>
      </c>
      <c r="F697" t="s">
        <v>1310</v>
      </c>
      <c r="G697" t="s">
        <v>1311</v>
      </c>
      <c r="I697" t="str">
        <f>HYPERLINK("https://twitter.com/Twitter User/status/1757978186036707711","https://twitter.com/Twitter User/status/1757978186036707711")</f>
        <v>https://twitter.com/Twitter User/status/1757978186036707711</v>
      </c>
      <c r="N697">
        <v>0</v>
      </c>
      <c r="O697">
        <v>0</v>
      </c>
      <c r="X697" t="s">
        <v>444</v>
      </c>
      <c r="AK697" t="s">
        <v>54</v>
      </c>
      <c r="AL697" t="s">
        <v>55</v>
      </c>
      <c r="AM697" t="s">
        <v>55</v>
      </c>
      <c r="AN697" t="s">
        <v>55</v>
      </c>
      <c r="AO697" t="s">
        <v>55</v>
      </c>
      <c r="AP697" t="s">
        <v>55</v>
      </c>
      <c r="AQ697" t="s">
        <v>55</v>
      </c>
    </row>
    <row r="698" spans="1:43" x14ac:dyDescent="0.35">
      <c r="A698" t="s">
        <v>1309</v>
      </c>
      <c r="B698" t="s">
        <v>47</v>
      </c>
      <c r="C698" t="s">
        <v>48</v>
      </c>
      <c r="D698" t="s">
        <v>48</v>
      </c>
      <c r="E698" t="s">
        <v>49</v>
      </c>
      <c r="F698" t="s">
        <v>1310</v>
      </c>
      <c r="G698" t="s">
        <v>1312</v>
      </c>
      <c r="I698" t="str">
        <f>HYPERLINK("https://twitter.com/DBSBankIndia/status/1757970486535852135","https://twitter.com/DBSBankIndia/status/1757970486535852135")</f>
        <v>https://twitter.com/DBSBankIndia/status/1757970486535852135</v>
      </c>
      <c r="J698" t="s">
        <v>52</v>
      </c>
      <c r="N698">
        <v>0</v>
      </c>
      <c r="O698">
        <v>0</v>
      </c>
      <c r="P698">
        <v>14478</v>
      </c>
      <c r="Q698" t="s">
        <v>191</v>
      </c>
      <c r="W698" t="s">
        <v>192</v>
      </c>
      <c r="X698" t="s">
        <v>53</v>
      </c>
      <c r="AK698" t="s">
        <v>54</v>
      </c>
      <c r="AL698" t="s">
        <v>55</v>
      </c>
      <c r="AM698" t="s">
        <v>55</v>
      </c>
      <c r="AN698" t="s">
        <v>55</v>
      </c>
      <c r="AO698" t="s">
        <v>55</v>
      </c>
      <c r="AP698" t="s">
        <v>55</v>
      </c>
      <c r="AQ698" t="s">
        <v>55</v>
      </c>
    </row>
    <row r="699" spans="1:43" x14ac:dyDescent="0.35">
      <c r="A699" t="s">
        <v>1313</v>
      </c>
      <c r="B699" t="s">
        <v>47</v>
      </c>
      <c r="C699" t="s">
        <v>48</v>
      </c>
      <c r="D699" t="s">
        <v>48</v>
      </c>
      <c r="E699" t="s">
        <v>49</v>
      </c>
      <c r="F699" t="s">
        <v>1314</v>
      </c>
      <c r="G699" t="s">
        <v>1315</v>
      </c>
      <c r="I699" t="str">
        <f>HYPERLINK("https://twitter.com/Twitter User/status/1757673009362674054","https://twitter.com/Twitter User/status/1757673009362674054")</f>
        <v>https://twitter.com/Twitter User/status/1757673009362674054</v>
      </c>
      <c r="N699">
        <v>0</v>
      </c>
      <c r="O699">
        <v>0</v>
      </c>
      <c r="X699" t="s">
        <v>53</v>
      </c>
      <c r="AK699" t="s">
        <v>54</v>
      </c>
      <c r="AL699" t="s">
        <v>55</v>
      </c>
      <c r="AM699" t="s">
        <v>55</v>
      </c>
      <c r="AN699" t="s">
        <v>55</v>
      </c>
      <c r="AO699" t="s">
        <v>55</v>
      </c>
      <c r="AP699" t="s">
        <v>55</v>
      </c>
      <c r="AQ699" t="s">
        <v>55</v>
      </c>
    </row>
    <row r="700" spans="1:43" x14ac:dyDescent="0.35">
      <c r="A700" t="s">
        <v>1313</v>
      </c>
      <c r="B700" t="s">
        <v>47</v>
      </c>
      <c r="C700" t="s">
        <v>48</v>
      </c>
      <c r="D700" t="s">
        <v>48</v>
      </c>
      <c r="E700" t="s">
        <v>49</v>
      </c>
      <c r="F700" t="s">
        <v>1316</v>
      </c>
      <c r="G700" t="s">
        <v>1317</v>
      </c>
      <c r="I700" t="str">
        <f>HYPERLINK("https://twitter.com/Twitter User/status/1757656990116106666","https://twitter.com/Twitter User/status/1757656990116106666")</f>
        <v>https://twitter.com/Twitter User/status/1757656990116106666</v>
      </c>
      <c r="N700">
        <v>0</v>
      </c>
      <c r="O700">
        <v>0</v>
      </c>
      <c r="X700" t="s">
        <v>53</v>
      </c>
      <c r="AK700" t="s">
        <v>54</v>
      </c>
      <c r="AL700" t="s">
        <v>55</v>
      </c>
      <c r="AM700" t="s">
        <v>55</v>
      </c>
      <c r="AN700" t="s">
        <v>55</v>
      </c>
      <c r="AO700" t="s">
        <v>55</v>
      </c>
      <c r="AP700" t="s">
        <v>55</v>
      </c>
      <c r="AQ700" t="s">
        <v>55</v>
      </c>
    </row>
    <row r="701" spans="1:43" x14ac:dyDescent="0.35">
      <c r="A701" t="s">
        <v>1313</v>
      </c>
      <c r="B701" t="s">
        <v>47</v>
      </c>
      <c r="C701" t="s">
        <v>48</v>
      </c>
      <c r="D701" t="s">
        <v>48</v>
      </c>
      <c r="E701" t="s">
        <v>104</v>
      </c>
      <c r="F701" t="s">
        <v>1318</v>
      </c>
      <c r="G701" t="s">
        <v>1319</v>
      </c>
      <c r="I701" t="str">
        <f>HYPERLINK("https://twitter.com/Twitter User/status/1757598713986286013","https://twitter.com/Twitter User/status/1757598713986286013")</f>
        <v>https://twitter.com/Twitter User/status/1757598713986286013</v>
      </c>
      <c r="N701">
        <v>0</v>
      </c>
      <c r="O701">
        <v>0</v>
      </c>
      <c r="X701" t="s">
        <v>53</v>
      </c>
      <c r="AK701" t="s">
        <v>54</v>
      </c>
      <c r="AL701" t="s">
        <v>55</v>
      </c>
      <c r="AM701" t="s">
        <v>55</v>
      </c>
      <c r="AN701" t="s">
        <v>55</v>
      </c>
      <c r="AO701" t="s">
        <v>55</v>
      </c>
      <c r="AP701" t="s">
        <v>55</v>
      </c>
      <c r="AQ701" t="s">
        <v>55</v>
      </c>
    </row>
    <row r="702" spans="1:43" x14ac:dyDescent="0.35">
      <c r="A702" t="s">
        <v>1313</v>
      </c>
      <c r="B702" t="s">
        <v>47</v>
      </c>
      <c r="C702" t="s">
        <v>48</v>
      </c>
      <c r="D702" t="s">
        <v>48</v>
      </c>
      <c r="E702" t="s">
        <v>104</v>
      </c>
      <c r="F702" t="s">
        <v>1320</v>
      </c>
      <c r="G702" t="s">
        <v>1321</v>
      </c>
      <c r="I702" t="str">
        <f>HYPERLINK("https://twitter.com/Twitter User/status/1757564244592341459","https://twitter.com/Twitter User/status/1757564244592341459")</f>
        <v>https://twitter.com/Twitter User/status/1757564244592341459</v>
      </c>
      <c r="N702">
        <v>0</v>
      </c>
      <c r="O702">
        <v>0</v>
      </c>
      <c r="X702" t="s">
        <v>53</v>
      </c>
      <c r="AK702" t="s">
        <v>54</v>
      </c>
      <c r="AL702" t="s">
        <v>55</v>
      </c>
      <c r="AM702" t="s">
        <v>55</v>
      </c>
      <c r="AN702" t="s">
        <v>55</v>
      </c>
      <c r="AO702" t="s">
        <v>55</v>
      </c>
      <c r="AP702" t="s">
        <v>55</v>
      </c>
      <c r="AQ702" t="s">
        <v>55</v>
      </c>
    </row>
    <row r="703" spans="1:43" x14ac:dyDescent="0.35">
      <c r="A703" t="s">
        <v>1313</v>
      </c>
      <c r="B703" t="s">
        <v>47</v>
      </c>
      <c r="C703" t="s">
        <v>48</v>
      </c>
      <c r="D703" t="s">
        <v>48</v>
      </c>
      <c r="E703" t="s">
        <v>104</v>
      </c>
      <c r="F703" t="s">
        <v>1322</v>
      </c>
      <c r="G703" t="s">
        <v>1323</v>
      </c>
      <c r="I703" t="str">
        <f>HYPERLINK("https://twitter.com/Twitter User/status/1757487380024766901","https://twitter.com/Twitter User/status/1757487380024766901")</f>
        <v>https://twitter.com/Twitter User/status/1757487380024766901</v>
      </c>
      <c r="J703" t="s">
        <v>52</v>
      </c>
      <c r="N703">
        <v>0</v>
      </c>
      <c r="O703">
        <v>0</v>
      </c>
      <c r="X703" t="s">
        <v>53</v>
      </c>
      <c r="AK703" t="s">
        <v>54</v>
      </c>
      <c r="AL703" t="s">
        <v>55</v>
      </c>
      <c r="AM703" t="s">
        <v>55</v>
      </c>
      <c r="AN703" t="s">
        <v>55</v>
      </c>
      <c r="AO703" t="s">
        <v>55</v>
      </c>
      <c r="AP703" t="s">
        <v>55</v>
      </c>
      <c r="AQ703" t="s">
        <v>55</v>
      </c>
    </row>
    <row r="704" spans="1:43" x14ac:dyDescent="0.35">
      <c r="A704" t="s">
        <v>1313</v>
      </c>
      <c r="B704" t="s">
        <v>47</v>
      </c>
      <c r="C704" t="s">
        <v>48</v>
      </c>
      <c r="D704" t="s">
        <v>48</v>
      </c>
      <c r="E704" t="s">
        <v>49</v>
      </c>
      <c r="F704" t="s">
        <v>1324</v>
      </c>
      <c r="G704" t="s">
        <v>1325</v>
      </c>
      <c r="I704" t="str">
        <f>HYPERLINK("https://twitter.com/Twitter User/status/1757484059578745253","https://twitter.com/Twitter User/status/1757484059578745253")</f>
        <v>https://twitter.com/Twitter User/status/1757484059578745253</v>
      </c>
      <c r="J704" t="s">
        <v>52</v>
      </c>
      <c r="N704">
        <v>0</v>
      </c>
      <c r="O704">
        <v>0</v>
      </c>
      <c r="X704" t="s">
        <v>53</v>
      </c>
      <c r="AK704" t="s">
        <v>54</v>
      </c>
      <c r="AL704" t="s">
        <v>55</v>
      </c>
      <c r="AM704" t="s">
        <v>55</v>
      </c>
      <c r="AN704" t="s">
        <v>55</v>
      </c>
      <c r="AO704" t="s">
        <v>55</v>
      </c>
      <c r="AP704" t="s">
        <v>55</v>
      </c>
      <c r="AQ704" t="s">
        <v>55</v>
      </c>
    </row>
    <row r="705" spans="1:43" x14ac:dyDescent="0.35">
      <c r="A705" t="s">
        <v>1313</v>
      </c>
      <c r="B705" t="s">
        <v>47</v>
      </c>
      <c r="C705" t="s">
        <v>48</v>
      </c>
      <c r="D705" t="s">
        <v>48</v>
      </c>
      <c r="E705" t="s">
        <v>104</v>
      </c>
      <c r="F705" t="s">
        <v>1326</v>
      </c>
      <c r="G705" t="s">
        <v>1327</v>
      </c>
      <c r="I705" t="str">
        <f>HYPERLINK("https://twitter.com/Twitter User/status/1757480276626919570","https://twitter.com/Twitter User/status/1757480276626919570")</f>
        <v>https://twitter.com/Twitter User/status/1757480276626919570</v>
      </c>
      <c r="J705" t="s">
        <v>52</v>
      </c>
      <c r="N705">
        <v>0</v>
      </c>
      <c r="O705">
        <v>0</v>
      </c>
      <c r="X705" t="s">
        <v>53</v>
      </c>
      <c r="AK705" t="s">
        <v>54</v>
      </c>
      <c r="AL705" t="s">
        <v>55</v>
      </c>
      <c r="AM705" t="s">
        <v>55</v>
      </c>
      <c r="AN705" t="s">
        <v>55</v>
      </c>
      <c r="AO705" t="s">
        <v>55</v>
      </c>
      <c r="AP705" t="s">
        <v>55</v>
      </c>
      <c r="AQ705" t="s">
        <v>55</v>
      </c>
    </row>
    <row r="706" spans="1:43" x14ac:dyDescent="0.35">
      <c r="A706" t="s">
        <v>1313</v>
      </c>
      <c r="B706" t="s">
        <v>47</v>
      </c>
      <c r="C706" t="s">
        <v>48</v>
      </c>
      <c r="D706" t="s">
        <v>48</v>
      </c>
      <c r="E706" t="s">
        <v>65</v>
      </c>
      <c r="F706" t="s">
        <v>1328</v>
      </c>
      <c r="G706" t="s">
        <v>1329</v>
      </c>
      <c r="I706" t="str">
        <f>HYPERLINK("https://twitter.com/DBSBankIndia/status/1757472205305258360","https://twitter.com/DBSBankIndia/status/1757472205305258360")</f>
        <v>https://twitter.com/DBSBankIndia/status/1757472205305258360</v>
      </c>
      <c r="J706" t="s">
        <v>52</v>
      </c>
      <c r="N706">
        <v>0</v>
      </c>
      <c r="O706">
        <v>0</v>
      </c>
      <c r="P706">
        <v>14476</v>
      </c>
      <c r="Q706" t="s">
        <v>191</v>
      </c>
      <c r="W706" t="s">
        <v>192</v>
      </c>
      <c r="X706" t="s">
        <v>53</v>
      </c>
      <c r="AK706" t="s">
        <v>54</v>
      </c>
      <c r="AL706" t="s">
        <v>55</v>
      </c>
      <c r="AM706" t="s">
        <v>55</v>
      </c>
      <c r="AN706" t="s">
        <v>55</v>
      </c>
      <c r="AO706" t="s">
        <v>55</v>
      </c>
      <c r="AP706" t="s">
        <v>55</v>
      </c>
      <c r="AQ706" t="s">
        <v>55</v>
      </c>
    </row>
    <row r="707" spans="1:43" x14ac:dyDescent="0.35">
      <c r="A707" t="s">
        <v>1330</v>
      </c>
      <c r="B707" t="s">
        <v>47</v>
      </c>
      <c r="C707" t="s">
        <v>48</v>
      </c>
      <c r="D707" t="s">
        <v>48</v>
      </c>
      <c r="E707" t="s">
        <v>49</v>
      </c>
      <c r="F707" t="s">
        <v>1331</v>
      </c>
      <c r="G707" t="s">
        <v>1332</v>
      </c>
      <c r="I707" t="str">
        <f>HYPERLINK("https://twitter.com/Twitter User/status/1757471257652773059","https://twitter.com/Twitter User/status/1757471257652773059")</f>
        <v>https://twitter.com/Twitter User/status/1757471257652773059</v>
      </c>
      <c r="J707" t="s">
        <v>52</v>
      </c>
      <c r="N707">
        <v>0</v>
      </c>
      <c r="O707">
        <v>0</v>
      </c>
      <c r="X707" t="s">
        <v>444</v>
      </c>
      <c r="AK707" t="s">
        <v>54</v>
      </c>
      <c r="AL707" t="s">
        <v>55</v>
      </c>
      <c r="AM707" t="s">
        <v>55</v>
      </c>
      <c r="AN707" t="s">
        <v>55</v>
      </c>
      <c r="AO707" t="s">
        <v>55</v>
      </c>
      <c r="AP707" t="s">
        <v>55</v>
      </c>
      <c r="AQ707" t="s">
        <v>55</v>
      </c>
    </row>
    <row r="708" spans="1:43" x14ac:dyDescent="0.35">
      <c r="A708" t="s">
        <v>1330</v>
      </c>
      <c r="B708" t="s">
        <v>47</v>
      </c>
      <c r="C708" t="s">
        <v>48</v>
      </c>
      <c r="D708" t="s">
        <v>48</v>
      </c>
      <c r="E708" t="s">
        <v>49</v>
      </c>
      <c r="F708" t="s">
        <v>1331</v>
      </c>
      <c r="G708" t="s">
        <v>1333</v>
      </c>
      <c r="I708" t="str">
        <f>HYPERLINK("https://twitter.com/Twitter User/status/1757471158885396745","https://twitter.com/Twitter User/status/1757471158885396745")</f>
        <v>https://twitter.com/Twitter User/status/1757471158885396745</v>
      </c>
      <c r="J708" t="s">
        <v>52</v>
      </c>
      <c r="N708">
        <v>0</v>
      </c>
      <c r="O708">
        <v>0</v>
      </c>
      <c r="X708" t="s">
        <v>53</v>
      </c>
      <c r="AK708" t="s">
        <v>54</v>
      </c>
      <c r="AL708" t="s">
        <v>55</v>
      </c>
      <c r="AM708" t="s">
        <v>55</v>
      </c>
      <c r="AN708" t="s">
        <v>55</v>
      </c>
      <c r="AO708" t="s">
        <v>55</v>
      </c>
      <c r="AP708" t="s">
        <v>55</v>
      </c>
      <c r="AQ708" t="s">
        <v>55</v>
      </c>
    </row>
    <row r="709" spans="1:43" x14ac:dyDescent="0.35">
      <c r="A709" t="s">
        <v>1330</v>
      </c>
      <c r="B709" t="s">
        <v>47</v>
      </c>
      <c r="C709" t="s">
        <v>48</v>
      </c>
      <c r="D709" t="s">
        <v>48</v>
      </c>
      <c r="E709" t="s">
        <v>49</v>
      </c>
      <c r="F709" t="s">
        <v>1334</v>
      </c>
      <c r="G709" t="s">
        <v>1335</v>
      </c>
      <c r="I709" t="str">
        <f>HYPERLINK("https://twitter.com/Twitter User/status/1757116024187682891","https://twitter.com/Twitter User/status/1757116024187682891")</f>
        <v>https://twitter.com/Twitter User/status/1757116024187682891</v>
      </c>
      <c r="J709" t="s">
        <v>52</v>
      </c>
      <c r="N709">
        <v>0</v>
      </c>
      <c r="O709">
        <v>0</v>
      </c>
      <c r="X709" t="s">
        <v>53</v>
      </c>
      <c r="AK709" t="s">
        <v>54</v>
      </c>
      <c r="AL709" t="s">
        <v>55</v>
      </c>
      <c r="AM709" t="s">
        <v>55</v>
      </c>
      <c r="AN709" t="s">
        <v>55</v>
      </c>
      <c r="AO709" t="s">
        <v>55</v>
      </c>
      <c r="AP709" t="s">
        <v>55</v>
      </c>
      <c r="AQ709" t="s">
        <v>55</v>
      </c>
    </row>
    <row r="710" spans="1:43" x14ac:dyDescent="0.35">
      <c r="A710" t="s">
        <v>1336</v>
      </c>
      <c r="B710" t="s">
        <v>47</v>
      </c>
      <c r="C710" t="s">
        <v>48</v>
      </c>
      <c r="D710" t="s">
        <v>48</v>
      </c>
      <c r="E710" t="s">
        <v>104</v>
      </c>
      <c r="F710" t="s">
        <v>1337</v>
      </c>
      <c r="G710" t="s">
        <v>1338</v>
      </c>
      <c r="I710" t="str">
        <f>HYPERLINK("https://twitter.com/Twitter User/status/1757084335721849042","https://twitter.com/Twitter User/status/1757084335721849042")</f>
        <v>https://twitter.com/Twitter User/status/1757084335721849042</v>
      </c>
      <c r="J710" t="s">
        <v>52</v>
      </c>
      <c r="N710">
        <v>0</v>
      </c>
      <c r="O710">
        <v>0</v>
      </c>
      <c r="X710" t="s">
        <v>53</v>
      </c>
      <c r="AK710" t="s">
        <v>54</v>
      </c>
      <c r="AL710" t="s">
        <v>55</v>
      </c>
      <c r="AM710" t="s">
        <v>55</v>
      </c>
      <c r="AN710" t="s">
        <v>55</v>
      </c>
      <c r="AO710" t="s">
        <v>55</v>
      </c>
      <c r="AP710" t="s">
        <v>55</v>
      </c>
      <c r="AQ710" t="s">
        <v>55</v>
      </c>
    </row>
    <row r="711" spans="1:43" x14ac:dyDescent="0.35">
      <c r="A711" t="s">
        <v>1336</v>
      </c>
      <c r="B711" t="s">
        <v>47</v>
      </c>
      <c r="C711" t="s">
        <v>48</v>
      </c>
      <c r="D711" t="s">
        <v>48</v>
      </c>
      <c r="E711" t="s">
        <v>65</v>
      </c>
      <c r="F711" t="s">
        <v>1339</v>
      </c>
      <c r="G711" t="s">
        <v>1340</v>
      </c>
      <c r="I711" t="str">
        <f>HYPERLINK("https://twitter.com/DBSBankIndia/status/1757070676660236426","https://twitter.com/DBSBankIndia/status/1757070676660236426")</f>
        <v>https://twitter.com/DBSBankIndia/status/1757070676660236426</v>
      </c>
      <c r="J711" t="s">
        <v>52</v>
      </c>
      <c r="N711">
        <v>0</v>
      </c>
      <c r="O711">
        <v>0</v>
      </c>
      <c r="P711">
        <v>14474</v>
      </c>
      <c r="Q711" t="s">
        <v>191</v>
      </c>
      <c r="W711" t="s">
        <v>192</v>
      </c>
      <c r="X711" t="s">
        <v>53</v>
      </c>
      <c r="AK711" t="s">
        <v>54</v>
      </c>
      <c r="AL711" t="s">
        <v>55</v>
      </c>
      <c r="AM711" t="s">
        <v>55</v>
      </c>
      <c r="AN711" t="s">
        <v>55</v>
      </c>
      <c r="AO711" t="s">
        <v>55</v>
      </c>
      <c r="AP711" t="s">
        <v>55</v>
      </c>
      <c r="AQ711" t="s">
        <v>55</v>
      </c>
    </row>
    <row r="712" spans="1:43" x14ac:dyDescent="0.35">
      <c r="A712" t="s">
        <v>1336</v>
      </c>
      <c r="B712" t="s">
        <v>47</v>
      </c>
      <c r="C712" t="s">
        <v>48</v>
      </c>
      <c r="D712" t="s">
        <v>48</v>
      </c>
      <c r="E712" t="s">
        <v>104</v>
      </c>
      <c r="F712" t="s">
        <v>1341</v>
      </c>
      <c r="G712" t="s">
        <v>1342</v>
      </c>
      <c r="I712" t="str">
        <f>HYPERLINK("https://twitter.com/Twitter User/status/1756863682158690774","https://twitter.com/Twitter User/status/1756863682158690774")</f>
        <v>https://twitter.com/Twitter User/status/1756863682158690774</v>
      </c>
      <c r="J712" t="s">
        <v>52</v>
      </c>
      <c r="N712">
        <v>0</v>
      </c>
      <c r="O712">
        <v>0</v>
      </c>
      <c r="X712" t="s">
        <v>53</v>
      </c>
      <c r="AK712" t="s">
        <v>54</v>
      </c>
      <c r="AL712" t="s">
        <v>55</v>
      </c>
      <c r="AM712" t="s">
        <v>55</v>
      </c>
      <c r="AN712" t="s">
        <v>55</v>
      </c>
      <c r="AO712" t="s">
        <v>55</v>
      </c>
      <c r="AP712" t="s">
        <v>55</v>
      </c>
      <c r="AQ712" t="s">
        <v>55</v>
      </c>
    </row>
    <row r="713" spans="1:43" x14ac:dyDescent="0.35">
      <c r="A713" t="s">
        <v>1343</v>
      </c>
      <c r="B713" t="s">
        <v>47</v>
      </c>
      <c r="C713" t="s">
        <v>48</v>
      </c>
      <c r="D713" t="s">
        <v>48</v>
      </c>
      <c r="E713" t="s">
        <v>104</v>
      </c>
      <c r="F713" t="s">
        <v>1344</v>
      </c>
      <c r="G713" t="s">
        <v>1345</v>
      </c>
      <c r="I713" t="str">
        <f>HYPERLINK("https://twitter.com/Twitter User/status/1756584701891137579","https://twitter.com/Twitter User/status/1756584701891137579")</f>
        <v>https://twitter.com/Twitter User/status/1756584701891137579</v>
      </c>
      <c r="J713" t="s">
        <v>52</v>
      </c>
      <c r="N713">
        <v>0</v>
      </c>
      <c r="O713">
        <v>0</v>
      </c>
      <c r="X713" t="s">
        <v>53</v>
      </c>
      <c r="AK713" t="s">
        <v>54</v>
      </c>
      <c r="AL713" t="s">
        <v>55</v>
      </c>
      <c r="AM713" t="s">
        <v>55</v>
      </c>
      <c r="AN713" t="s">
        <v>55</v>
      </c>
      <c r="AO713" t="s">
        <v>55</v>
      </c>
      <c r="AP713" t="s">
        <v>55</v>
      </c>
      <c r="AQ713" t="s">
        <v>55</v>
      </c>
    </row>
    <row r="714" spans="1:43" x14ac:dyDescent="0.35">
      <c r="A714" t="s">
        <v>1343</v>
      </c>
      <c r="B714" t="s">
        <v>47</v>
      </c>
      <c r="C714" t="s">
        <v>48</v>
      </c>
      <c r="D714" t="s">
        <v>48</v>
      </c>
      <c r="E714" t="s">
        <v>104</v>
      </c>
      <c r="F714" t="s">
        <v>1346</v>
      </c>
      <c r="G714" t="s">
        <v>1347</v>
      </c>
      <c r="I714" t="str">
        <f>HYPERLINK("https://twitter.com/Twitter User/status/1756576896723382604","https://twitter.com/Twitter User/status/1756576896723382604")</f>
        <v>https://twitter.com/Twitter User/status/1756576896723382604</v>
      </c>
      <c r="J714" t="s">
        <v>52</v>
      </c>
      <c r="N714">
        <v>0</v>
      </c>
      <c r="O714">
        <v>0</v>
      </c>
      <c r="X714" t="s">
        <v>53</v>
      </c>
      <c r="AK714" t="s">
        <v>54</v>
      </c>
      <c r="AL714" t="s">
        <v>55</v>
      </c>
      <c r="AM714" t="s">
        <v>55</v>
      </c>
      <c r="AN714" t="s">
        <v>55</v>
      </c>
      <c r="AO714" t="s">
        <v>55</v>
      </c>
      <c r="AP714" t="s">
        <v>55</v>
      </c>
      <c r="AQ714" t="s">
        <v>55</v>
      </c>
    </row>
    <row r="715" spans="1:43" x14ac:dyDescent="0.35">
      <c r="A715" t="s">
        <v>1343</v>
      </c>
      <c r="B715" t="s">
        <v>47</v>
      </c>
      <c r="C715" t="s">
        <v>48</v>
      </c>
      <c r="D715" t="s">
        <v>48</v>
      </c>
      <c r="E715" t="s">
        <v>104</v>
      </c>
      <c r="F715" t="s">
        <v>1348</v>
      </c>
      <c r="G715" t="s">
        <v>1349</v>
      </c>
      <c r="I715" t="str">
        <f>HYPERLINK("https://twitter.com/Twitter User/status/1756576186078310415","https://twitter.com/Twitter User/status/1756576186078310415")</f>
        <v>https://twitter.com/Twitter User/status/1756576186078310415</v>
      </c>
      <c r="J715" t="s">
        <v>52</v>
      </c>
      <c r="N715">
        <v>0</v>
      </c>
      <c r="O715">
        <v>0</v>
      </c>
      <c r="X715" t="s">
        <v>53</v>
      </c>
      <c r="AK715" t="s">
        <v>54</v>
      </c>
      <c r="AL715" t="s">
        <v>55</v>
      </c>
      <c r="AM715" t="s">
        <v>55</v>
      </c>
      <c r="AN715" t="s">
        <v>55</v>
      </c>
      <c r="AO715" t="s">
        <v>55</v>
      </c>
      <c r="AP715" t="s">
        <v>55</v>
      </c>
      <c r="AQ715" t="s">
        <v>55</v>
      </c>
    </row>
    <row r="716" spans="1:43" x14ac:dyDescent="0.35">
      <c r="A716" t="s">
        <v>1343</v>
      </c>
      <c r="B716" t="s">
        <v>47</v>
      </c>
      <c r="C716" t="s">
        <v>48</v>
      </c>
      <c r="D716" t="s">
        <v>48</v>
      </c>
      <c r="E716" t="s">
        <v>104</v>
      </c>
      <c r="F716" t="s">
        <v>1350</v>
      </c>
      <c r="G716" t="s">
        <v>1351</v>
      </c>
      <c r="I716" t="str">
        <f>HYPERLINK("https://twitter.com/Twitter User/status/1756575567951048755","https://twitter.com/Twitter User/status/1756575567951048755")</f>
        <v>https://twitter.com/Twitter User/status/1756575567951048755</v>
      </c>
      <c r="J716" t="s">
        <v>52</v>
      </c>
      <c r="N716">
        <v>0</v>
      </c>
      <c r="O716">
        <v>0</v>
      </c>
      <c r="X716" t="s">
        <v>53</v>
      </c>
      <c r="AK716" t="s">
        <v>54</v>
      </c>
      <c r="AL716" t="s">
        <v>55</v>
      </c>
      <c r="AM716" t="s">
        <v>55</v>
      </c>
      <c r="AN716" t="s">
        <v>55</v>
      </c>
      <c r="AO716" t="s">
        <v>55</v>
      </c>
      <c r="AP716" t="s">
        <v>55</v>
      </c>
      <c r="AQ716" t="s">
        <v>55</v>
      </c>
    </row>
    <row r="717" spans="1:43" x14ac:dyDescent="0.35">
      <c r="A717" t="s">
        <v>1343</v>
      </c>
      <c r="B717" t="s">
        <v>47</v>
      </c>
      <c r="C717" t="s">
        <v>48</v>
      </c>
      <c r="D717" t="s">
        <v>48</v>
      </c>
      <c r="E717" t="s">
        <v>104</v>
      </c>
      <c r="F717" t="s">
        <v>1348</v>
      </c>
      <c r="G717" t="s">
        <v>1352</v>
      </c>
      <c r="I717" t="str">
        <f>HYPERLINK("https://twitter.com/Twitter User/status/1756575430772142518","https://twitter.com/Twitter User/status/1756575430772142518")</f>
        <v>https://twitter.com/Twitter User/status/1756575430772142518</v>
      </c>
      <c r="J717" t="s">
        <v>52</v>
      </c>
      <c r="N717">
        <v>0</v>
      </c>
      <c r="O717">
        <v>0</v>
      </c>
      <c r="X717" t="s">
        <v>53</v>
      </c>
      <c r="AK717" t="s">
        <v>54</v>
      </c>
      <c r="AL717" t="s">
        <v>55</v>
      </c>
      <c r="AM717" t="s">
        <v>55</v>
      </c>
      <c r="AN717" t="s">
        <v>55</v>
      </c>
      <c r="AO717" t="s">
        <v>55</v>
      </c>
      <c r="AP717" t="s">
        <v>55</v>
      </c>
      <c r="AQ717" t="s">
        <v>55</v>
      </c>
    </row>
    <row r="718" spans="1:43" x14ac:dyDescent="0.35">
      <c r="A718" t="s">
        <v>1353</v>
      </c>
      <c r="B718" t="s">
        <v>47</v>
      </c>
      <c r="C718" t="s">
        <v>48</v>
      </c>
      <c r="D718" t="s">
        <v>48</v>
      </c>
      <c r="E718" t="s">
        <v>104</v>
      </c>
      <c r="F718" t="s">
        <v>1344</v>
      </c>
      <c r="G718" t="s">
        <v>1354</v>
      </c>
      <c r="I718" t="str">
        <f>HYPERLINK("https://twitter.com/Twitter User/status/1756226371884548592","https://twitter.com/Twitter User/status/1756226371884548592")</f>
        <v>https://twitter.com/Twitter User/status/1756226371884548592</v>
      </c>
      <c r="J718" t="s">
        <v>52</v>
      </c>
      <c r="N718">
        <v>0</v>
      </c>
      <c r="O718">
        <v>0</v>
      </c>
      <c r="X718" t="s">
        <v>53</v>
      </c>
      <c r="AK718" t="s">
        <v>54</v>
      </c>
      <c r="AL718" t="s">
        <v>55</v>
      </c>
      <c r="AM718" t="s">
        <v>55</v>
      </c>
      <c r="AN718" t="s">
        <v>55</v>
      </c>
      <c r="AO718" t="s">
        <v>55</v>
      </c>
      <c r="AP718" t="s">
        <v>55</v>
      </c>
      <c r="AQ718" t="s">
        <v>55</v>
      </c>
    </row>
    <row r="719" spans="1:43" x14ac:dyDescent="0.35">
      <c r="A719" t="s">
        <v>1353</v>
      </c>
      <c r="B719" t="s">
        <v>47</v>
      </c>
      <c r="C719" t="s">
        <v>48</v>
      </c>
      <c r="D719" t="s">
        <v>48</v>
      </c>
      <c r="E719" t="s">
        <v>49</v>
      </c>
      <c r="F719" t="s">
        <v>1355</v>
      </c>
      <c r="G719" t="s">
        <v>1356</v>
      </c>
      <c r="I719" t="str">
        <f>HYPERLINK("https://twitter.com/Twitter User/status/1756220318258266395","https://twitter.com/Twitter User/status/1756220318258266395")</f>
        <v>https://twitter.com/Twitter User/status/1756220318258266395</v>
      </c>
      <c r="N719">
        <v>0</v>
      </c>
      <c r="O719">
        <v>0</v>
      </c>
      <c r="X719" t="s">
        <v>53</v>
      </c>
      <c r="AK719" t="s">
        <v>54</v>
      </c>
      <c r="AL719" t="s">
        <v>55</v>
      </c>
      <c r="AM719" t="s">
        <v>55</v>
      </c>
      <c r="AN719" t="s">
        <v>55</v>
      </c>
      <c r="AO719" t="s">
        <v>55</v>
      </c>
      <c r="AP719" t="s">
        <v>55</v>
      </c>
      <c r="AQ719" t="s">
        <v>55</v>
      </c>
    </row>
    <row r="720" spans="1:43" x14ac:dyDescent="0.35">
      <c r="A720" t="s">
        <v>1353</v>
      </c>
      <c r="B720" t="s">
        <v>47</v>
      </c>
      <c r="C720" t="s">
        <v>48</v>
      </c>
      <c r="D720" t="s">
        <v>48</v>
      </c>
      <c r="E720" t="s">
        <v>49</v>
      </c>
      <c r="F720" t="s">
        <v>1357</v>
      </c>
      <c r="G720" t="s">
        <v>1358</v>
      </c>
      <c r="I720" t="str">
        <f>HYPERLINK("https://twitter.com/Twitter User/status/1756081541405647038","https://twitter.com/Twitter User/status/1756081541405647038")</f>
        <v>https://twitter.com/Twitter User/status/1756081541405647038</v>
      </c>
      <c r="J720" t="s">
        <v>52</v>
      </c>
      <c r="N720">
        <v>0</v>
      </c>
      <c r="O720">
        <v>0</v>
      </c>
      <c r="X720" t="s">
        <v>53</v>
      </c>
      <c r="AK720" t="s">
        <v>54</v>
      </c>
      <c r="AL720" t="s">
        <v>55</v>
      </c>
      <c r="AM720" t="s">
        <v>55</v>
      </c>
      <c r="AN720" t="s">
        <v>55</v>
      </c>
      <c r="AO720" t="s">
        <v>55</v>
      </c>
      <c r="AP720" t="s">
        <v>55</v>
      </c>
      <c r="AQ720" t="s">
        <v>55</v>
      </c>
    </row>
    <row r="721" spans="1:43" x14ac:dyDescent="0.35">
      <c r="A721" t="s">
        <v>1359</v>
      </c>
      <c r="B721" t="s">
        <v>47</v>
      </c>
      <c r="C721" t="s">
        <v>48</v>
      </c>
      <c r="D721" t="s">
        <v>48</v>
      </c>
      <c r="E721" t="s">
        <v>65</v>
      </c>
      <c r="F721" t="s">
        <v>1360</v>
      </c>
      <c r="G721" t="s">
        <v>1361</v>
      </c>
      <c r="I721" t="str">
        <f>HYPERLINK("https://twitter.com/Twitter User/status/1755889160605278228","https://twitter.com/Twitter User/status/1755889160605278228")</f>
        <v>https://twitter.com/Twitter User/status/1755889160605278228</v>
      </c>
      <c r="J721" t="s">
        <v>327</v>
      </c>
      <c r="N721">
        <v>0</v>
      </c>
      <c r="O721">
        <v>0</v>
      </c>
      <c r="X721" t="s">
        <v>53</v>
      </c>
      <c r="AK721" t="s">
        <v>54</v>
      </c>
      <c r="AL721" t="s">
        <v>55</v>
      </c>
      <c r="AM721" t="s">
        <v>55</v>
      </c>
      <c r="AN721" t="s">
        <v>55</v>
      </c>
      <c r="AO721" t="s">
        <v>55</v>
      </c>
      <c r="AP721" t="s">
        <v>55</v>
      </c>
      <c r="AQ721" t="s">
        <v>55</v>
      </c>
    </row>
    <row r="722" spans="1:43" x14ac:dyDescent="0.35">
      <c r="A722" t="s">
        <v>1359</v>
      </c>
      <c r="B722" t="s">
        <v>47</v>
      </c>
      <c r="C722" t="s">
        <v>48</v>
      </c>
      <c r="D722" t="s">
        <v>48</v>
      </c>
      <c r="E722" t="s">
        <v>104</v>
      </c>
      <c r="F722" t="s">
        <v>1362</v>
      </c>
      <c r="G722" t="s">
        <v>1363</v>
      </c>
      <c r="I722" t="str">
        <f>HYPERLINK("https://twitter.com/Twitter User/status/1755889132151197839","https://twitter.com/Twitter User/status/1755889132151197839")</f>
        <v>https://twitter.com/Twitter User/status/1755889132151197839</v>
      </c>
      <c r="J722" t="s">
        <v>52</v>
      </c>
      <c r="N722">
        <v>0</v>
      </c>
      <c r="O722">
        <v>0</v>
      </c>
      <c r="X722" t="s">
        <v>53</v>
      </c>
      <c r="AK722" t="s">
        <v>54</v>
      </c>
      <c r="AL722" t="s">
        <v>55</v>
      </c>
      <c r="AM722" t="s">
        <v>55</v>
      </c>
      <c r="AN722" t="s">
        <v>55</v>
      </c>
      <c r="AO722" t="s">
        <v>55</v>
      </c>
      <c r="AP722" t="s">
        <v>55</v>
      </c>
      <c r="AQ722" t="s">
        <v>55</v>
      </c>
    </row>
    <row r="723" spans="1:43" x14ac:dyDescent="0.35">
      <c r="A723" t="s">
        <v>1359</v>
      </c>
      <c r="B723" t="s">
        <v>47</v>
      </c>
      <c r="C723" t="s">
        <v>48</v>
      </c>
      <c r="D723" t="s">
        <v>48</v>
      </c>
      <c r="E723" t="s">
        <v>104</v>
      </c>
      <c r="F723" t="s">
        <v>1364</v>
      </c>
      <c r="G723" t="s">
        <v>1365</v>
      </c>
      <c r="I723" t="str">
        <f>HYPERLINK("https://twitter.com/Twitter User/status/1755669154042888603","https://twitter.com/Twitter User/status/1755669154042888603")</f>
        <v>https://twitter.com/Twitter User/status/1755669154042888603</v>
      </c>
      <c r="N723">
        <v>0</v>
      </c>
      <c r="O723">
        <v>0</v>
      </c>
      <c r="X723" t="s">
        <v>53</v>
      </c>
      <c r="AK723" t="s">
        <v>54</v>
      </c>
      <c r="AL723" t="s">
        <v>55</v>
      </c>
      <c r="AM723" t="s">
        <v>55</v>
      </c>
      <c r="AN723" t="s">
        <v>55</v>
      </c>
      <c r="AO723" t="s">
        <v>55</v>
      </c>
      <c r="AP723" t="s">
        <v>55</v>
      </c>
      <c r="AQ723" t="s">
        <v>55</v>
      </c>
    </row>
    <row r="724" spans="1:43" x14ac:dyDescent="0.35">
      <c r="A724" t="s">
        <v>1366</v>
      </c>
      <c r="B724" t="s">
        <v>227</v>
      </c>
      <c r="C724" t="s">
        <v>1367</v>
      </c>
      <c r="D724" t="s">
        <v>1367</v>
      </c>
      <c r="E724" t="s">
        <v>65</v>
      </c>
      <c r="F724" t="s">
        <v>1368</v>
      </c>
      <c r="G724" t="s">
        <v>1369</v>
      </c>
      <c r="I724" t="str">
        <f>HYPERLINK("https://www.youtube.com/watch?v=40I5FIgI32s&amp;lc=UgwcoEM0v2j2YEMfLZd4AaABAg","https://www.youtube.com/watch?v=40I5FIgI32s&amp;lc=UgwcoEM0v2j2YEMfLZd4AaABAg")</f>
        <v>https://www.youtube.com/watch?v=40I5FIgI32s&amp;lc=UgwcoEM0v2j2YEMfLZd4AaABAg</v>
      </c>
      <c r="R724">
        <v>0</v>
      </c>
      <c r="S724">
        <v>0</v>
      </c>
      <c r="T724">
        <v>0</v>
      </c>
      <c r="V724">
        <v>0</v>
      </c>
      <c r="X724" t="s">
        <v>60</v>
      </c>
      <c r="AL724" t="s">
        <v>55</v>
      </c>
      <c r="AM724" t="s">
        <v>55</v>
      </c>
      <c r="AN724" t="s">
        <v>55</v>
      </c>
      <c r="AO724" t="s">
        <v>55</v>
      </c>
      <c r="AP724" t="s">
        <v>55</v>
      </c>
      <c r="AQ724" t="s">
        <v>55</v>
      </c>
    </row>
    <row r="725" spans="1:43" x14ac:dyDescent="0.35">
      <c r="A725" t="s">
        <v>1366</v>
      </c>
      <c r="B725" t="s">
        <v>47</v>
      </c>
      <c r="C725" t="s">
        <v>48</v>
      </c>
      <c r="D725" t="s">
        <v>48</v>
      </c>
      <c r="E725" t="s">
        <v>49</v>
      </c>
      <c r="F725" t="s">
        <v>1370</v>
      </c>
      <c r="G725" t="s">
        <v>1371</v>
      </c>
      <c r="I725" t="str">
        <f>HYPERLINK("https://twitter.com/DBSBankIndia/status/1755547019643330864","https://twitter.com/DBSBankIndia/status/1755547019643330864")</f>
        <v>https://twitter.com/DBSBankIndia/status/1755547019643330864</v>
      </c>
      <c r="J725" t="s">
        <v>52</v>
      </c>
      <c r="N725">
        <v>0</v>
      </c>
      <c r="O725">
        <v>0</v>
      </c>
      <c r="P725">
        <v>14452</v>
      </c>
      <c r="Q725" t="s">
        <v>191</v>
      </c>
      <c r="W725" t="s">
        <v>192</v>
      </c>
      <c r="X725" t="s">
        <v>53</v>
      </c>
      <c r="AK725" t="s">
        <v>54</v>
      </c>
      <c r="AL725" t="s">
        <v>55</v>
      </c>
      <c r="AM725" t="s">
        <v>55</v>
      </c>
      <c r="AN725" t="s">
        <v>55</v>
      </c>
      <c r="AO725" t="s">
        <v>55</v>
      </c>
      <c r="AP725" t="s">
        <v>55</v>
      </c>
      <c r="AQ725" t="s">
        <v>55</v>
      </c>
    </row>
    <row r="726" spans="1:43" x14ac:dyDescent="0.35">
      <c r="A726" t="s">
        <v>1366</v>
      </c>
      <c r="B726" t="s">
        <v>47</v>
      </c>
      <c r="C726" t="s">
        <v>48</v>
      </c>
      <c r="D726" t="s">
        <v>48</v>
      </c>
      <c r="E726" t="s">
        <v>49</v>
      </c>
      <c r="F726" t="s">
        <v>1372</v>
      </c>
      <c r="G726" t="s">
        <v>1373</v>
      </c>
      <c r="I726" t="str">
        <f>HYPERLINK("https://twitter.com/Twitter User/status/1755471752925495656","https://twitter.com/Twitter User/status/1755471752925495656")</f>
        <v>https://twitter.com/Twitter User/status/1755471752925495656</v>
      </c>
      <c r="J726" t="s">
        <v>327</v>
      </c>
      <c r="N726">
        <v>0</v>
      </c>
      <c r="O726">
        <v>0</v>
      </c>
      <c r="X726" t="s">
        <v>53</v>
      </c>
      <c r="AK726" t="s">
        <v>54</v>
      </c>
      <c r="AL726" t="s">
        <v>55</v>
      </c>
      <c r="AM726" t="s">
        <v>55</v>
      </c>
      <c r="AN726" t="s">
        <v>55</v>
      </c>
      <c r="AO726" t="s">
        <v>55</v>
      </c>
      <c r="AP726" t="s">
        <v>55</v>
      </c>
      <c r="AQ726" t="s">
        <v>55</v>
      </c>
    </row>
    <row r="727" spans="1:43" x14ac:dyDescent="0.35">
      <c r="A727" t="s">
        <v>1374</v>
      </c>
      <c r="B727" t="s">
        <v>47</v>
      </c>
      <c r="C727" t="s">
        <v>48</v>
      </c>
      <c r="D727" t="s">
        <v>48</v>
      </c>
      <c r="E727" t="s">
        <v>49</v>
      </c>
      <c r="F727" t="s">
        <v>1375</v>
      </c>
      <c r="G727" t="s">
        <v>1376</v>
      </c>
      <c r="I727" t="str">
        <f>HYPERLINK("https://twitter.com/Twitter User/status/1754750561046380701","https://twitter.com/Twitter User/status/1754750561046380701")</f>
        <v>https://twitter.com/Twitter User/status/1754750561046380701</v>
      </c>
      <c r="N727">
        <v>0</v>
      </c>
      <c r="O727">
        <v>0</v>
      </c>
      <c r="X727" t="s">
        <v>53</v>
      </c>
      <c r="AK727" t="s">
        <v>54</v>
      </c>
      <c r="AL727" t="s">
        <v>55</v>
      </c>
      <c r="AM727" t="s">
        <v>55</v>
      </c>
      <c r="AN727" t="s">
        <v>55</v>
      </c>
      <c r="AO727" t="s">
        <v>55</v>
      </c>
      <c r="AP727" t="s">
        <v>55</v>
      </c>
      <c r="AQ727" t="s">
        <v>55</v>
      </c>
    </row>
    <row r="728" spans="1:43" x14ac:dyDescent="0.35">
      <c r="A728" t="s">
        <v>1377</v>
      </c>
      <c r="B728" t="s">
        <v>47</v>
      </c>
      <c r="C728" t="s">
        <v>48</v>
      </c>
      <c r="D728" t="s">
        <v>48</v>
      </c>
      <c r="E728" t="s">
        <v>104</v>
      </c>
      <c r="F728" t="s">
        <v>1378</v>
      </c>
      <c r="G728" t="s">
        <v>1379</v>
      </c>
      <c r="I728" t="str">
        <f>HYPERLINK("https://twitter.com/Twitter User/status/1754551983347052984","https://twitter.com/Twitter User/status/1754551983347052984")</f>
        <v>https://twitter.com/Twitter User/status/1754551983347052984</v>
      </c>
      <c r="J728" t="s">
        <v>52</v>
      </c>
      <c r="N728">
        <v>0</v>
      </c>
      <c r="O728">
        <v>0</v>
      </c>
      <c r="X728" t="s">
        <v>53</v>
      </c>
      <c r="AK728" t="s">
        <v>54</v>
      </c>
      <c r="AL728" t="s">
        <v>55</v>
      </c>
      <c r="AM728" t="s">
        <v>55</v>
      </c>
      <c r="AN728" t="s">
        <v>55</v>
      </c>
      <c r="AO728" t="s">
        <v>55</v>
      </c>
      <c r="AP728" t="s">
        <v>55</v>
      </c>
      <c r="AQ728" t="s">
        <v>55</v>
      </c>
    </row>
    <row r="729" spans="1:43" x14ac:dyDescent="0.35">
      <c r="A729" t="s">
        <v>1377</v>
      </c>
      <c r="B729" t="s">
        <v>47</v>
      </c>
      <c r="C729" t="s">
        <v>48</v>
      </c>
      <c r="D729" t="s">
        <v>48</v>
      </c>
      <c r="E729" t="s">
        <v>65</v>
      </c>
      <c r="F729" t="s">
        <v>1380</v>
      </c>
      <c r="G729" t="s">
        <v>1381</v>
      </c>
      <c r="I729" t="str">
        <f>HYPERLINK("https://twitter.com/Twitter User/status/1754352798337052825","https://twitter.com/Twitter User/status/1754352798337052825")</f>
        <v>https://twitter.com/Twitter User/status/1754352798337052825</v>
      </c>
      <c r="N729">
        <v>0</v>
      </c>
      <c r="O729">
        <v>0</v>
      </c>
      <c r="X729" t="s">
        <v>53</v>
      </c>
      <c r="AK729" t="s">
        <v>54</v>
      </c>
      <c r="AL729" t="s">
        <v>55</v>
      </c>
      <c r="AM729" t="s">
        <v>55</v>
      </c>
      <c r="AN729" t="s">
        <v>55</v>
      </c>
      <c r="AO729" t="s">
        <v>55</v>
      </c>
      <c r="AP729" t="s">
        <v>55</v>
      </c>
      <c r="AQ729" t="s">
        <v>55</v>
      </c>
    </row>
    <row r="730" spans="1:43" x14ac:dyDescent="0.35">
      <c r="A730" t="s">
        <v>1377</v>
      </c>
      <c r="B730" t="s">
        <v>47</v>
      </c>
      <c r="C730" t="s">
        <v>48</v>
      </c>
      <c r="D730" t="s">
        <v>48</v>
      </c>
      <c r="E730" t="s">
        <v>49</v>
      </c>
      <c r="F730" t="s">
        <v>1382</v>
      </c>
      <c r="G730" t="s">
        <v>1383</v>
      </c>
      <c r="I730" t="str">
        <f>HYPERLINK("https://twitter.com/Twitter User/status/1754352783350747393","https://twitter.com/Twitter User/status/1754352783350747393")</f>
        <v>https://twitter.com/Twitter User/status/1754352783350747393</v>
      </c>
      <c r="N730">
        <v>0</v>
      </c>
      <c r="O730">
        <v>0</v>
      </c>
      <c r="W730" t="s">
        <v>192</v>
      </c>
      <c r="X730" t="s">
        <v>53</v>
      </c>
      <c r="AK730" t="s">
        <v>54</v>
      </c>
      <c r="AL730" t="s">
        <v>55</v>
      </c>
      <c r="AM730" t="s">
        <v>55</v>
      </c>
      <c r="AN730" t="s">
        <v>55</v>
      </c>
      <c r="AO730" t="s">
        <v>55</v>
      </c>
      <c r="AP730" t="s">
        <v>55</v>
      </c>
      <c r="AQ730" t="s">
        <v>55</v>
      </c>
    </row>
    <row r="731" spans="1:43" x14ac:dyDescent="0.35">
      <c r="A731" t="s">
        <v>1384</v>
      </c>
      <c r="B731" t="s">
        <v>47</v>
      </c>
      <c r="C731" t="s">
        <v>48</v>
      </c>
      <c r="D731" t="s">
        <v>48</v>
      </c>
      <c r="E731" t="s">
        <v>104</v>
      </c>
      <c r="F731" t="s">
        <v>1378</v>
      </c>
      <c r="G731" t="s">
        <v>1385</v>
      </c>
      <c r="I731" t="str">
        <f>HYPERLINK("https://twitter.com/Twitter User/status/1754081206273204315","https://twitter.com/Twitter User/status/1754081206273204315")</f>
        <v>https://twitter.com/Twitter User/status/1754081206273204315</v>
      </c>
      <c r="J731" t="s">
        <v>52</v>
      </c>
      <c r="N731">
        <v>0</v>
      </c>
      <c r="O731">
        <v>0</v>
      </c>
      <c r="X731" t="s">
        <v>53</v>
      </c>
      <c r="AK731" t="s">
        <v>54</v>
      </c>
      <c r="AL731" t="s">
        <v>55</v>
      </c>
      <c r="AM731" t="s">
        <v>55</v>
      </c>
      <c r="AN731" t="s">
        <v>55</v>
      </c>
      <c r="AO731" t="s">
        <v>55</v>
      </c>
      <c r="AP731" t="s">
        <v>55</v>
      </c>
      <c r="AQ731" t="s">
        <v>55</v>
      </c>
    </row>
    <row r="732" spans="1:43" x14ac:dyDescent="0.35">
      <c r="A732" t="s">
        <v>1384</v>
      </c>
      <c r="B732" t="s">
        <v>47</v>
      </c>
      <c r="C732" t="s">
        <v>48</v>
      </c>
      <c r="D732" t="s">
        <v>48</v>
      </c>
      <c r="E732" t="s">
        <v>49</v>
      </c>
      <c r="F732" t="s">
        <v>1386</v>
      </c>
      <c r="G732" t="s">
        <v>1387</v>
      </c>
      <c r="I732" t="str">
        <f>HYPERLINK("https://twitter.com/Twitter User/status/1754043257833791739","https://twitter.com/Twitter User/status/1754043257833791739")</f>
        <v>https://twitter.com/Twitter User/status/1754043257833791739</v>
      </c>
      <c r="J732" t="s">
        <v>52</v>
      </c>
      <c r="N732">
        <v>0</v>
      </c>
      <c r="O732">
        <v>0</v>
      </c>
      <c r="X732" t="s">
        <v>53</v>
      </c>
      <c r="AK732" t="s">
        <v>54</v>
      </c>
      <c r="AL732" t="s">
        <v>55</v>
      </c>
      <c r="AM732" t="s">
        <v>55</v>
      </c>
      <c r="AN732" t="s">
        <v>55</v>
      </c>
      <c r="AO732" t="s">
        <v>55</v>
      </c>
      <c r="AP732" t="s">
        <v>55</v>
      </c>
      <c r="AQ732" t="s">
        <v>55</v>
      </c>
    </row>
    <row r="733" spans="1:43" x14ac:dyDescent="0.35">
      <c r="A733" t="s">
        <v>1388</v>
      </c>
      <c r="B733" t="s">
        <v>47</v>
      </c>
      <c r="C733" t="s">
        <v>48</v>
      </c>
      <c r="D733" t="s">
        <v>48</v>
      </c>
      <c r="E733" t="s">
        <v>49</v>
      </c>
      <c r="F733" t="s">
        <v>1389</v>
      </c>
      <c r="G733" t="s">
        <v>1390</v>
      </c>
      <c r="I733" t="str">
        <f>HYPERLINK("https://twitter.com/DBSBankIndia/status/1753481481186427046","https://twitter.com/DBSBankIndia/status/1753481481186427046")</f>
        <v>https://twitter.com/DBSBankIndia/status/1753481481186427046</v>
      </c>
      <c r="J733" t="s">
        <v>52</v>
      </c>
      <c r="N733">
        <v>0</v>
      </c>
      <c r="O733">
        <v>0</v>
      </c>
      <c r="P733">
        <v>14449</v>
      </c>
      <c r="Q733" t="s">
        <v>191</v>
      </c>
      <c r="W733" t="s">
        <v>192</v>
      </c>
      <c r="X733" t="s">
        <v>53</v>
      </c>
      <c r="AK733" t="s">
        <v>54</v>
      </c>
      <c r="AL733" t="s">
        <v>55</v>
      </c>
      <c r="AM733" t="s">
        <v>55</v>
      </c>
      <c r="AN733" t="s">
        <v>55</v>
      </c>
      <c r="AO733" t="s">
        <v>55</v>
      </c>
      <c r="AP733" t="s">
        <v>55</v>
      </c>
      <c r="AQ733" t="s">
        <v>55</v>
      </c>
    </row>
    <row r="734" spans="1:43" x14ac:dyDescent="0.35">
      <c r="A734" t="s">
        <v>1388</v>
      </c>
      <c r="B734" t="s">
        <v>47</v>
      </c>
      <c r="C734" t="s">
        <v>48</v>
      </c>
      <c r="D734" t="s">
        <v>48</v>
      </c>
      <c r="E734" t="s">
        <v>65</v>
      </c>
      <c r="F734" t="s">
        <v>1391</v>
      </c>
      <c r="G734" t="s">
        <v>1392</v>
      </c>
      <c r="I734" t="str">
        <f>HYPERLINK("https://twitter.com/Twitter User/status/1753461399198863788","https://twitter.com/Twitter User/status/1753461399198863788")</f>
        <v>https://twitter.com/Twitter User/status/1753461399198863788</v>
      </c>
      <c r="N734">
        <v>0</v>
      </c>
      <c r="O734">
        <v>0</v>
      </c>
      <c r="X734" t="s">
        <v>444</v>
      </c>
      <c r="AK734" t="s">
        <v>54</v>
      </c>
      <c r="AL734" t="s">
        <v>55</v>
      </c>
      <c r="AM734" t="s">
        <v>55</v>
      </c>
      <c r="AN734" t="s">
        <v>55</v>
      </c>
      <c r="AO734" t="s">
        <v>55</v>
      </c>
      <c r="AP734" t="s">
        <v>55</v>
      </c>
      <c r="AQ734" t="s">
        <v>55</v>
      </c>
    </row>
    <row r="735" spans="1:43" x14ac:dyDescent="0.35">
      <c r="A735" t="s">
        <v>1388</v>
      </c>
      <c r="B735" t="s">
        <v>47</v>
      </c>
      <c r="C735" t="s">
        <v>48</v>
      </c>
      <c r="D735" t="s">
        <v>48</v>
      </c>
      <c r="E735" t="s">
        <v>49</v>
      </c>
      <c r="F735" s="1" t="s">
        <v>1393</v>
      </c>
      <c r="G735" t="s">
        <v>1394</v>
      </c>
      <c r="I735" t="str">
        <f>HYPERLINK("https://twitter.com/Twitter User/status/1753276564429795389","https://twitter.com/Twitter User/status/1753276564429795389")</f>
        <v>https://twitter.com/Twitter User/status/1753276564429795389</v>
      </c>
      <c r="J735" t="s">
        <v>327</v>
      </c>
      <c r="N735">
        <v>0</v>
      </c>
      <c r="O735">
        <v>0</v>
      </c>
      <c r="X735" t="s">
        <v>53</v>
      </c>
      <c r="AK735" t="s">
        <v>54</v>
      </c>
      <c r="AL735" t="s">
        <v>55</v>
      </c>
      <c r="AM735" t="s">
        <v>55</v>
      </c>
      <c r="AN735" t="s">
        <v>55</v>
      </c>
      <c r="AO735" t="s">
        <v>55</v>
      </c>
      <c r="AP735" t="s">
        <v>55</v>
      </c>
      <c r="AQ735" t="s">
        <v>55</v>
      </c>
    </row>
    <row r="736" spans="1:43" x14ac:dyDescent="0.35">
      <c r="A736" t="s">
        <v>1388</v>
      </c>
      <c r="B736" t="s">
        <v>47</v>
      </c>
      <c r="C736" t="s">
        <v>48</v>
      </c>
      <c r="D736" t="s">
        <v>48</v>
      </c>
      <c r="E736" t="s">
        <v>65</v>
      </c>
      <c r="F736" t="s">
        <v>1391</v>
      </c>
      <c r="G736" t="s">
        <v>1395</v>
      </c>
      <c r="I736" t="str">
        <f>HYPERLINK("https://twitter.com/DBSBankIndia/status/1753259447537778771","https://twitter.com/DBSBankIndia/status/1753259447537778771")</f>
        <v>https://twitter.com/DBSBankIndia/status/1753259447537778771</v>
      </c>
      <c r="J736" t="s">
        <v>52</v>
      </c>
      <c r="N736">
        <v>0</v>
      </c>
      <c r="O736">
        <v>0</v>
      </c>
      <c r="P736">
        <v>14445</v>
      </c>
      <c r="Q736" t="s">
        <v>191</v>
      </c>
      <c r="W736" t="s">
        <v>192</v>
      </c>
      <c r="X736" t="s">
        <v>53</v>
      </c>
      <c r="AK736" t="s">
        <v>54</v>
      </c>
      <c r="AL736" t="s">
        <v>55</v>
      </c>
      <c r="AM736" t="s">
        <v>55</v>
      </c>
      <c r="AN736" t="s">
        <v>55</v>
      </c>
      <c r="AO736" t="s">
        <v>55</v>
      </c>
      <c r="AP736" t="s">
        <v>55</v>
      </c>
      <c r="AQ736" t="s">
        <v>55</v>
      </c>
    </row>
    <row r="737" spans="1:43" x14ac:dyDescent="0.35">
      <c r="A737" t="s">
        <v>1396</v>
      </c>
      <c r="B737" t="s">
        <v>47</v>
      </c>
      <c r="C737" t="s">
        <v>48</v>
      </c>
      <c r="D737" t="s">
        <v>48</v>
      </c>
      <c r="E737" t="s">
        <v>49</v>
      </c>
      <c r="F737" t="s">
        <v>1397</v>
      </c>
      <c r="G737" t="s">
        <v>1398</v>
      </c>
      <c r="I737" t="str">
        <f>HYPERLINK("https://twitter.com/Twitter User/status/1753122812141682691","https://twitter.com/Twitter User/status/1753122812141682691")</f>
        <v>https://twitter.com/Twitter User/status/1753122812141682691</v>
      </c>
      <c r="N737">
        <v>0</v>
      </c>
      <c r="O737">
        <v>0</v>
      </c>
      <c r="W737" t="s">
        <v>192</v>
      </c>
      <c r="X737" t="s">
        <v>53</v>
      </c>
      <c r="AK737" t="s">
        <v>54</v>
      </c>
      <c r="AL737" t="s">
        <v>55</v>
      </c>
      <c r="AM737" t="s">
        <v>55</v>
      </c>
      <c r="AN737" t="s">
        <v>55</v>
      </c>
      <c r="AO737" t="s">
        <v>55</v>
      </c>
      <c r="AP737" t="s">
        <v>55</v>
      </c>
      <c r="AQ737" t="s">
        <v>55</v>
      </c>
    </row>
    <row r="738" spans="1:43" x14ac:dyDescent="0.35">
      <c r="A738" t="s">
        <v>1396</v>
      </c>
      <c r="B738" t="s">
        <v>47</v>
      </c>
      <c r="C738" t="s">
        <v>48</v>
      </c>
      <c r="D738" t="s">
        <v>48</v>
      </c>
      <c r="E738" t="s">
        <v>49</v>
      </c>
      <c r="F738" t="s">
        <v>1399</v>
      </c>
      <c r="G738" t="s">
        <v>1400</v>
      </c>
      <c r="I738" t="str">
        <f>HYPERLINK("https://twitter.com/Twitter User/status/1753122548336971969","https://twitter.com/Twitter User/status/1753122548336971969")</f>
        <v>https://twitter.com/Twitter User/status/1753122548336971969</v>
      </c>
      <c r="N738">
        <v>0</v>
      </c>
      <c r="O738">
        <v>0</v>
      </c>
      <c r="X738" t="s">
        <v>53</v>
      </c>
      <c r="AK738" t="s">
        <v>54</v>
      </c>
      <c r="AL738" t="s">
        <v>55</v>
      </c>
      <c r="AM738" t="s">
        <v>55</v>
      </c>
      <c r="AN738" t="s">
        <v>55</v>
      </c>
      <c r="AO738" t="s">
        <v>55</v>
      </c>
      <c r="AP738" t="s">
        <v>55</v>
      </c>
      <c r="AQ738" t="s">
        <v>55</v>
      </c>
    </row>
    <row r="739" spans="1:43" x14ac:dyDescent="0.35">
      <c r="A739" t="s">
        <v>1396</v>
      </c>
      <c r="B739" t="s">
        <v>47</v>
      </c>
      <c r="C739" t="s">
        <v>48</v>
      </c>
      <c r="D739" t="s">
        <v>48</v>
      </c>
      <c r="E739" t="s">
        <v>49</v>
      </c>
      <c r="F739" t="s">
        <v>1401</v>
      </c>
      <c r="G739" t="s">
        <v>1402</v>
      </c>
      <c r="I739" t="str">
        <f>HYPERLINK("https://twitter.com/Twitter User/status/1753040912366891238","https://twitter.com/Twitter User/status/1753040912366891238")</f>
        <v>https://twitter.com/Twitter User/status/1753040912366891238</v>
      </c>
      <c r="J739" t="s">
        <v>52</v>
      </c>
      <c r="N739">
        <v>0</v>
      </c>
      <c r="O739">
        <v>0</v>
      </c>
      <c r="X739" t="s">
        <v>53</v>
      </c>
      <c r="AK739" t="s">
        <v>54</v>
      </c>
      <c r="AL739" t="s">
        <v>55</v>
      </c>
      <c r="AM739" t="s">
        <v>55</v>
      </c>
      <c r="AN739" t="s">
        <v>55</v>
      </c>
      <c r="AO739" t="s">
        <v>55</v>
      </c>
      <c r="AP739" t="s">
        <v>55</v>
      </c>
      <c r="AQ739" t="s">
        <v>55</v>
      </c>
    </row>
    <row r="740" spans="1:43" x14ac:dyDescent="0.35">
      <c r="A740" t="s">
        <v>1396</v>
      </c>
      <c r="B740" t="s">
        <v>47</v>
      </c>
      <c r="C740" t="s">
        <v>48</v>
      </c>
      <c r="D740" t="s">
        <v>48</v>
      </c>
      <c r="E740" t="s">
        <v>49</v>
      </c>
      <c r="F740" t="s">
        <v>1403</v>
      </c>
      <c r="G740" t="s">
        <v>1404</v>
      </c>
      <c r="I740" t="str">
        <f>HYPERLINK("https://twitter.com/Twitter User/status/1753024217673794001","https://twitter.com/Twitter User/status/1753024217673794001")</f>
        <v>https://twitter.com/Twitter User/status/1753024217673794001</v>
      </c>
      <c r="J740" t="s">
        <v>327</v>
      </c>
      <c r="N740">
        <v>0</v>
      </c>
      <c r="O740">
        <v>0</v>
      </c>
      <c r="X740" t="s">
        <v>53</v>
      </c>
      <c r="AK740" t="s">
        <v>54</v>
      </c>
      <c r="AL740" t="s">
        <v>55</v>
      </c>
      <c r="AM740" t="s">
        <v>55</v>
      </c>
      <c r="AN740" t="s">
        <v>55</v>
      </c>
      <c r="AO740" t="s">
        <v>55</v>
      </c>
      <c r="AP740" t="s">
        <v>55</v>
      </c>
      <c r="AQ740" t="s">
        <v>55</v>
      </c>
    </row>
    <row r="741" spans="1:43" x14ac:dyDescent="0.35">
      <c r="A741" t="s">
        <v>1396</v>
      </c>
      <c r="B741" t="s">
        <v>47</v>
      </c>
      <c r="C741" t="s">
        <v>48</v>
      </c>
      <c r="D741" t="s">
        <v>48</v>
      </c>
      <c r="E741" t="s">
        <v>49</v>
      </c>
      <c r="F741" t="s">
        <v>1405</v>
      </c>
      <c r="G741" t="s">
        <v>1406</v>
      </c>
      <c r="I741" t="str">
        <f>HYPERLINK("https://twitter.com/Twitter User/status/1752901068093088094","https://twitter.com/Twitter User/status/1752901068093088094")</f>
        <v>https://twitter.com/Twitter User/status/1752901068093088094</v>
      </c>
      <c r="N741">
        <v>0</v>
      </c>
      <c r="O741">
        <v>0</v>
      </c>
      <c r="W741" t="s">
        <v>192</v>
      </c>
      <c r="X741" t="s">
        <v>53</v>
      </c>
      <c r="AK741" t="s">
        <v>54</v>
      </c>
      <c r="AL741" t="s">
        <v>55</v>
      </c>
      <c r="AM741" t="s">
        <v>55</v>
      </c>
      <c r="AN741" t="s">
        <v>55</v>
      </c>
      <c r="AO741" t="s">
        <v>55</v>
      </c>
      <c r="AP741" t="s">
        <v>55</v>
      </c>
      <c r="AQ741" t="s">
        <v>55</v>
      </c>
    </row>
    <row r="742" spans="1:43" x14ac:dyDescent="0.35">
      <c r="A742" t="s">
        <v>1407</v>
      </c>
      <c r="B742" t="s">
        <v>47</v>
      </c>
      <c r="C742" t="s">
        <v>48</v>
      </c>
      <c r="D742" t="s">
        <v>48</v>
      </c>
      <c r="E742" t="s">
        <v>49</v>
      </c>
      <c r="F742" t="s">
        <v>1408</v>
      </c>
      <c r="G742" t="s">
        <v>1409</v>
      </c>
      <c r="I742" t="str">
        <f>HYPERLINK("https://twitter.com/Twitter User/status/1752740247367037318","https://twitter.com/Twitter User/status/1752740247367037318")</f>
        <v>https://twitter.com/Twitter User/status/1752740247367037318</v>
      </c>
      <c r="J742" t="s">
        <v>52</v>
      </c>
      <c r="N742">
        <v>0</v>
      </c>
      <c r="O742">
        <v>0</v>
      </c>
      <c r="X742" t="s">
        <v>53</v>
      </c>
      <c r="AK742" t="s">
        <v>54</v>
      </c>
      <c r="AL742" t="s">
        <v>55</v>
      </c>
      <c r="AM742" t="s">
        <v>55</v>
      </c>
      <c r="AN742" t="s">
        <v>55</v>
      </c>
      <c r="AO742" t="s">
        <v>55</v>
      </c>
      <c r="AP742" t="s">
        <v>55</v>
      </c>
      <c r="AQ742" t="s">
        <v>55</v>
      </c>
    </row>
    <row r="743" spans="1:43" x14ac:dyDescent="0.35">
      <c r="A743" t="s">
        <v>1407</v>
      </c>
      <c r="B743" t="s">
        <v>47</v>
      </c>
      <c r="C743" t="s">
        <v>48</v>
      </c>
      <c r="D743" t="s">
        <v>48</v>
      </c>
      <c r="E743" t="s">
        <v>49</v>
      </c>
      <c r="F743" t="s">
        <v>1410</v>
      </c>
      <c r="G743" t="s">
        <v>1411</v>
      </c>
      <c r="I743" t="str">
        <f>HYPERLINK("https://twitter.com/DBSBankIndia/status/1752719982134190508","https://twitter.com/DBSBankIndia/status/1752719982134190508")</f>
        <v>https://twitter.com/DBSBankIndia/status/1752719982134190508</v>
      </c>
      <c r="J743" t="s">
        <v>52</v>
      </c>
      <c r="N743">
        <v>0</v>
      </c>
      <c r="O743">
        <v>0</v>
      </c>
      <c r="P743">
        <v>14440</v>
      </c>
      <c r="Q743" t="s">
        <v>191</v>
      </c>
      <c r="W743" t="s">
        <v>192</v>
      </c>
      <c r="X743" t="s">
        <v>53</v>
      </c>
      <c r="AK743" t="s">
        <v>54</v>
      </c>
      <c r="AL743" t="s">
        <v>55</v>
      </c>
      <c r="AM743" t="s">
        <v>55</v>
      </c>
      <c r="AN743" t="s">
        <v>55</v>
      </c>
      <c r="AO743" t="s">
        <v>55</v>
      </c>
      <c r="AP743" t="s">
        <v>55</v>
      </c>
      <c r="AQ743" t="s">
        <v>55</v>
      </c>
    </row>
    <row r="744" spans="1:43" x14ac:dyDescent="0.35">
      <c r="A744" t="s">
        <v>1407</v>
      </c>
      <c r="B744" t="s">
        <v>227</v>
      </c>
      <c r="C744" t="s">
        <v>1412</v>
      </c>
      <c r="D744" t="s">
        <v>1412</v>
      </c>
      <c r="E744" t="s">
        <v>104</v>
      </c>
      <c r="F744" t="s">
        <v>1413</v>
      </c>
      <c r="G744" t="s">
        <v>1414</v>
      </c>
      <c r="I744" t="str">
        <f>HYPERLINK("https://www.youtube.com/watch?v=kIBfqRnZ6gY&amp;lc=UgzOCvpBbeCIPrnbcgZ4AaABAg","https://www.youtube.com/watch?v=kIBfqRnZ6gY&amp;lc=UgzOCvpBbeCIPrnbcgZ4AaABAg")</f>
        <v>https://www.youtube.com/watch?v=kIBfqRnZ6gY&amp;lc=UgzOCvpBbeCIPrnbcgZ4AaABAg</v>
      </c>
      <c r="R744">
        <v>0</v>
      </c>
      <c r="S744">
        <v>0</v>
      </c>
      <c r="T744">
        <v>0</v>
      </c>
      <c r="V744">
        <v>0</v>
      </c>
      <c r="X744" t="s">
        <v>60</v>
      </c>
      <c r="AL744" t="s">
        <v>55</v>
      </c>
      <c r="AM744" t="s">
        <v>55</v>
      </c>
      <c r="AN744" t="s">
        <v>55</v>
      </c>
      <c r="AO744" t="s">
        <v>55</v>
      </c>
      <c r="AP744" t="s">
        <v>55</v>
      </c>
      <c r="AQ744" t="s">
        <v>55</v>
      </c>
    </row>
    <row r="745" spans="1:43" x14ac:dyDescent="0.35">
      <c r="A745" t="s">
        <v>1415</v>
      </c>
      <c r="B745" t="s">
        <v>47</v>
      </c>
      <c r="C745" t="s">
        <v>48</v>
      </c>
      <c r="D745" t="s">
        <v>48</v>
      </c>
      <c r="E745" t="s">
        <v>104</v>
      </c>
      <c r="F745" t="s">
        <v>1416</v>
      </c>
      <c r="G745" t="s">
        <v>1417</v>
      </c>
      <c r="I745" t="str">
        <f>HYPERLINK("https://twitter.com/Twitter User/status/1752393328220577980","https://twitter.com/Twitter User/status/1752393328220577980")</f>
        <v>https://twitter.com/Twitter User/status/1752393328220577980</v>
      </c>
      <c r="J745" t="s">
        <v>52</v>
      </c>
      <c r="N745">
        <v>0</v>
      </c>
      <c r="O745">
        <v>0</v>
      </c>
      <c r="X745" t="s">
        <v>53</v>
      </c>
      <c r="AK745" t="s">
        <v>54</v>
      </c>
      <c r="AL745" t="s">
        <v>55</v>
      </c>
      <c r="AM745" t="s">
        <v>55</v>
      </c>
      <c r="AN745" t="s">
        <v>55</v>
      </c>
      <c r="AO745" t="s">
        <v>55</v>
      </c>
      <c r="AP745" t="s">
        <v>55</v>
      </c>
      <c r="AQ745" t="s">
        <v>55</v>
      </c>
    </row>
    <row r="746" spans="1:43" x14ac:dyDescent="0.35">
      <c r="A746" t="s">
        <v>1415</v>
      </c>
      <c r="B746" t="s">
        <v>47</v>
      </c>
      <c r="C746" t="s">
        <v>48</v>
      </c>
      <c r="D746" t="s">
        <v>48</v>
      </c>
      <c r="E746" t="s">
        <v>104</v>
      </c>
      <c r="F746" t="s">
        <v>1418</v>
      </c>
      <c r="G746" t="s">
        <v>1419</v>
      </c>
      <c r="I746" t="str">
        <f>HYPERLINK("https://twitter.com/Twitter User/status/1752355908322292212","https://twitter.com/Twitter User/status/1752355908322292212")</f>
        <v>https://twitter.com/Twitter User/status/1752355908322292212</v>
      </c>
      <c r="J746" t="s">
        <v>52</v>
      </c>
      <c r="N746">
        <v>0</v>
      </c>
      <c r="O746">
        <v>0</v>
      </c>
      <c r="X746" t="s">
        <v>53</v>
      </c>
      <c r="AK746" t="s">
        <v>54</v>
      </c>
      <c r="AL746" t="s">
        <v>55</v>
      </c>
      <c r="AM746" t="s">
        <v>55</v>
      </c>
      <c r="AN746" t="s">
        <v>55</v>
      </c>
      <c r="AO746" t="s">
        <v>55</v>
      </c>
      <c r="AP746" t="s">
        <v>55</v>
      </c>
      <c r="AQ746" t="s">
        <v>55</v>
      </c>
    </row>
    <row r="747" spans="1:43" x14ac:dyDescent="0.35">
      <c r="A747" t="s">
        <v>1415</v>
      </c>
      <c r="B747" t="s">
        <v>47</v>
      </c>
      <c r="C747" t="s">
        <v>48</v>
      </c>
      <c r="D747" t="s">
        <v>48</v>
      </c>
      <c r="E747" t="s">
        <v>65</v>
      </c>
      <c r="F747" t="s">
        <v>1420</v>
      </c>
      <c r="G747" t="s">
        <v>1421</v>
      </c>
      <c r="I747" t="str">
        <f>HYPERLINK("https://twitter.com/DBSBankIndia/status/1752285530153263278","https://twitter.com/DBSBankIndia/status/1752285530153263278")</f>
        <v>https://twitter.com/DBSBankIndia/status/1752285530153263278</v>
      </c>
      <c r="J747" t="s">
        <v>52</v>
      </c>
      <c r="N747">
        <v>0</v>
      </c>
      <c r="O747">
        <v>0</v>
      </c>
      <c r="P747">
        <v>14429</v>
      </c>
      <c r="Q747" t="s">
        <v>191</v>
      </c>
      <c r="W747" t="s">
        <v>192</v>
      </c>
      <c r="X747" t="s">
        <v>53</v>
      </c>
      <c r="AK747" t="s">
        <v>54</v>
      </c>
      <c r="AL747" t="s">
        <v>55</v>
      </c>
      <c r="AM747" t="s">
        <v>55</v>
      </c>
      <c r="AN747" t="s">
        <v>55</v>
      </c>
      <c r="AO747" t="s">
        <v>55</v>
      </c>
      <c r="AP747" t="s">
        <v>55</v>
      </c>
      <c r="AQ747" t="s">
        <v>55</v>
      </c>
    </row>
    <row r="748" spans="1:43" x14ac:dyDescent="0.35">
      <c r="A748" t="s">
        <v>1415</v>
      </c>
      <c r="B748" t="s">
        <v>47</v>
      </c>
      <c r="C748" t="s">
        <v>48</v>
      </c>
      <c r="D748" t="s">
        <v>48</v>
      </c>
      <c r="E748" t="s">
        <v>104</v>
      </c>
      <c r="F748" t="s">
        <v>1422</v>
      </c>
      <c r="G748" t="s">
        <v>1423</v>
      </c>
      <c r="I748" t="str">
        <f>HYPERLINK("https://twitter.com/Twitter User/status/1752234613194272968","https://twitter.com/Twitter User/status/1752234613194272968")</f>
        <v>https://twitter.com/Twitter User/status/1752234613194272968</v>
      </c>
      <c r="J748" t="s">
        <v>52</v>
      </c>
      <c r="N748">
        <v>0</v>
      </c>
      <c r="O748">
        <v>0</v>
      </c>
      <c r="X748" t="s">
        <v>53</v>
      </c>
      <c r="AK748" t="s">
        <v>54</v>
      </c>
      <c r="AL748" t="s">
        <v>55</v>
      </c>
      <c r="AM748" t="s">
        <v>55</v>
      </c>
      <c r="AN748" t="s">
        <v>55</v>
      </c>
      <c r="AO748" t="s">
        <v>55</v>
      </c>
      <c r="AP748" t="s">
        <v>55</v>
      </c>
      <c r="AQ748" t="s">
        <v>55</v>
      </c>
    </row>
    <row r="749" spans="1:43" x14ac:dyDescent="0.35">
      <c r="A749" t="s">
        <v>1415</v>
      </c>
      <c r="B749" t="s">
        <v>47</v>
      </c>
      <c r="C749" t="s">
        <v>48</v>
      </c>
      <c r="D749" t="s">
        <v>48</v>
      </c>
      <c r="E749" t="s">
        <v>104</v>
      </c>
      <c r="F749" t="s">
        <v>1424</v>
      </c>
      <c r="G749" t="s">
        <v>1425</v>
      </c>
      <c r="I749" t="str">
        <f>HYPERLINK("https://twitter.com/Twitter User/status/1752234248256294919","https://twitter.com/Twitter User/status/1752234248256294919")</f>
        <v>https://twitter.com/Twitter User/status/1752234248256294919</v>
      </c>
      <c r="J749" t="s">
        <v>52</v>
      </c>
      <c r="N749">
        <v>0</v>
      </c>
      <c r="O749">
        <v>0</v>
      </c>
      <c r="X749" t="s">
        <v>53</v>
      </c>
      <c r="AK749" t="s">
        <v>54</v>
      </c>
      <c r="AL749" t="s">
        <v>55</v>
      </c>
      <c r="AM749" t="s">
        <v>55</v>
      </c>
      <c r="AN749" t="s">
        <v>55</v>
      </c>
      <c r="AO749" t="s">
        <v>55</v>
      </c>
      <c r="AP749" t="s">
        <v>55</v>
      </c>
      <c r="AQ749" t="s">
        <v>55</v>
      </c>
    </row>
    <row r="750" spans="1:43" x14ac:dyDescent="0.35">
      <c r="A750" t="s">
        <v>1426</v>
      </c>
      <c r="B750" t="s">
        <v>47</v>
      </c>
      <c r="C750" t="s">
        <v>48</v>
      </c>
      <c r="D750" t="s">
        <v>48</v>
      </c>
      <c r="E750" t="s">
        <v>49</v>
      </c>
      <c r="F750" t="s">
        <v>1427</v>
      </c>
      <c r="G750" t="s">
        <v>1428</v>
      </c>
      <c r="I750" t="str">
        <f>HYPERLINK("https://twitter.com/DBSBankIndia/status/1751198365205803058","https://twitter.com/DBSBankIndia/status/1751198365205803058")</f>
        <v>https://twitter.com/DBSBankIndia/status/1751198365205803058</v>
      </c>
      <c r="J750" t="s">
        <v>52</v>
      </c>
      <c r="N750">
        <v>0</v>
      </c>
      <c r="O750">
        <v>0</v>
      </c>
      <c r="P750">
        <v>14428</v>
      </c>
      <c r="Q750" t="s">
        <v>191</v>
      </c>
      <c r="W750" t="s">
        <v>192</v>
      </c>
      <c r="X750" t="s">
        <v>53</v>
      </c>
      <c r="AK750" t="s">
        <v>54</v>
      </c>
      <c r="AL750" t="s">
        <v>55</v>
      </c>
      <c r="AM750" t="s">
        <v>55</v>
      </c>
      <c r="AN750" t="s">
        <v>55</v>
      </c>
      <c r="AO750" t="s">
        <v>55</v>
      </c>
      <c r="AP750" t="s">
        <v>55</v>
      </c>
      <c r="AQ750" t="s">
        <v>55</v>
      </c>
    </row>
    <row r="751" spans="1:43" x14ac:dyDescent="0.35">
      <c r="A751" t="s">
        <v>1426</v>
      </c>
      <c r="B751" t="s">
        <v>47</v>
      </c>
      <c r="C751" t="s">
        <v>48</v>
      </c>
      <c r="D751" t="s">
        <v>48</v>
      </c>
      <c r="E751" t="s">
        <v>104</v>
      </c>
      <c r="F751" t="s">
        <v>1429</v>
      </c>
      <c r="G751" t="s">
        <v>1430</v>
      </c>
      <c r="I751" t="str">
        <f>HYPERLINK("https://twitter.com/Twitter User/status/1751130356856795224","https://twitter.com/Twitter User/status/1751130356856795224")</f>
        <v>https://twitter.com/Twitter User/status/1751130356856795224</v>
      </c>
      <c r="J751" t="s">
        <v>52</v>
      </c>
      <c r="N751">
        <v>0</v>
      </c>
      <c r="O751">
        <v>0</v>
      </c>
      <c r="X751" t="s">
        <v>53</v>
      </c>
      <c r="AK751" t="s">
        <v>54</v>
      </c>
      <c r="AL751" t="s">
        <v>55</v>
      </c>
      <c r="AM751" t="s">
        <v>55</v>
      </c>
      <c r="AN751" t="s">
        <v>55</v>
      </c>
      <c r="AO751" t="s">
        <v>55</v>
      </c>
      <c r="AP751" t="s">
        <v>55</v>
      </c>
      <c r="AQ751" t="s">
        <v>55</v>
      </c>
    </row>
    <row r="752" spans="1:43" x14ac:dyDescent="0.35">
      <c r="A752" t="s">
        <v>1431</v>
      </c>
      <c r="B752" t="s">
        <v>47</v>
      </c>
      <c r="C752" t="s">
        <v>48</v>
      </c>
      <c r="D752" t="s">
        <v>48</v>
      </c>
      <c r="E752" t="s">
        <v>104</v>
      </c>
      <c r="F752" t="s">
        <v>1432</v>
      </c>
      <c r="G752" t="s">
        <v>1433</v>
      </c>
      <c r="I752" t="str">
        <f>HYPERLINK("https://twitter.com/Twitter User/status/1750836984044831086","https://twitter.com/Twitter User/status/1750836984044831086")</f>
        <v>https://twitter.com/Twitter User/status/1750836984044831086</v>
      </c>
      <c r="J752" t="s">
        <v>52</v>
      </c>
      <c r="N752">
        <v>0</v>
      </c>
      <c r="O752">
        <v>0</v>
      </c>
      <c r="X752" t="s">
        <v>53</v>
      </c>
      <c r="AK752" t="s">
        <v>54</v>
      </c>
      <c r="AL752" t="s">
        <v>55</v>
      </c>
      <c r="AM752" t="s">
        <v>55</v>
      </c>
      <c r="AN752" t="s">
        <v>55</v>
      </c>
      <c r="AO752" t="s">
        <v>55</v>
      </c>
      <c r="AP752" t="s">
        <v>55</v>
      </c>
      <c r="AQ752" t="s">
        <v>55</v>
      </c>
    </row>
    <row r="753" spans="1:43" x14ac:dyDescent="0.35">
      <c r="A753" t="s">
        <v>1434</v>
      </c>
      <c r="B753" t="s">
        <v>47</v>
      </c>
      <c r="C753" t="s">
        <v>48</v>
      </c>
      <c r="D753" t="s">
        <v>48</v>
      </c>
      <c r="E753" t="s">
        <v>49</v>
      </c>
      <c r="F753" t="s">
        <v>1435</v>
      </c>
      <c r="G753" t="s">
        <v>1436</v>
      </c>
      <c r="I753" t="str">
        <f>HYPERLINK("https://twitter.com/DBSBankIndia/status/1750069227002740774","https://twitter.com/DBSBankIndia/status/1750069227002740774")</f>
        <v>https://twitter.com/DBSBankIndia/status/1750069227002740774</v>
      </c>
      <c r="J753" t="s">
        <v>52</v>
      </c>
      <c r="N753">
        <v>0</v>
      </c>
      <c r="O753">
        <v>0</v>
      </c>
      <c r="P753">
        <v>14426</v>
      </c>
      <c r="Q753" t="s">
        <v>191</v>
      </c>
      <c r="W753" t="s">
        <v>192</v>
      </c>
      <c r="X753" t="s">
        <v>53</v>
      </c>
      <c r="AK753" t="s">
        <v>54</v>
      </c>
      <c r="AL753" t="s">
        <v>55</v>
      </c>
      <c r="AM753" t="s">
        <v>55</v>
      </c>
      <c r="AN753" t="s">
        <v>55</v>
      </c>
      <c r="AO753" t="s">
        <v>55</v>
      </c>
      <c r="AP753" t="s">
        <v>55</v>
      </c>
      <c r="AQ753" t="s">
        <v>55</v>
      </c>
    </row>
    <row r="754" spans="1:43" x14ac:dyDescent="0.35">
      <c r="A754" t="s">
        <v>1437</v>
      </c>
      <c r="B754" t="s">
        <v>47</v>
      </c>
      <c r="C754" t="s">
        <v>48</v>
      </c>
      <c r="D754" t="s">
        <v>48</v>
      </c>
      <c r="E754" t="s">
        <v>49</v>
      </c>
      <c r="F754" t="s">
        <v>1438</v>
      </c>
      <c r="G754" t="s">
        <v>1439</v>
      </c>
      <c r="I754" t="str">
        <f>HYPERLINK("https://twitter.com/Twitter User/status/1749687351788585229","https://twitter.com/Twitter User/status/1749687351788585229")</f>
        <v>https://twitter.com/Twitter User/status/1749687351788585229</v>
      </c>
      <c r="N754">
        <v>0</v>
      </c>
      <c r="O754">
        <v>0</v>
      </c>
      <c r="X754" t="s">
        <v>53</v>
      </c>
      <c r="AK754" t="s">
        <v>54</v>
      </c>
      <c r="AL754" t="s">
        <v>55</v>
      </c>
      <c r="AM754" t="s">
        <v>55</v>
      </c>
      <c r="AN754" t="s">
        <v>55</v>
      </c>
      <c r="AO754" t="s">
        <v>55</v>
      </c>
      <c r="AP754" t="s">
        <v>55</v>
      </c>
      <c r="AQ754" t="s">
        <v>55</v>
      </c>
    </row>
    <row r="755" spans="1:43" x14ac:dyDescent="0.35">
      <c r="A755" t="s">
        <v>1437</v>
      </c>
      <c r="B755" t="s">
        <v>47</v>
      </c>
      <c r="C755" t="s">
        <v>48</v>
      </c>
      <c r="D755" t="s">
        <v>48</v>
      </c>
      <c r="E755" t="s">
        <v>49</v>
      </c>
      <c r="F755" t="s">
        <v>1440</v>
      </c>
      <c r="G755" t="s">
        <v>1441</v>
      </c>
      <c r="I755" t="str">
        <f>HYPERLINK("https://twitter.com/Twitter User/status/1749656520986697993","https://twitter.com/Twitter User/status/1749656520986697993")</f>
        <v>https://twitter.com/Twitter User/status/1749656520986697993</v>
      </c>
      <c r="J755" t="s">
        <v>52</v>
      </c>
      <c r="N755">
        <v>0</v>
      </c>
      <c r="O755">
        <v>0</v>
      </c>
      <c r="X755" t="s">
        <v>53</v>
      </c>
      <c r="AK755" t="s">
        <v>54</v>
      </c>
      <c r="AL755" t="s">
        <v>55</v>
      </c>
      <c r="AM755" t="s">
        <v>55</v>
      </c>
      <c r="AN755" t="s">
        <v>55</v>
      </c>
      <c r="AO755" t="s">
        <v>55</v>
      </c>
      <c r="AP755" t="s">
        <v>55</v>
      </c>
      <c r="AQ755" t="s">
        <v>55</v>
      </c>
    </row>
    <row r="756" spans="1:43" x14ac:dyDescent="0.35">
      <c r="A756" t="s">
        <v>1437</v>
      </c>
      <c r="B756" t="s">
        <v>47</v>
      </c>
      <c r="C756" t="s">
        <v>48</v>
      </c>
      <c r="D756" t="s">
        <v>48</v>
      </c>
      <c r="E756" t="s">
        <v>49</v>
      </c>
      <c r="F756" t="s">
        <v>1442</v>
      </c>
      <c r="G756" t="s">
        <v>1443</v>
      </c>
      <c r="I756" t="str">
        <f>HYPERLINK("https://twitter.com/Twitter User/status/1749656072959488115","https://twitter.com/Twitter User/status/1749656072959488115")</f>
        <v>https://twitter.com/Twitter User/status/1749656072959488115</v>
      </c>
      <c r="J756" t="s">
        <v>52</v>
      </c>
      <c r="N756">
        <v>0</v>
      </c>
      <c r="O756">
        <v>0</v>
      </c>
      <c r="X756" t="s">
        <v>53</v>
      </c>
      <c r="AK756" t="s">
        <v>54</v>
      </c>
      <c r="AL756" t="s">
        <v>55</v>
      </c>
      <c r="AM756" t="s">
        <v>55</v>
      </c>
      <c r="AN756" t="s">
        <v>55</v>
      </c>
      <c r="AO756" t="s">
        <v>55</v>
      </c>
      <c r="AP756" t="s">
        <v>55</v>
      </c>
      <c r="AQ756" t="s">
        <v>55</v>
      </c>
    </row>
    <row r="757" spans="1:43" x14ac:dyDescent="0.35">
      <c r="A757" t="s">
        <v>1444</v>
      </c>
      <c r="B757" t="s">
        <v>47</v>
      </c>
      <c r="C757" t="s">
        <v>48</v>
      </c>
      <c r="D757" t="s">
        <v>48</v>
      </c>
      <c r="E757" t="s">
        <v>49</v>
      </c>
      <c r="F757" t="s">
        <v>1445</v>
      </c>
      <c r="G757" t="s">
        <v>1446</v>
      </c>
      <c r="I757" t="str">
        <f>HYPERLINK("https://twitter.com/DBSBankIndia/status/1748586151567303012","https://twitter.com/DBSBankIndia/status/1748586151567303012")</f>
        <v>https://twitter.com/DBSBankIndia/status/1748586151567303012</v>
      </c>
      <c r="J757" t="s">
        <v>52</v>
      </c>
      <c r="N757">
        <v>0</v>
      </c>
      <c r="O757">
        <v>0</v>
      </c>
      <c r="P757">
        <v>14430</v>
      </c>
      <c r="Q757" t="s">
        <v>191</v>
      </c>
      <c r="W757" t="s">
        <v>192</v>
      </c>
      <c r="X757" t="s">
        <v>53</v>
      </c>
      <c r="AK757" t="s">
        <v>54</v>
      </c>
      <c r="AL757" t="s">
        <v>55</v>
      </c>
      <c r="AM757" t="s">
        <v>55</v>
      </c>
      <c r="AN757" t="s">
        <v>55</v>
      </c>
      <c r="AO757" t="s">
        <v>55</v>
      </c>
      <c r="AP757" t="s">
        <v>55</v>
      </c>
      <c r="AQ757" t="s">
        <v>55</v>
      </c>
    </row>
    <row r="758" spans="1:43" x14ac:dyDescent="0.35">
      <c r="A758" t="s">
        <v>1444</v>
      </c>
      <c r="B758" t="s">
        <v>47</v>
      </c>
      <c r="C758" t="s">
        <v>48</v>
      </c>
      <c r="D758" t="s">
        <v>48</v>
      </c>
      <c r="E758" t="s">
        <v>65</v>
      </c>
      <c r="F758" t="s">
        <v>1447</v>
      </c>
      <c r="G758" t="s">
        <v>1448</v>
      </c>
      <c r="I758" t="str">
        <f>HYPERLINK("https://twitter.com/Twitter User/status/1748581708520452297","https://twitter.com/Twitter User/status/1748581708520452297")</f>
        <v>https://twitter.com/Twitter User/status/1748581708520452297</v>
      </c>
      <c r="J758" t="s">
        <v>52</v>
      </c>
      <c r="N758">
        <v>0</v>
      </c>
      <c r="O758">
        <v>0</v>
      </c>
      <c r="X758" t="s">
        <v>53</v>
      </c>
      <c r="AK758" t="s">
        <v>54</v>
      </c>
      <c r="AL758" t="s">
        <v>55</v>
      </c>
      <c r="AM758" t="s">
        <v>55</v>
      </c>
      <c r="AN758" t="s">
        <v>55</v>
      </c>
      <c r="AO758" t="s">
        <v>55</v>
      </c>
      <c r="AP758" t="s">
        <v>55</v>
      </c>
      <c r="AQ758" t="s">
        <v>55</v>
      </c>
    </row>
    <row r="759" spans="1:43" x14ac:dyDescent="0.35">
      <c r="A759" t="s">
        <v>1449</v>
      </c>
      <c r="B759" t="s">
        <v>47</v>
      </c>
      <c r="C759" t="s">
        <v>48</v>
      </c>
      <c r="D759" t="s">
        <v>48</v>
      </c>
      <c r="E759" t="s">
        <v>49</v>
      </c>
      <c r="F759" t="s">
        <v>1450</v>
      </c>
      <c r="G759" t="s">
        <v>1451</v>
      </c>
      <c r="I759" t="str">
        <f>HYPERLINK("https://twitter.com/Twitter User/status/1748330428698951984","https://twitter.com/Twitter User/status/1748330428698951984")</f>
        <v>https://twitter.com/Twitter User/status/1748330428698951984</v>
      </c>
      <c r="J759" t="s">
        <v>327</v>
      </c>
      <c r="N759">
        <v>0</v>
      </c>
      <c r="O759">
        <v>0</v>
      </c>
      <c r="X759" t="s">
        <v>444</v>
      </c>
      <c r="AK759" t="s">
        <v>54</v>
      </c>
      <c r="AL759" t="s">
        <v>55</v>
      </c>
      <c r="AM759" t="s">
        <v>55</v>
      </c>
      <c r="AN759" t="s">
        <v>55</v>
      </c>
      <c r="AO759" t="s">
        <v>55</v>
      </c>
      <c r="AP759" t="s">
        <v>55</v>
      </c>
      <c r="AQ759" t="s">
        <v>55</v>
      </c>
    </row>
    <row r="760" spans="1:43" x14ac:dyDescent="0.35">
      <c r="A760" t="s">
        <v>1449</v>
      </c>
      <c r="B760" t="s">
        <v>47</v>
      </c>
      <c r="C760" t="s">
        <v>48</v>
      </c>
      <c r="D760" t="s">
        <v>48</v>
      </c>
      <c r="E760" t="s">
        <v>49</v>
      </c>
      <c r="F760" t="s">
        <v>1450</v>
      </c>
      <c r="G760" t="s">
        <v>1452</v>
      </c>
      <c r="I760" t="str">
        <f>HYPERLINK("https://twitter.com/Twitter User/status/1748326663224738210","https://twitter.com/Twitter User/status/1748326663224738210")</f>
        <v>https://twitter.com/Twitter User/status/1748326663224738210</v>
      </c>
      <c r="N760">
        <v>0</v>
      </c>
      <c r="O760">
        <v>0</v>
      </c>
      <c r="X760" t="s">
        <v>444</v>
      </c>
      <c r="AK760" t="s">
        <v>54</v>
      </c>
      <c r="AL760" t="s">
        <v>55</v>
      </c>
      <c r="AM760" t="s">
        <v>55</v>
      </c>
      <c r="AN760" t="s">
        <v>55</v>
      </c>
      <c r="AO760" t="s">
        <v>55</v>
      </c>
      <c r="AP760" t="s">
        <v>55</v>
      </c>
      <c r="AQ760" t="s">
        <v>55</v>
      </c>
    </row>
    <row r="761" spans="1:43" x14ac:dyDescent="0.35">
      <c r="A761" t="s">
        <v>1449</v>
      </c>
      <c r="B761" t="s">
        <v>227</v>
      </c>
      <c r="C761" t="s">
        <v>1453</v>
      </c>
      <c r="D761" t="s">
        <v>1453</v>
      </c>
      <c r="E761" t="s">
        <v>49</v>
      </c>
      <c r="F761" t="s">
        <v>1454</v>
      </c>
      <c r="G761" t="s">
        <v>1455</v>
      </c>
      <c r="I761" t="str">
        <f>HYPERLINK("https://www.youtube.com/watch?v=fIgy14ohmWc&amp;lc=UgyjBJgZf7JvjnFDUut4AaABAg","https://www.youtube.com/watch?v=fIgy14ohmWc&amp;lc=UgyjBJgZf7JvjnFDUut4AaABAg")</f>
        <v>https://www.youtube.com/watch?v=fIgy14ohmWc&amp;lc=UgyjBJgZf7JvjnFDUut4AaABAg</v>
      </c>
      <c r="R761">
        <v>0</v>
      </c>
      <c r="S761">
        <v>0</v>
      </c>
      <c r="T761">
        <v>0</v>
      </c>
      <c r="V761">
        <v>0</v>
      </c>
      <c r="X761" t="s">
        <v>60</v>
      </c>
      <c r="AL761" t="s">
        <v>55</v>
      </c>
      <c r="AM761" t="s">
        <v>55</v>
      </c>
      <c r="AN761" t="s">
        <v>55</v>
      </c>
      <c r="AO761" t="s">
        <v>55</v>
      </c>
      <c r="AP761" t="s">
        <v>55</v>
      </c>
      <c r="AQ761" t="s">
        <v>55</v>
      </c>
    </row>
    <row r="762" spans="1:43" x14ac:dyDescent="0.35">
      <c r="A762" t="s">
        <v>1449</v>
      </c>
      <c r="B762" t="s">
        <v>47</v>
      </c>
      <c r="C762" t="s">
        <v>48</v>
      </c>
      <c r="D762" t="s">
        <v>48</v>
      </c>
      <c r="E762" t="s">
        <v>49</v>
      </c>
      <c r="F762" t="s">
        <v>1456</v>
      </c>
      <c r="G762" t="s">
        <v>1457</v>
      </c>
      <c r="I762" t="str">
        <f>HYPERLINK("https://twitter.com/DBSBankIndia/status/1748299263048573078","https://twitter.com/DBSBankIndia/status/1748299263048573078")</f>
        <v>https://twitter.com/DBSBankIndia/status/1748299263048573078</v>
      </c>
      <c r="J762" t="s">
        <v>52</v>
      </c>
      <c r="N762">
        <v>0</v>
      </c>
      <c r="O762">
        <v>0</v>
      </c>
      <c r="P762">
        <v>14426</v>
      </c>
      <c r="Q762" t="s">
        <v>191</v>
      </c>
      <c r="W762" t="s">
        <v>192</v>
      </c>
      <c r="X762" t="s">
        <v>53</v>
      </c>
      <c r="AK762" t="s">
        <v>54</v>
      </c>
      <c r="AL762" t="s">
        <v>55</v>
      </c>
      <c r="AM762" t="s">
        <v>55</v>
      </c>
      <c r="AN762" t="s">
        <v>55</v>
      </c>
      <c r="AO762" t="s">
        <v>55</v>
      </c>
      <c r="AP762" t="s">
        <v>55</v>
      </c>
      <c r="AQ762" t="s">
        <v>55</v>
      </c>
    </row>
    <row r="763" spans="1:43" x14ac:dyDescent="0.35">
      <c r="A763" t="s">
        <v>1449</v>
      </c>
      <c r="B763" t="s">
        <v>47</v>
      </c>
      <c r="C763" t="s">
        <v>48</v>
      </c>
      <c r="D763" t="s">
        <v>48</v>
      </c>
      <c r="E763" t="s">
        <v>49</v>
      </c>
      <c r="F763" t="s">
        <v>1458</v>
      </c>
      <c r="G763" t="s">
        <v>1459</v>
      </c>
      <c r="I763" t="str">
        <f>HYPERLINK("https://twitter.com/Twitter User/status/1748274110608884008","https://twitter.com/Twitter User/status/1748274110608884008")</f>
        <v>https://twitter.com/Twitter User/status/1748274110608884008</v>
      </c>
      <c r="J763" t="s">
        <v>52</v>
      </c>
      <c r="N763">
        <v>0</v>
      </c>
      <c r="O763">
        <v>0</v>
      </c>
      <c r="X763" t="s">
        <v>53</v>
      </c>
      <c r="AK763" t="s">
        <v>54</v>
      </c>
      <c r="AL763" t="s">
        <v>55</v>
      </c>
      <c r="AM763" t="s">
        <v>55</v>
      </c>
      <c r="AN763" t="s">
        <v>55</v>
      </c>
      <c r="AO763" t="s">
        <v>55</v>
      </c>
      <c r="AP763" t="s">
        <v>55</v>
      </c>
      <c r="AQ763" t="s">
        <v>55</v>
      </c>
    </row>
    <row r="764" spans="1:43" x14ac:dyDescent="0.35">
      <c r="A764" t="s">
        <v>1449</v>
      </c>
      <c r="B764" t="s">
        <v>47</v>
      </c>
      <c r="C764" t="s">
        <v>48</v>
      </c>
      <c r="D764" t="s">
        <v>48</v>
      </c>
      <c r="E764" t="s">
        <v>49</v>
      </c>
      <c r="F764" t="s">
        <v>1460</v>
      </c>
      <c r="G764" t="s">
        <v>1461</v>
      </c>
      <c r="I764" t="str">
        <f>HYPERLINK("https://twitter.com/Twitter User/status/1748274039993536925","https://twitter.com/Twitter User/status/1748274039993536925")</f>
        <v>https://twitter.com/Twitter User/status/1748274039993536925</v>
      </c>
      <c r="J764" t="s">
        <v>52</v>
      </c>
      <c r="N764">
        <v>0</v>
      </c>
      <c r="O764">
        <v>0</v>
      </c>
      <c r="X764" t="s">
        <v>53</v>
      </c>
      <c r="AK764" t="s">
        <v>54</v>
      </c>
      <c r="AL764" t="s">
        <v>55</v>
      </c>
      <c r="AM764" t="s">
        <v>55</v>
      </c>
      <c r="AN764" t="s">
        <v>55</v>
      </c>
      <c r="AO764" t="s">
        <v>55</v>
      </c>
      <c r="AP764" t="s">
        <v>55</v>
      </c>
      <c r="AQ764" t="s">
        <v>55</v>
      </c>
    </row>
    <row r="765" spans="1:43" x14ac:dyDescent="0.35">
      <c r="A765" t="s">
        <v>1449</v>
      </c>
      <c r="B765" t="s">
        <v>47</v>
      </c>
      <c r="C765" t="s">
        <v>48</v>
      </c>
      <c r="D765" t="s">
        <v>48</v>
      </c>
      <c r="E765" t="s">
        <v>49</v>
      </c>
      <c r="F765" t="s">
        <v>1462</v>
      </c>
      <c r="G765" t="s">
        <v>1463</v>
      </c>
      <c r="I765" t="str">
        <f>HYPERLINK("https://twitter.com/Twitter User/status/1748273778671645068","https://twitter.com/Twitter User/status/1748273778671645068")</f>
        <v>https://twitter.com/Twitter User/status/1748273778671645068</v>
      </c>
      <c r="J765" t="s">
        <v>52</v>
      </c>
      <c r="N765">
        <v>0</v>
      </c>
      <c r="O765">
        <v>0</v>
      </c>
      <c r="X765" t="s">
        <v>53</v>
      </c>
      <c r="AK765" t="s">
        <v>54</v>
      </c>
      <c r="AL765" t="s">
        <v>55</v>
      </c>
      <c r="AM765" t="s">
        <v>55</v>
      </c>
      <c r="AN765" t="s">
        <v>55</v>
      </c>
      <c r="AO765" t="s">
        <v>55</v>
      </c>
      <c r="AP765" t="s">
        <v>55</v>
      </c>
      <c r="AQ765" t="s">
        <v>55</v>
      </c>
    </row>
    <row r="766" spans="1:43" x14ac:dyDescent="0.35">
      <c r="A766" t="s">
        <v>1449</v>
      </c>
      <c r="B766" t="s">
        <v>47</v>
      </c>
      <c r="C766" t="s">
        <v>48</v>
      </c>
      <c r="D766" t="s">
        <v>48</v>
      </c>
      <c r="E766" t="s">
        <v>49</v>
      </c>
      <c r="F766" t="s">
        <v>1464</v>
      </c>
      <c r="G766" t="s">
        <v>1465</v>
      </c>
      <c r="I766" t="str">
        <f>HYPERLINK("https://twitter.com/Twitter User/status/1748273720106606643","https://twitter.com/Twitter User/status/1748273720106606643")</f>
        <v>https://twitter.com/Twitter User/status/1748273720106606643</v>
      </c>
      <c r="J766" t="s">
        <v>52</v>
      </c>
      <c r="N766">
        <v>0</v>
      </c>
      <c r="O766">
        <v>0</v>
      </c>
      <c r="X766" t="s">
        <v>53</v>
      </c>
      <c r="AK766" t="s">
        <v>54</v>
      </c>
      <c r="AL766" t="s">
        <v>55</v>
      </c>
      <c r="AM766" t="s">
        <v>55</v>
      </c>
      <c r="AN766" t="s">
        <v>55</v>
      </c>
      <c r="AO766" t="s">
        <v>55</v>
      </c>
      <c r="AP766" t="s">
        <v>55</v>
      </c>
      <c r="AQ766" t="s">
        <v>55</v>
      </c>
    </row>
    <row r="767" spans="1:43" x14ac:dyDescent="0.35">
      <c r="A767" t="s">
        <v>1449</v>
      </c>
      <c r="B767" t="s">
        <v>47</v>
      </c>
      <c r="C767" t="s">
        <v>48</v>
      </c>
      <c r="D767" t="s">
        <v>48</v>
      </c>
      <c r="E767" t="s">
        <v>49</v>
      </c>
      <c r="F767" t="s">
        <v>1466</v>
      </c>
      <c r="G767" t="s">
        <v>1467</v>
      </c>
      <c r="I767" t="str">
        <f>HYPERLINK("https://twitter.com/Twitter User/status/1748208665910251824","https://twitter.com/Twitter User/status/1748208665910251824")</f>
        <v>https://twitter.com/Twitter User/status/1748208665910251824</v>
      </c>
      <c r="N767">
        <v>0</v>
      </c>
      <c r="O767">
        <v>0</v>
      </c>
      <c r="W767" t="s">
        <v>192</v>
      </c>
      <c r="X767" t="s">
        <v>53</v>
      </c>
      <c r="AK767" t="s">
        <v>54</v>
      </c>
      <c r="AL767" t="s">
        <v>55</v>
      </c>
      <c r="AM767" t="s">
        <v>55</v>
      </c>
      <c r="AN767" t="s">
        <v>55</v>
      </c>
      <c r="AO767" t="s">
        <v>55</v>
      </c>
      <c r="AP767" t="s">
        <v>55</v>
      </c>
      <c r="AQ767" t="s">
        <v>55</v>
      </c>
    </row>
    <row r="768" spans="1:43" x14ac:dyDescent="0.35">
      <c r="A768" t="s">
        <v>1449</v>
      </c>
      <c r="B768" t="s">
        <v>47</v>
      </c>
      <c r="C768" t="s">
        <v>48</v>
      </c>
      <c r="D768" t="s">
        <v>48</v>
      </c>
      <c r="E768" t="s">
        <v>49</v>
      </c>
      <c r="F768" t="s">
        <v>1468</v>
      </c>
      <c r="G768" t="s">
        <v>1469</v>
      </c>
      <c r="I768" t="str">
        <f>HYPERLINK("https://twitter.com/Twitter User/status/1748190891917857252","https://twitter.com/Twitter User/status/1748190891917857252")</f>
        <v>https://twitter.com/Twitter User/status/1748190891917857252</v>
      </c>
      <c r="N768">
        <v>0</v>
      </c>
      <c r="O768">
        <v>0</v>
      </c>
      <c r="W768" t="s">
        <v>192</v>
      </c>
      <c r="X768" t="s">
        <v>53</v>
      </c>
      <c r="AK768" t="s">
        <v>54</v>
      </c>
      <c r="AL768" t="s">
        <v>55</v>
      </c>
      <c r="AM768" t="s">
        <v>55</v>
      </c>
      <c r="AN768" t="s">
        <v>55</v>
      </c>
      <c r="AO768" t="s">
        <v>55</v>
      </c>
      <c r="AP768" t="s">
        <v>55</v>
      </c>
      <c r="AQ768" t="s">
        <v>55</v>
      </c>
    </row>
    <row r="769" spans="1:43" x14ac:dyDescent="0.35">
      <c r="A769" t="s">
        <v>1470</v>
      </c>
      <c r="B769" t="s">
        <v>47</v>
      </c>
      <c r="C769" t="s">
        <v>48</v>
      </c>
      <c r="D769" t="s">
        <v>48</v>
      </c>
      <c r="E769" t="s">
        <v>49</v>
      </c>
      <c r="F769" t="s">
        <v>1471</v>
      </c>
      <c r="G769" t="s">
        <v>1472</v>
      </c>
      <c r="I769" t="str">
        <f>HYPERLINK("https://twitter.com/Twitter User/status/1747958296630423764","https://twitter.com/Twitter User/status/1747958296630423764")</f>
        <v>https://twitter.com/Twitter User/status/1747958296630423764</v>
      </c>
      <c r="J769" t="s">
        <v>327</v>
      </c>
      <c r="N769">
        <v>0</v>
      </c>
      <c r="O769">
        <v>0</v>
      </c>
      <c r="X769" t="s">
        <v>53</v>
      </c>
      <c r="AK769" t="s">
        <v>54</v>
      </c>
      <c r="AL769" t="s">
        <v>55</v>
      </c>
      <c r="AM769" t="s">
        <v>55</v>
      </c>
      <c r="AN769" t="s">
        <v>55</v>
      </c>
      <c r="AO769" t="s">
        <v>55</v>
      </c>
      <c r="AP769" t="s">
        <v>55</v>
      </c>
      <c r="AQ769" t="s">
        <v>55</v>
      </c>
    </row>
    <row r="770" spans="1:43" x14ac:dyDescent="0.35">
      <c r="A770" t="s">
        <v>1470</v>
      </c>
      <c r="B770" t="s">
        <v>47</v>
      </c>
      <c r="C770" t="s">
        <v>48</v>
      </c>
      <c r="D770" t="s">
        <v>48</v>
      </c>
      <c r="E770" t="s">
        <v>65</v>
      </c>
      <c r="F770" t="s">
        <v>1473</v>
      </c>
      <c r="G770" t="s">
        <v>1474</v>
      </c>
      <c r="I770" t="str">
        <f>HYPERLINK("https://twitter.com/Twitter User/status/1747898185169981736","https://twitter.com/Twitter User/status/1747898185169981736")</f>
        <v>https://twitter.com/Twitter User/status/1747898185169981736</v>
      </c>
      <c r="N770">
        <v>0</v>
      </c>
      <c r="O770">
        <v>0</v>
      </c>
      <c r="W770" t="s">
        <v>192</v>
      </c>
      <c r="X770" t="s">
        <v>53</v>
      </c>
      <c r="AK770" t="s">
        <v>54</v>
      </c>
      <c r="AL770" t="s">
        <v>55</v>
      </c>
      <c r="AM770" t="s">
        <v>55</v>
      </c>
      <c r="AN770" t="s">
        <v>55</v>
      </c>
      <c r="AO770" t="s">
        <v>55</v>
      </c>
      <c r="AP770" t="s">
        <v>55</v>
      </c>
      <c r="AQ770" t="s">
        <v>55</v>
      </c>
    </row>
    <row r="771" spans="1:43" x14ac:dyDescent="0.35">
      <c r="A771" t="s">
        <v>1470</v>
      </c>
      <c r="B771" t="s">
        <v>47</v>
      </c>
      <c r="C771" t="s">
        <v>48</v>
      </c>
      <c r="D771" t="s">
        <v>48</v>
      </c>
      <c r="E771" t="s">
        <v>49</v>
      </c>
      <c r="F771" t="s">
        <v>1475</v>
      </c>
      <c r="G771" t="s">
        <v>1476</v>
      </c>
      <c r="I771" t="str">
        <f>HYPERLINK("https://twitter.com/Twitter User/status/1747788696034627774","https://twitter.com/Twitter User/status/1747788696034627774")</f>
        <v>https://twitter.com/Twitter User/status/1747788696034627774</v>
      </c>
      <c r="J771" t="s">
        <v>52</v>
      </c>
      <c r="N771">
        <v>0</v>
      </c>
      <c r="O771">
        <v>0</v>
      </c>
      <c r="X771" t="s">
        <v>53</v>
      </c>
      <c r="AK771" t="s">
        <v>54</v>
      </c>
      <c r="AL771" t="s">
        <v>55</v>
      </c>
      <c r="AM771" t="s">
        <v>55</v>
      </c>
      <c r="AN771" t="s">
        <v>55</v>
      </c>
      <c r="AO771" t="s">
        <v>55</v>
      </c>
      <c r="AP771" t="s">
        <v>55</v>
      </c>
      <c r="AQ771" t="s">
        <v>55</v>
      </c>
    </row>
    <row r="772" spans="1:43" x14ac:dyDescent="0.35">
      <c r="A772" t="s">
        <v>1477</v>
      </c>
      <c r="B772" t="s">
        <v>47</v>
      </c>
      <c r="C772" t="s">
        <v>48</v>
      </c>
      <c r="D772" t="s">
        <v>48</v>
      </c>
      <c r="E772" t="s">
        <v>104</v>
      </c>
      <c r="F772" t="s">
        <v>1478</v>
      </c>
      <c r="G772" t="s">
        <v>1479</v>
      </c>
      <c r="I772" t="str">
        <f>HYPERLINK("https://twitter.com/Twitter User/status/1747594624254787815","https://twitter.com/Twitter User/status/1747594624254787815")</f>
        <v>https://twitter.com/Twitter User/status/1747594624254787815</v>
      </c>
      <c r="N772">
        <v>0</v>
      </c>
      <c r="O772">
        <v>0</v>
      </c>
      <c r="W772" t="s">
        <v>192</v>
      </c>
      <c r="X772" t="s">
        <v>444</v>
      </c>
      <c r="AK772" t="s">
        <v>54</v>
      </c>
      <c r="AL772" t="s">
        <v>55</v>
      </c>
      <c r="AM772" t="s">
        <v>55</v>
      </c>
      <c r="AN772" t="s">
        <v>55</v>
      </c>
      <c r="AO772" t="s">
        <v>55</v>
      </c>
      <c r="AP772" t="s">
        <v>55</v>
      </c>
      <c r="AQ772" t="s">
        <v>55</v>
      </c>
    </row>
    <row r="773" spans="1:43" x14ac:dyDescent="0.35">
      <c r="A773" t="s">
        <v>1477</v>
      </c>
      <c r="B773" t="s">
        <v>47</v>
      </c>
      <c r="C773" t="s">
        <v>48</v>
      </c>
      <c r="D773" t="s">
        <v>48</v>
      </c>
      <c r="E773" t="s">
        <v>104</v>
      </c>
      <c r="F773" t="s">
        <v>1480</v>
      </c>
      <c r="G773" t="s">
        <v>1481</v>
      </c>
      <c r="I773" t="str">
        <f>HYPERLINK("https://twitter.com/Twitter User/status/1747594612938596545","https://twitter.com/Twitter User/status/1747594612938596545")</f>
        <v>https://twitter.com/Twitter User/status/1747594612938596545</v>
      </c>
      <c r="N773">
        <v>0</v>
      </c>
      <c r="O773">
        <v>0</v>
      </c>
      <c r="W773" t="s">
        <v>192</v>
      </c>
      <c r="X773" t="s">
        <v>444</v>
      </c>
      <c r="AK773" t="s">
        <v>54</v>
      </c>
      <c r="AL773" t="s">
        <v>55</v>
      </c>
      <c r="AM773" t="s">
        <v>55</v>
      </c>
      <c r="AN773" t="s">
        <v>55</v>
      </c>
      <c r="AO773" t="s">
        <v>55</v>
      </c>
      <c r="AP773" t="s">
        <v>55</v>
      </c>
      <c r="AQ773" t="s">
        <v>55</v>
      </c>
    </row>
    <row r="774" spans="1:43" x14ac:dyDescent="0.35">
      <c r="A774" t="s">
        <v>1477</v>
      </c>
      <c r="B774" t="s">
        <v>47</v>
      </c>
      <c r="C774" t="s">
        <v>48</v>
      </c>
      <c r="D774" t="s">
        <v>48</v>
      </c>
      <c r="E774" t="s">
        <v>104</v>
      </c>
      <c r="F774" t="s">
        <v>1482</v>
      </c>
      <c r="G774" t="s">
        <v>1483</v>
      </c>
      <c r="I774" t="str">
        <f>HYPERLINK("https://twitter.com/Twitter User/status/1747593406522519645","https://twitter.com/Twitter User/status/1747593406522519645")</f>
        <v>https://twitter.com/Twitter User/status/1747593406522519645</v>
      </c>
      <c r="N774">
        <v>0</v>
      </c>
      <c r="O774">
        <v>0</v>
      </c>
      <c r="W774" t="s">
        <v>192</v>
      </c>
      <c r="X774" t="s">
        <v>444</v>
      </c>
      <c r="AK774" t="s">
        <v>54</v>
      </c>
      <c r="AL774" t="s">
        <v>55</v>
      </c>
      <c r="AM774" t="s">
        <v>55</v>
      </c>
      <c r="AN774" t="s">
        <v>55</v>
      </c>
      <c r="AO774" t="s">
        <v>55</v>
      </c>
      <c r="AP774" t="s">
        <v>55</v>
      </c>
      <c r="AQ774" t="s">
        <v>55</v>
      </c>
    </row>
    <row r="775" spans="1:43" x14ac:dyDescent="0.35">
      <c r="A775" t="s">
        <v>1477</v>
      </c>
      <c r="B775" t="s">
        <v>47</v>
      </c>
      <c r="C775" t="s">
        <v>48</v>
      </c>
      <c r="D775" t="s">
        <v>48</v>
      </c>
      <c r="E775" t="s">
        <v>104</v>
      </c>
      <c r="F775" t="s">
        <v>1484</v>
      </c>
      <c r="G775" t="s">
        <v>1485</v>
      </c>
      <c r="I775" t="str">
        <f>HYPERLINK("https://twitter.com/Twitter User/status/1747591015354057195","https://twitter.com/Twitter User/status/1747591015354057195")</f>
        <v>https://twitter.com/Twitter User/status/1747591015354057195</v>
      </c>
      <c r="N775">
        <v>0</v>
      </c>
      <c r="O775">
        <v>0</v>
      </c>
      <c r="W775" t="s">
        <v>192</v>
      </c>
      <c r="X775" t="s">
        <v>444</v>
      </c>
      <c r="AK775" t="s">
        <v>54</v>
      </c>
      <c r="AL775" t="s">
        <v>55</v>
      </c>
      <c r="AM775" t="s">
        <v>55</v>
      </c>
      <c r="AN775" t="s">
        <v>55</v>
      </c>
      <c r="AO775" t="s">
        <v>55</v>
      </c>
      <c r="AP775" t="s">
        <v>55</v>
      </c>
      <c r="AQ775" t="s">
        <v>55</v>
      </c>
    </row>
    <row r="776" spans="1:43" x14ac:dyDescent="0.35">
      <c r="A776" t="s">
        <v>1477</v>
      </c>
      <c r="B776" t="s">
        <v>47</v>
      </c>
      <c r="C776" t="s">
        <v>48</v>
      </c>
      <c r="D776" t="s">
        <v>48</v>
      </c>
      <c r="E776" t="s">
        <v>49</v>
      </c>
      <c r="F776" t="s">
        <v>1486</v>
      </c>
      <c r="G776" t="s">
        <v>1487</v>
      </c>
      <c r="I776" t="str">
        <f>HYPERLINK("https://twitter.com/Twitter User/status/1747474251454853505","https://twitter.com/Twitter User/status/1747474251454853505")</f>
        <v>https://twitter.com/Twitter User/status/1747474251454853505</v>
      </c>
      <c r="N776">
        <v>0</v>
      </c>
      <c r="O776">
        <v>0</v>
      </c>
      <c r="X776" t="s">
        <v>444</v>
      </c>
      <c r="AK776" t="s">
        <v>54</v>
      </c>
      <c r="AL776" t="s">
        <v>55</v>
      </c>
      <c r="AM776" t="s">
        <v>55</v>
      </c>
      <c r="AN776" t="s">
        <v>55</v>
      </c>
      <c r="AO776" t="s">
        <v>55</v>
      </c>
      <c r="AP776" t="s">
        <v>55</v>
      </c>
      <c r="AQ776" t="s">
        <v>55</v>
      </c>
    </row>
    <row r="777" spans="1:43" x14ac:dyDescent="0.35">
      <c r="A777" t="s">
        <v>1488</v>
      </c>
      <c r="B777" t="s">
        <v>47</v>
      </c>
      <c r="C777" t="s">
        <v>48</v>
      </c>
      <c r="D777" t="s">
        <v>48</v>
      </c>
      <c r="E777" t="s">
        <v>49</v>
      </c>
      <c r="F777" s="1" t="s">
        <v>1489</v>
      </c>
      <c r="G777" t="s">
        <v>1490</v>
      </c>
      <c r="I777" t="str">
        <f>HYPERLINK("https://twitter.com/Twitter User/status/1747284497295614149","https://twitter.com/Twitter User/status/1747284497295614149")</f>
        <v>https://twitter.com/Twitter User/status/1747284497295614149</v>
      </c>
      <c r="J777" t="s">
        <v>327</v>
      </c>
      <c r="N777">
        <v>0</v>
      </c>
      <c r="O777">
        <v>0</v>
      </c>
      <c r="X777" t="s">
        <v>53</v>
      </c>
      <c r="AK777" t="s">
        <v>54</v>
      </c>
      <c r="AL777" t="s">
        <v>55</v>
      </c>
      <c r="AM777" t="s">
        <v>55</v>
      </c>
      <c r="AN777" t="s">
        <v>55</v>
      </c>
      <c r="AO777" t="s">
        <v>55</v>
      </c>
      <c r="AP777" t="s">
        <v>55</v>
      </c>
      <c r="AQ777" t="s">
        <v>55</v>
      </c>
    </row>
    <row r="778" spans="1:43" x14ac:dyDescent="0.35">
      <c r="A778" t="s">
        <v>1488</v>
      </c>
      <c r="B778" t="s">
        <v>47</v>
      </c>
      <c r="C778" t="s">
        <v>48</v>
      </c>
      <c r="D778" t="s">
        <v>48</v>
      </c>
      <c r="E778" t="s">
        <v>49</v>
      </c>
      <c r="F778" t="s">
        <v>1491</v>
      </c>
      <c r="G778" t="s">
        <v>1492</v>
      </c>
      <c r="I778" t="str">
        <f>HYPERLINK("https://twitter.com/Twitter User/status/1747252484526199094","https://twitter.com/Twitter User/status/1747252484526199094")</f>
        <v>https://twitter.com/Twitter User/status/1747252484526199094</v>
      </c>
      <c r="J778" t="s">
        <v>52</v>
      </c>
      <c r="N778">
        <v>0</v>
      </c>
      <c r="O778">
        <v>0</v>
      </c>
      <c r="X778" t="s">
        <v>53</v>
      </c>
      <c r="AK778" t="s">
        <v>54</v>
      </c>
      <c r="AL778" t="s">
        <v>55</v>
      </c>
      <c r="AM778" t="s">
        <v>55</v>
      </c>
      <c r="AN778" t="s">
        <v>55</v>
      </c>
      <c r="AO778" t="s">
        <v>55</v>
      </c>
      <c r="AP778" t="s">
        <v>55</v>
      </c>
      <c r="AQ778" t="s">
        <v>55</v>
      </c>
    </row>
    <row r="779" spans="1:43" x14ac:dyDescent="0.35">
      <c r="A779" t="s">
        <v>1488</v>
      </c>
      <c r="B779" t="s">
        <v>47</v>
      </c>
      <c r="C779" t="s">
        <v>48</v>
      </c>
      <c r="D779" t="s">
        <v>48</v>
      </c>
      <c r="E779" t="s">
        <v>49</v>
      </c>
      <c r="F779" t="s">
        <v>1486</v>
      </c>
      <c r="G779" t="s">
        <v>1493</v>
      </c>
      <c r="I779" t="str">
        <f>HYPERLINK("https://twitter.com/DBSBankIndia/status/1747249780080660665","https://twitter.com/DBSBankIndia/status/1747249780080660665")</f>
        <v>https://twitter.com/DBSBankIndia/status/1747249780080660665</v>
      </c>
      <c r="J779" t="s">
        <v>52</v>
      </c>
      <c r="N779">
        <v>0</v>
      </c>
      <c r="O779">
        <v>0</v>
      </c>
      <c r="P779">
        <v>14430</v>
      </c>
      <c r="Q779" t="s">
        <v>191</v>
      </c>
      <c r="W779" t="s">
        <v>192</v>
      </c>
      <c r="X779" t="s">
        <v>53</v>
      </c>
      <c r="AK779" t="s">
        <v>54</v>
      </c>
      <c r="AL779" t="s">
        <v>55</v>
      </c>
      <c r="AM779" t="s">
        <v>55</v>
      </c>
      <c r="AN779" t="s">
        <v>55</v>
      </c>
      <c r="AO779" t="s">
        <v>55</v>
      </c>
      <c r="AP779" t="s">
        <v>55</v>
      </c>
      <c r="AQ779" t="s">
        <v>55</v>
      </c>
    </row>
    <row r="780" spans="1:43" x14ac:dyDescent="0.35">
      <c r="A780" t="s">
        <v>1488</v>
      </c>
      <c r="B780" t="s">
        <v>47</v>
      </c>
      <c r="C780" t="s">
        <v>48</v>
      </c>
      <c r="D780" t="s">
        <v>48</v>
      </c>
      <c r="E780" t="s">
        <v>65</v>
      </c>
      <c r="F780" t="s">
        <v>1494</v>
      </c>
      <c r="G780" t="s">
        <v>1495</v>
      </c>
      <c r="I780" t="str">
        <f>HYPERLINK("https://twitter.com/Twitter User/status/1747142404141125872","https://twitter.com/Twitter User/status/1747142404141125872")</f>
        <v>https://twitter.com/Twitter User/status/1747142404141125872</v>
      </c>
      <c r="J780" t="s">
        <v>52</v>
      </c>
      <c r="N780">
        <v>0</v>
      </c>
      <c r="O780">
        <v>0</v>
      </c>
      <c r="X780" t="s">
        <v>53</v>
      </c>
      <c r="AK780" t="s">
        <v>54</v>
      </c>
      <c r="AL780" t="s">
        <v>55</v>
      </c>
      <c r="AM780" t="s">
        <v>55</v>
      </c>
      <c r="AN780" t="s">
        <v>55</v>
      </c>
      <c r="AO780" t="s">
        <v>55</v>
      </c>
      <c r="AP780" t="s">
        <v>55</v>
      </c>
      <c r="AQ780" t="s">
        <v>55</v>
      </c>
    </row>
    <row r="781" spans="1:43" x14ac:dyDescent="0.35">
      <c r="A781" t="s">
        <v>1488</v>
      </c>
      <c r="B781" t="s">
        <v>47</v>
      </c>
      <c r="C781" t="s">
        <v>48</v>
      </c>
      <c r="D781" t="s">
        <v>48</v>
      </c>
      <c r="E781" t="s">
        <v>104</v>
      </c>
      <c r="F781" t="s">
        <v>1496</v>
      </c>
      <c r="G781" t="s">
        <v>1497</v>
      </c>
      <c r="I781" t="str">
        <f>HYPERLINK("https://twitter.com/Twitter User/status/1747122142666522631","https://twitter.com/Twitter User/status/1747122142666522631")</f>
        <v>https://twitter.com/Twitter User/status/1747122142666522631</v>
      </c>
      <c r="J781" t="s">
        <v>327</v>
      </c>
      <c r="N781">
        <v>0</v>
      </c>
      <c r="O781">
        <v>0</v>
      </c>
      <c r="X781" t="s">
        <v>444</v>
      </c>
      <c r="AK781" t="s">
        <v>54</v>
      </c>
      <c r="AL781" t="s">
        <v>55</v>
      </c>
      <c r="AM781" t="s">
        <v>55</v>
      </c>
      <c r="AN781" t="s">
        <v>55</v>
      </c>
      <c r="AO781" t="s">
        <v>55</v>
      </c>
      <c r="AP781" t="s">
        <v>55</v>
      </c>
      <c r="AQ781" t="s">
        <v>55</v>
      </c>
    </row>
    <row r="782" spans="1:43" x14ac:dyDescent="0.35">
      <c r="A782" t="s">
        <v>1488</v>
      </c>
      <c r="B782" t="s">
        <v>47</v>
      </c>
      <c r="C782" t="s">
        <v>48</v>
      </c>
      <c r="D782" t="s">
        <v>48</v>
      </c>
      <c r="E782" t="s">
        <v>104</v>
      </c>
      <c r="F782" t="s">
        <v>1496</v>
      </c>
      <c r="G782" t="s">
        <v>1498</v>
      </c>
      <c r="I782" t="str">
        <f>HYPERLINK("https://twitter.com/Twitter User/status/1747115157929505099","https://twitter.com/Twitter User/status/1747115157929505099")</f>
        <v>https://twitter.com/Twitter User/status/1747115157929505099</v>
      </c>
      <c r="J782" t="s">
        <v>52</v>
      </c>
      <c r="N782">
        <v>0</v>
      </c>
      <c r="O782">
        <v>0</v>
      </c>
      <c r="X782" t="s">
        <v>444</v>
      </c>
      <c r="AK782" t="s">
        <v>54</v>
      </c>
      <c r="AL782" t="s">
        <v>55</v>
      </c>
      <c r="AM782" t="s">
        <v>55</v>
      </c>
      <c r="AN782" t="s">
        <v>55</v>
      </c>
      <c r="AO782" t="s">
        <v>55</v>
      </c>
      <c r="AP782" t="s">
        <v>55</v>
      </c>
      <c r="AQ782" t="s">
        <v>55</v>
      </c>
    </row>
    <row r="783" spans="1:43" x14ac:dyDescent="0.35">
      <c r="A783" t="s">
        <v>1499</v>
      </c>
      <c r="B783" t="s">
        <v>47</v>
      </c>
      <c r="C783" t="s">
        <v>48</v>
      </c>
      <c r="D783" t="s">
        <v>48</v>
      </c>
      <c r="E783" t="s">
        <v>49</v>
      </c>
      <c r="F783" t="s">
        <v>1500</v>
      </c>
      <c r="G783" t="s">
        <v>1501</v>
      </c>
      <c r="I783" t="str">
        <f>HYPERLINK("https://twitter.com/Twitter User/status/1746897886552752402","https://twitter.com/Twitter User/status/1746897886552752402")</f>
        <v>https://twitter.com/Twitter User/status/1746897886552752402</v>
      </c>
      <c r="J783" t="s">
        <v>327</v>
      </c>
      <c r="N783">
        <v>0</v>
      </c>
      <c r="O783">
        <v>0</v>
      </c>
      <c r="X783" t="s">
        <v>53</v>
      </c>
      <c r="AK783" t="s">
        <v>54</v>
      </c>
      <c r="AL783" t="s">
        <v>55</v>
      </c>
      <c r="AM783" t="s">
        <v>55</v>
      </c>
      <c r="AN783" t="s">
        <v>55</v>
      </c>
      <c r="AO783" t="s">
        <v>55</v>
      </c>
      <c r="AP783" t="s">
        <v>55</v>
      </c>
      <c r="AQ783" t="s">
        <v>55</v>
      </c>
    </row>
    <row r="784" spans="1:43" x14ac:dyDescent="0.35">
      <c r="A784" t="s">
        <v>1499</v>
      </c>
      <c r="B784" t="s">
        <v>47</v>
      </c>
      <c r="C784" t="s">
        <v>48</v>
      </c>
      <c r="D784" t="s">
        <v>48</v>
      </c>
      <c r="E784" t="s">
        <v>104</v>
      </c>
      <c r="F784" t="s">
        <v>1502</v>
      </c>
      <c r="G784" t="s">
        <v>1503</v>
      </c>
      <c r="I784" t="str">
        <f>HYPERLINK("https://twitter.com/Twitter User/status/1746877126069149883","https://twitter.com/Twitter User/status/1746877126069149883")</f>
        <v>https://twitter.com/Twitter User/status/1746877126069149883</v>
      </c>
      <c r="J784" t="s">
        <v>327</v>
      </c>
      <c r="N784">
        <v>0</v>
      </c>
      <c r="O784">
        <v>0</v>
      </c>
      <c r="X784" t="s">
        <v>53</v>
      </c>
      <c r="AK784" t="s">
        <v>54</v>
      </c>
      <c r="AL784" t="s">
        <v>55</v>
      </c>
      <c r="AM784" t="s">
        <v>55</v>
      </c>
      <c r="AN784" t="s">
        <v>55</v>
      </c>
      <c r="AO784" t="s">
        <v>55</v>
      </c>
      <c r="AP784" t="s">
        <v>55</v>
      </c>
      <c r="AQ784" t="s">
        <v>55</v>
      </c>
    </row>
    <row r="785" spans="1:43" x14ac:dyDescent="0.35">
      <c r="A785" t="s">
        <v>1499</v>
      </c>
      <c r="B785" t="s">
        <v>47</v>
      </c>
      <c r="C785" t="s">
        <v>48</v>
      </c>
      <c r="D785" t="s">
        <v>48</v>
      </c>
      <c r="E785" t="s">
        <v>104</v>
      </c>
      <c r="F785" t="s">
        <v>1504</v>
      </c>
      <c r="G785" t="s">
        <v>1505</v>
      </c>
      <c r="I785" t="str">
        <f>HYPERLINK("https://twitter.com/Twitter User/status/1746861940734050680","https://twitter.com/Twitter User/status/1746861940734050680")</f>
        <v>https://twitter.com/Twitter User/status/1746861940734050680</v>
      </c>
      <c r="J785" t="s">
        <v>327</v>
      </c>
      <c r="N785">
        <v>0</v>
      </c>
      <c r="O785">
        <v>0</v>
      </c>
      <c r="X785" t="s">
        <v>53</v>
      </c>
      <c r="AK785" t="s">
        <v>54</v>
      </c>
      <c r="AL785" t="s">
        <v>55</v>
      </c>
      <c r="AM785" t="s">
        <v>55</v>
      </c>
      <c r="AN785" t="s">
        <v>55</v>
      </c>
      <c r="AO785" t="s">
        <v>55</v>
      </c>
      <c r="AP785" t="s">
        <v>55</v>
      </c>
      <c r="AQ785" t="s">
        <v>55</v>
      </c>
    </row>
    <row r="786" spans="1:43" x14ac:dyDescent="0.35">
      <c r="A786" t="s">
        <v>1499</v>
      </c>
      <c r="B786" t="s">
        <v>47</v>
      </c>
      <c r="C786" t="s">
        <v>48</v>
      </c>
      <c r="D786" t="s">
        <v>48</v>
      </c>
      <c r="E786" t="s">
        <v>104</v>
      </c>
      <c r="F786" t="s">
        <v>1496</v>
      </c>
      <c r="G786" t="s">
        <v>1506</v>
      </c>
      <c r="I786" t="str">
        <f>HYPERLINK("https://twitter.com/Twitter User/status/1746802018247954820","https://twitter.com/Twitter User/status/1746802018247954820")</f>
        <v>https://twitter.com/Twitter User/status/1746802018247954820</v>
      </c>
      <c r="N786">
        <v>0</v>
      </c>
      <c r="O786">
        <v>0</v>
      </c>
      <c r="W786" t="s">
        <v>192</v>
      </c>
      <c r="X786" t="s">
        <v>53</v>
      </c>
      <c r="AK786" t="s">
        <v>54</v>
      </c>
      <c r="AL786" t="s">
        <v>55</v>
      </c>
      <c r="AM786" t="s">
        <v>55</v>
      </c>
      <c r="AN786" t="s">
        <v>55</v>
      </c>
      <c r="AO786" t="s">
        <v>55</v>
      </c>
      <c r="AP786" t="s">
        <v>55</v>
      </c>
      <c r="AQ786" t="s">
        <v>55</v>
      </c>
    </row>
    <row r="787" spans="1:43" x14ac:dyDescent="0.35">
      <c r="A787" t="s">
        <v>1507</v>
      </c>
      <c r="B787" t="s">
        <v>47</v>
      </c>
      <c r="C787" t="s">
        <v>48</v>
      </c>
      <c r="D787" t="s">
        <v>48</v>
      </c>
      <c r="E787" t="s">
        <v>49</v>
      </c>
      <c r="F787" t="s">
        <v>1508</v>
      </c>
      <c r="G787" t="s">
        <v>1509</v>
      </c>
      <c r="I787" t="str">
        <f>HYPERLINK("https://twitter.com/Twitter User/status/1746161708799004892","https://twitter.com/Twitter User/status/1746161708799004892")</f>
        <v>https://twitter.com/Twitter User/status/1746161708799004892</v>
      </c>
      <c r="J787" t="s">
        <v>52</v>
      </c>
      <c r="N787">
        <v>0</v>
      </c>
      <c r="O787">
        <v>0</v>
      </c>
      <c r="X787" t="s">
        <v>53</v>
      </c>
      <c r="AK787" t="s">
        <v>54</v>
      </c>
      <c r="AL787" t="s">
        <v>55</v>
      </c>
      <c r="AM787" t="s">
        <v>55</v>
      </c>
      <c r="AN787" t="s">
        <v>55</v>
      </c>
      <c r="AO787" t="s">
        <v>55</v>
      </c>
      <c r="AP787" t="s">
        <v>55</v>
      </c>
      <c r="AQ787" t="s">
        <v>55</v>
      </c>
    </row>
    <row r="788" spans="1:43" x14ac:dyDescent="0.35">
      <c r="A788" t="s">
        <v>1510</v>
      </c>
      <c r="B788" t="s">
        <v>47</v>
      </c>
      <c r="C788" t="s">
        <v>48</v>
      </c>
      <c r="D788" t="s">
        <v>48</v>
      </c>
      <c r="E788" t="s">
        <v>49</v>
      </c>
      <c r="F788" t="s">
        <v>1511</v>
      </c>
      <c r="G788" t="s">
        <v>1512</v>
      </c>
      <c r="I788" t="str">
        <f>HYPERLINK("https://twitter.com/Twitter User/status/1745812170560995595","https://twitter.com/Twitter User/status/1745812170560995595")</f>
        <v>https://twitter.com/Twitter User/status/1745812170560995595</v>
      </c>
      <c r="N788">
        <v>0</v>
      </c>
      <c r="O788">
        <v>0</v>
      </c>
      <c r="X788" t="s">
        <v>53</v>
      </c>
      <c r="AK788" t="s">
        <v>54</v>
      </c>
      <c r="AL788" t="s">
        <v>55</v>
      </c>
      <c r="AM788" t="s">
        <v>55</v>
      </c>
      <c r="AN788" t="s">
        <v>55</v>
      </c>
      <c r="AO788" t="s">
        <v>55</v>
      </c>
      <c r="AP788" t="s">
        <v>55</v>
      </c>
      <c r="AQ788" t="s">
        <v>55</v>
      </c>
    </row>
    <row r="789" spans="1:43" x14ac:dyDescent="0.35">
      <c r="A789" t="s">
        <v>1510</v>
      </c>
      <c r="B789" t="s">
        <v>47</v>
      </c>
      <c r="C789" t="s">
        <v>48</v>
      </c>
      <c r="D789" t="s">
        <v>48</v>
      </c>
      <c r="E789" t="s">
        <v>49</v>
      </c>
      <c r="F789" t="s">
        <v>1513</v>
      </c>
      <c r="G789" t="s">
        <v>1514</v>
      </c>
      <c r="I789" t="str">
        <f>HYPERLINK("https://twitter.com/Twitter User/status/1745812133873414253","https://twitter.com/Twitter User/status/1745812133873414253")</f>
        <v>https://twitter.com/Twitter User/status/1745812133873414253</v>
      </c>
      <c r="N789">
        <v>0</v>
      </c>
      <c r="O789">
        <v>0</v>
      </c>
      <c r="X789" t="s">
        <v>53</v>
      </c>
      <c r="AK789" t="s">
        <v>54</v>
      </c>
      <c r="AL789" t="s">
        <v>55</v>
      </c>
      <c r="AM789" t="s">
        <v>55</v>
      </c>
      <c r="AN789" t="s">
        <v>55</v>
      </c>
      <c r="AO789" t="s">
        <v>55</v>
      </c>
      <c r="AP789" t="s">
        <v>55</v>
      </c>
      <c r="AQ789" t="s">
        <v>55</v>
      </c>
    </row>
    <row r="790" spans="1:43" x14ac:dyDescent="0.35">
      <c r="A790" t="s">
        <v>1510</v>
      </c>
      <c r="B790" t="s">
        <v>47</v>
      </c>
      <c r="C790" t="s">
        <v>48</v>
      </c>
      <c r="D790" t="s">
        <v>48</v>
      </c>
      <c r="E790" t="s">
        <v>49</v>
      </c>
      <c r="F790" t="s">
        <v>1515</v>
      </c>
      <c r="G790" t="s">
        <v>1516</v>
      </c>
      <c r="I790" t="str">
        <f>HYPERLINK("https://twitter.com/Twitter User/status/1745807449464942871","https://twitter.com/Twitter User/status/1745807449464942871")</f>
        <v>https://twitter.com/Twitter User/status/1745807449464942871</v>
      </c>
      <c r="N790">
        <v>0</v>
      </c>
      <c r="O790">
        <v>0</v>
      </c>
      <c r="W790" t="s">
        <v>192</v>
      </c>
      <c r="X790" t="s">
        <v>53</v>
      </c>
      <c r="AK790" t="s">
        <v>54</v>
      </c>
      <c r="AL790" t="s">
        <v>55</v>
      </c>
      <c r="AM790" t="s">
        <v>55</v>
      </c>
      <c r="AN790" t="s">
        <v>55</v>
      </c>
      <c r="AO790" t="s">
        <v>55</v>
      </c>
      <c r="AP790" t="s">
        <v>55</v>
      </c>
      <c r="AQ790" t="s">
        <v>55</v>
      </c>
    </row>
    <row r="791" spans="1:43" x14ac:dyDescent="0.35">
      <c r="A791" t="s">
        <v>1510</v>
      </c>
      <c r="B791" t="s">
        <v>47</v>
      </c>
      <c r="C791" t="s">
        <v>48</v>
      </c>
      <c r="D791" t="s">
        <v>48</v>
      </c>
      <c r="E791" t="s">
        <v>49</v>
      </c>
      <c r="F791" t="s">
        <v>1517</v>
      </c>
      <c r="G791" t="s">
        <v>1518</v>
      </c>
      <c r="I791" t="str">
        <f>HYPERLINK("https://twitter.com/Twitter User/status/1745635061356200009","https://twitter.com/Twitter User/status/1745635061356200009")</f>
        <v>https://twitter.com/Twitter User/status/1745635061356200009</v>
      </c>
      <c r="J791" t="s">
        <v>52</v>
      </c>
      <c r="N791">
        <v>0</v>
      </c>
      <c r="O791">
        <v>0</v>
      </c>
      <c r="X791" t="s">
        <v>53</v>
      </c>
      <c r="AK791" t="s">
        <v>54</v>
      </c>
      <c r="AL791" t="s">
        <v>55</v>
      </c>
      <c r="AM791" t="s">
        <v>55</v>
      </c>
      <c r="AN791" t="s">
        <v>55</v>
      </c>
      <c r="AO791" t="s">
        <v>55</v>
      </c>
      <c r="AP791" t="s">
        <v>55</v>
      </c>
      <c r="AQ791" t="s">
        <v>55</v>
      </c>
    </row>
    <row r="792" spans="1:43" x14ac:dyDescent="0.35">
      <c r="A792" t="s">
        <v>1510</v>
      </c>
      <c r="B792" t="s">
        <v>47</v>
      </c>
      <c r="C792" t="s">
        <v>48</v>
      </c>
      <c r="D792" t="s">
        <v>48</v>
      </c>
      <c r="E792" t="s">
        <v>49</v>
      </c>
      <c r="F792" t="s">
        <v>1519</v>
      </c>
      <c r="G792" t="s">
        <v>1520</v>
      </c>
      <c r="I792" t="str">
        <f>HYPERLINK("https://twitter.com/Twitter User/status/1745635045589835921","https://twitter.com/Twitter User/status/1745635045589835921")</f>
        <v>https://twitter.com/Twitter User/status/1745635045589835921</v>
      </c>
      <c r="J792" t="s">
        <v>52</v>
      </c>
      <c r="N792">
        <v>0</v>
      </c>
      <c r="O792">
        <v>0</v>
      </c>
      <c r="X792" t="s">
        <v>53</v>
      </c>
      <c r="AK792" t="s">
        <v>54</v>
      </c>
      <c r="AL792" t="s">
        <v>55</v>
      </c>
      <c r="AM792" t="s">
        <v>55</v>
      </c>
      <c r="AN792" t="s">
        <v>55</v>
      </c>
      <c r="AO792" t="s">
        <v>55</v>
      </c>
      <c r="AP792" t="s">
        <v>55</v>
      </c>
      <c r="AQ792" t="s">
        <v>55</v>
      </c>
    </row>
    <row r="793" spans="1:43" x14ac:dyDescent="0.35">
      <c r="A793" t="s">
        <v>1521</v>
      </c>
      <c r="B793" t="s">
        <v>47</v>
      </c>
      <c r="C793" t="s">
        <v>48</v>
      </c>
      <c r="D793" t="s">
        <v>48</v>
      </c>
      <c r="E793" t="s">
        <v>49</v>
      </c>
      <c r="F793" t="s">
        <v>1522</v>
      </c>
      <c r="G793" t="s">
        <v>1523</v>
      </c>
      <c r="I793" t="str">
        <f>HYPERLINK("https://twitter.com/Twitter User/status/1745506475991294142","https://twitter.com/Twitter User/status/1745506475991294142")</f>
        <v>https://twitter.com/Twitter User/status/1745506475991294142</v>
      </c>
      <c r="J793" t="s">
        <v>52</v>
      </c>
      <c r="N793">
        <v>0</v>
      </c>
      <c r="O793">
        <v>0</v>
      </c>
      <c r="W793" t="s">
        <v>192</v>
      </c>
      <c r="X793" t="s">
        <v>53</v>
      </c>
      <c r="AK793" t="s">
        <v>54</v>
      </c>
      <c r="AL793" t="s">
        <v>55</v>
      </c>
      <c r="AM793" t="s">
        <v>55</v>
      </c>
      <c r="AN793" t="s">
        <v>55</v>
      </c>
      <c r="AO793" t="s">
        <v>55</v>
      </c>
      <c r="AP793" t="s">
        <v>55</v>
      </c>
      <c r="AQ793" t="s">
        <v>55</v>
      </c>
    </row>
    <row r="794" spans="1:43" x14ac:dyDescent="0.35">
      <c r="A794" t="s">
        <v>1521</v>
      </c>
      <c r="B794" t="s">
        <v>47</v>
      </c>
      <c r="C794" t="s">
        <v>48</v>
      </c>
      <c r="D794" t="s">
        <v>48</v>
      </c>
      <c r="E794" t="s">
        <v>49</v>
      </c>
      <c r="F794" t="s">
        <v>1524</v>
      </c>
      <c r="G794" t="s">
        <v>1525</v>
      </c>
      <c r="I794" t="str">
        <f>HYPERLINK("https://twitter.com/Twitter User/status/1745496080484122978","https://twitter.com/Twitter User/status/1745496080484122978")</f>
        <v>https://twitter.com/Twitter User/status/1745496080484122978</v>
      </c>
      <c r="J794" t="s">
        <v>52</v>
      </c>
      <c r="N794">
        <v>0</v>
      </c>
      <c r="O794">
        <v>0</v>
      </c>
      <c r="X794" t="s">
        <v>53</v>
      </c>
      <c r="AK794" t="s">
        <v>54</v>
      </c>
      <c r="AL794" t="s">
        <v>55</v>
      </c>
      <c r="AM794" t="s">
        <v>55</v>
      </c>
      <c r="AN794" t="s">
        <v>55</v>
      </c>
      <c r="AO794" t="s">
        <v>55</v>
      </c>
      <c r="AP794" t="s">
        <v>55</v>
      </c>
      <c r="AQ794" t="s">
        <v>55</v>
      </c>
    </row>
    <row r="795" spans="1:43" x14ac:dyDescent="0.35">
      <c r="A795" t="s">
        <v>1521</v>
      </c>
      <c r="B795" t="s">
        <v>47</v>
      </c>
      <c r="C795" t="s">
        <v>48</v>
      </c>
      <c r="D795" t="s">
        <v>48</v>
      </c>
      <c r="E795" t="s">
        <v>49</v>
      </c>
      <c r="F795" t="s">
        <v>1526</v>
      </c>
      <c r="G795" t="s">
        <v>1527</v>
      </c>
      <c r="I795" t="str">
        <f>HYPERLINK("https://twitter.com/Twitter User/status/1745495355393798400","https://twitter.com/Twitter User/status/1745495355393798400")</f>
        <v>https://twitter.com/Twitter User/status/1745495355393798400</v>
      </c>
      <c r="J795" t="s">
        <v>52</v>
      </c>
      <c r="N795">
        <v>0</v>
      </c>
      <c r="O795">
        <v>0</v>
      </c>
      <c r="X795" t="s">
        <v>53</v>
      </c>
      <c r="AK795" t="s">
        <v>54</v>
      </c>
      <c r="AL795" t="s">
        <v>55</v>
      </c>
      <c r="AM795" t="s">
        <v>55</v>
      </c>
      <c r="AN795" t="s">
        <v>55</v>
      </c>
      <c r="AO795" t="s">
        <v>55</v>
      </c>
      <c r="AP795" t="s">
        <v>55</v>
      </c>
      <c r="AQ795" t="s">
        <v>55</v>
      </c>
    </row>
    <row r="796" spans="1:43" x14ac:dyDescent="0.35">
      <c r="A796" t="s">
        <v>1521</v>
      </c>
      <c r="B796" t="s">
        <v>47</v>
      </c>
      <c r="C796" t="s">
        <v>48</v>
      </c>
      <c r="D796" t="s">
        <v>48</v>
      </c>
      <c r="E796" t="s">
        <v>49</v>
      </c>
      <c r="F796" t="s">
        <v>1528</v>
      </c>
      <c r="G796" t="s">
        <v>1529</v>
      </c>
      <c r="I796" t="str">
        <f>HYPERLINK("https://twitter.com/Twitter User/status/1745413659336265814","https://twitter.com/Twitter User/status/1745413659336265814")</f>
        <v>https://twitter.com/Twitter User/status/1745413659336265814</v>
      </c>
      <c r="J796" t="s">
        <v>52</v>
      </c>
      <c r="N796">
        <v>0</v>
      </c>
      <c r="O796">
        <v>0</v>
      </c>
      <c r="X796" t="s">
        <v>53</v>
      </c>
      <c r="AK796" t="s">
        <v>54</v>
      </c>
      <c r="AL796" t="s">
        <v>55</v>
      </c>
      <c r="AM796" t="s">
        <v>55</v>
      </c>
      <c r="AN796" t="s">
        <v>55</v>
      </c>
      <c r="AO796" t="s">
        <v>55</v>
      </c>
      <c r="AP796" t="s">
        <v>55</v>
      </c>
      <c r="AQ796" t="s">
        <v>55</v>
      </c>
    </row>
    <row r="797" spans="1:43" x14ac:dyDescent="0.35">
      <c r="A797" t="s">
        <v>1521</v>
      </c>
      <c r="B797" t="s">
        <v>47</v>
      </c>
      <c r="C797" t="s">
        <v>48</v>
      </c>
      <c r="D797" t="s">
        <v>48</v>
      </c>
      <c r="E797" t="s">
        <v>104</v>
      </c>
      <c r="F797" t="s">
        <v>1530</v>
      </c>
      <c r="G797" t="s">
        <v>1531</v>
      </c>
      <c r="I797" t="str">
        <f>HYPERLINK("https://twitter.com/Twitter User/status/1745412759116738671","https://twitter.com/Twitter User/status/1745412759116738671")</f>
        <v>https://twitter.com/Twitter User/status/1745412759116738671</v>
      </c>
      <c r="J797" t="s">
        <v>52</v>
      </c>
      <c r="N797">
        <v>0</v>
      </c>
      <c r="O797">
        <v>0</v>
      </c>
      <c r="X797" t="s">
        <v>53</v>
      </c>
      <c r="AK797" t="s">
        <v>54</v>
      </c>
      <c r="AL797" t="s">
        <v>55</v>
      </c>
      <c r="AM797" t="s">
        <v>55</v>
      </c>
      <c r="AN797" t="s">
        <v>55</v>
      </c>
      <c r="AO797" t="s">
        <v>55</v>
      </c>
      <c r="AP797" t="s">
        <v>55</v>
      </c>
      <c r="AQ797" t="s">
        <v>55</v>
      </c>
    </row>
    <row r="798" spans="1:43" x14ac:dyDescent="0.35">
      <c r="A798" t="s">
        <v>1521</v>
      </c>
      <c r="B798" t="s">
        <v>47</v>
      </c>
      <c r="C798" t="s">
        <v>48</v>
      </c>
      <c r="D798" t="s">
        <v>48</v>
      </c>
      <c r="E798" t="s">
        <v>49</v>
      </c>
      <c r="F798" t="s">
        <v>1532</v>
      </c>
      <c r="G798" t="s">
        <v>1533</v>
      </c>
      <c r="I798" t="str">
        <f>HYPERLINK("https://twitter.com/Twitter User/status/1745411851062551012","https://twitter.com/Twitter User/status/1745411851062551012")</f>
        <v>https://twitter.com/Twitter User/status/1745411851062551012</v>
      </c>
      <c r="J798" t="s">
        <v>52</v>
      </c>
      <c r="N798">
        <v>0</v>
      </c>
      <c r="O798">
        <v>0</v>
      </c>
      <c r="X798" t="s">
        <v>53</v>
      </c>
      <c r="AK798" t="s">
        <v>54</v>
      </c>
      <c r="AL798" t="s">
        <v>55</v>
      </c>
      <c r="AM798" t="s">
        <v>55</v>
      </c>
      <c r="AN798" t="s">
        <v>55</v>
      </c>
      <c r="AO798" t="s">
        <v>55</v>
      </c>
      <c r="AP798" t="s">
        <v>55</v>
      </c>
      <c r="AQ798" t="s">
        <v>55</v>
      </c>
    </row>
    <row r="799" spans="1:43" x14ac:dyDescent="0.35">
      <c r="A799" t="s">
        <v>1521</v>
      </c>
      <c r="B799" t="s">
        <v>47</v>
      </c>
      <c r="C799" t="s">
        <v>48</v>
      </c>
      <c r="D799" t="s">
        <v>48</v>
      </c>
      <c r="E799" t="s">
        <v>49</v>
      </c>
      <c r="F799" t="s">
        <v>1534</v>
      </c>
      <c r="G799" t="s">
        <v>1535</v>
      </c>
      <c r="I799" t="str">
        <f>HYPERLINK("https://twitter.com/Twitter User/status/1745387056141107237","https://twitter.com/Twitter User/status/1745387056141107237")</f>
        <v>https://twitter.com/Twitter User/status/1745387056141107237</v>
      </c>
      <c r="J799" t="s">
        <v>327</v>
      </c>
      <c r="N799">
        <v>0</v>
      </c>
      <c r="O799">
        <v>0</v>
      </c>
      <c r="X799" t="s">
        <v>53</v>
      </c>
      <c r="AK799" t="s">
        <v>54</v>
      </c>
      <c r="AL799" t="s">
        <v>55</v>
      </c>
      <c r="AM799" t="s">
        <v>55</v>
      </c>
      <c r="AN799" t="s">
        <v>55</v>
      </c>
      <c r="AO799" t="s">
        <v>55</v>
      </c>
      <c r="AP799" t="s">
        <v>55</v>
      </c>
      <c r="AQ799" t="s">
        <v>55</v>
      </c>
    </row>
    <row r="800" spans="1:43" x14ac:dyDescent="0.35">
      <c r="A800" t="s">
        <v>1521</v>
      </c>
      <c r="B800" t="s">
        <v>47</v>
      </c>
      <c r="C800" t="s">
        <v>48</v>
      </c>
      <c r="D800" t="s">
        <v>48</v>
      </c>
      <c r="E800" t="s">
        <v>49</v>
      </c>
      <c r="F800" t="s">
        <v>1536</v>
      </c>
      <c r="G800" t="s">
        <v>1537</v>
      </c>
      <c r="I800" t="str">
        <f>HYPERLINK("https://twitter.com/Twitter User/status/1745381341641003116","https://twitter.com/Twitter User/status/1745381341641003116")</f>
        <v>https://twitter.com/Twitter User/status/1745381341641003116</v>
      </c>
      <c r="J800" t="s">
        <v>52</v>
      </c>
      <c r="N800">
        <v>0</v>
      </c>
      <c r="O800">
        <v>0</v>
      </c>
      <c r="X800" t="s">
        <v>53</v>
      </c>
      <c r="AK800" t="s">
        <v>54</v>
      </c>
      <c r="AL800" t="s">
        <v>55</v>
      </c>
      <c r="AM800" t="s">
        <v>55</v>
      </c>
      <c r="AN800" t="s">
        <v>55</v>
      </c>
      <c r="AO800" t="s">
        <v>55</v>
      </c>
      <c r="AP800" t="s">
        <v>55</v>
      </c>
      <c r="AQ800" t="s">
        <v>55</v>
      </c>
    </row>
    <row r="801" spans="1:43" x14ac:dyDescent="0.35">
      <c r="A801" t="s">
        <v>1521</v>
      </c>
      <c r="B801" t="s">
        <v>47</v>
      </c>
      <c r="C801" t="s">
        <v>48</v>
      </c>
      <c r="D801" t="s">
        <v>48</v>
      </c>
      <c r="E801" t="s">
        <v>49</v>
      </c>
      <c r="F801" t="s">
        <v>1538</v>
      </c>
      <c r="G801" t="s">
        <v>1539</v>
      </c>
      <c r="I801" t="str">
        <f>HYPERLINK("https://twitter.com/Twitter User/status/1745376083313348709","https://twitter.com/Twitter User/status/1745376083313348709")</f>
        <v>https://twitter.com/Twitter User/status/1745376083313348709</v>
      </c>
      <c r="J801" t="s">
        <v>52</v>
      </c>
      <c r="N801">
        <v>0</v>
      </c>
      <c r="O801">
        <v>0</v>
      </c>
      <c r="X801" t="s">
        <v>53</v>
      </c>
      <c r="AK801" t="s">
        <v>54</v>
      </c>
      <c r="AL801" t="s">
        <v>55</v>
      </c>
      <c r="AM801" t="s">
        <v>55</v>
      </c>
      <c r="AN801" t="s">
        <v>55</v>
      </c>
      <c r="AO801" t="s">
        <v>55</v>
      </c>
      <c r="AP801" t="s">
        <v>55</v>
      </c>
      <c r="AQ801" t="s">
        <v>55</v>
      </c>
    </row>
    <row r="802" spans="1:43" x14ac:dyDescent="0.35">
      <c r="A802" t="s">
        <v>1521</v>
      </c>
      <c r="B802" t="s">
        <v>47</v>
      </c>
      <c r="C802" t="s">
        <v>48</v>
      </c>
      <c r="D802" t="s">
        <v>48</v>
      </c>
      <c r="E802" t="s">
        <v>49</v>
      </c>
      <c r="F802" t="s">
        <v>1540</v>
      </c>
      <c r="G802" t="s">
        <v>1541</v>
      </c>
      <c r="I802" t="str">
        <f>HYPERLINK("https://twitter.com/Twitter User/status/1745375977117798873","https://twitter.com/Twitter User/status/1745375977117798873")</f>
        <v>https://twitter.com/Twitter User/status/1745375977117798873</v>
      </c>
      <c r="J802" t="s">
        <v>52</v>
      </c>
      <c r="N802">
        <v>0</v>
      </c>
      <c r="O802">
        <v>0</v>
      </c>
      <c r="X802" t="s">
        <v>53</v>
      </c>
      <c r="AK802" t="s">
        <v>54</v>
      </c>
      <c r="AL802" t="s">
        <v>55</v>
      </c>
      <c r="AM802" t="s">
        <v>55</v>
      </c>
      <c r="AN802" t="s">
        <v>55</v>
      </c>
      <c r="AO802" t="s">
        <v>55</v>
      </c>
      <c r="AP802" t="s">
        <v>55</v>
      </c>
      <c r="AQ802" t="s">
        <v>55</v>
      </c>
    </row>
    <row r="803" spans="1:43" x14ac:dyDescent="0.35">
      <c r="A803" t="s">
        <v>1521</v>
      </c>
      <c r="B803" t="s">
        <v>47</v>
      </c>
      <c r="C803" t="s">
        <v>48</v>
      </c>
      <c r="D803" t="s">
        <v>48</v>
      </c>
      <c r="E803" t="s">
        <v>49</v>
      </c>
      <c r="F803" t="s">
        <v>1542</v>
      </c>
      <c r="G803" t="s">
        <v>1543</v>
      </c>
      <c r="I803" t="str">
        <f>HYPERLINK("https://twitter.com/Twitter User/status/1745375937993269682","https://twitter.com/Twitter User/status/1745375937993269682")</f>
        <v>https://twitter.com/Twitter User/status/1745375937993269682</v>
      </c>
      <c r="J803" t="s">
        <v>52</v>
      </c>
      <c r="N803">
        <v>0</v>
      </c>
      <c r="O803">
        <v>0</v>
      </c>
      <c r="X803" t="s">
        <v>53</v>
      </c>
      <c r="AK803" t="s">
        <v>54</v>
      </c>
      <c r="AL803" t="s">
        <v>55</v>
      </c>
      <c r="AM803" t="s">
        <v>55</v>
      </c>
      <c r="AN803" t="s">
        <v>55</v>
      </c>
      <c r="AO803" t="s">
        <v>55</v>
      </c>
      <c r="AP803" t="s">
        <v>55</v>
      </c>
      <c r="AQ803" t="s">
        <v>55</v>
      </c>
    </row>
    <row r="804" spans="1:43" x14ac:dyDescent="0.35">
      <c r="A804" t="s">
        <v>1521</v>
      </c>
      <c r="B804" t="s">
        <v>47</v>
      </c>
      <c r="C804" t="s">
        <v>48</v>
      </c>
      <c r="D804" t="s">
        <v>48</v>
      </c>
      <c r="E804" t="s">
        <v>49</v>
      </c>
      <c r="F804" t="s">
        <v>1544</v>
      </c>
      <c r="G804" t="s">
        <v>1545</v>
      </c>
      <c r="I804" t="str">
        <f>HYPERLINK("https://twitter.com/Twitter User/status/1745375014038241511","https://twitter.com/Twitter User/status/1745375014038241511")</f>
        <v>https://twitter.com/Twitter User/status/1745375014038241511</v>
      </c>
      <c r="J804" t="s">
        <v>52</v>
      </c>
      <c r="N804">
        <v>0</v>
      </c>
      <c r="O804">
        <v>0</v>
      </c>
      <c r="X804" t="s">
        <v>53</v>
      </c>
      <c r="AK804" t="s">
        <v>54</v>
      </c>
      <c r="AL804" t="s">
        <v>55</v>
      </c>
      <c r="AM804" t="s">
        <v>55</v>
      </c>
      <c r="AN804" t="s">
        <v>55</v>
      </c>
      <c r="AO804" t="s">
        <v>55</v>
      </c>
      <c r="AP804" t="s">
        <v>55</v>
      </c>
      <c r="AQ804" t="s">
        <v>55</v>
      </c>
    </row>
    <row r="805" spans="1:43" x14ac:dyDescent="0.35">
      <c r="A805" t="s">
        <v>1521</v>
      </c>
      <c r="B805" t="s">
        <v>47</v>
      </c>
      <c r="C805" t="s">
        <v>48</v>
      </c>
      <c r="D805" t="s">
        <v>48</v>
      </c>
      <c r="E805" t="s">
        <v>49</v>
      </c>
      <c r="F805" t="s">
        <v>1546</v>
      </c>
      <c r="G805" t="s">
        <v>1547</v>
      </c>
      <c r="I805" t="str">
        <f>HYPERLINK("https://twitter.com/Twitter User/status/1745374982786441343","https://twitter.com/Twitter User/status/1745374982786441343")</f>
        <v>https://twitter.com/Twitter User/status/1745374982786441343</v>
      </c>
      <c r="J805" t="s">
        <v>52</v>
      </c>
      <c r="N805">
        <v>0</v>
      </c>
      <c r="O805">
        <v>0</v>
      </c>
      <c r="X805" t="s">
        <v>53</v>
      </c>
      <c r="AK805" t="s">
        <v>54</v>
      </c>
      <c r="AL805" t="s">
        <v>55</v>
      </c>
      <c r="AM805" t="s">
        <v>55</v>
      </c>
      <c r="AN805" t="s">
        <v>55</v>
      </c>
      <c r="AO805" t="s">
        <v>55</v>
      </c>
      <c r="AP805" t="s">
        <v>55</v>
      </c>
      <c r="AQ805" t="s">
        <v>55</v>
      </c>
    </row>
    <row r="806" spans="1:43" x14ac:dyDescent="0.35">
      <c r="A806" t="s">
        <v>1521</v>
      </c>
      <c r="B806" t="s">
        <v>47</v>
      </c>
      <c r="C806" t="s">
        <v>48</v>
      </c>
      <c r="D806" t="s">
        <v>48</v>
      </c>
      <c r="E806" t="s">
        <v>49</v>
      </c>
      <c r="F806" t="s">
        <v>1548</v>
      </c>
      <c r="G806" t="s">
        <v>1549</v>
      </c>
      <c r="I806" t="str">
        <f>HYPERLINK("https://twitter.com/Twitter User/status/1745372497732886597","https://twitter.com/Twitter User/status/1745372497732886597")</f>
        <v>https://twitter.com/Twitter User/status/1745372497732886597</v>
      </c>
      <c r="N806">
        <v>0</v>
      </c>
      <c r="O806">
        <v>0</v>
      </c>
      <c r="X806" t="s">
        <v>53</v>
      </c>
      <c r="AK806" t="s">
        <v>54</v>
      </c>
      <c r="AL806" t="s">
        <v>55</v>
      </c>
      <c r="AM806" t="s">
        <v>55</v>
      </c>
      <c r="AN806" t="s">
        <v>55</v>
      </c>
      <c r="AO806" t="s">
        <v>55</v>
      </c>
      <c r="AP806" t="s">
        <v>55</v>
      </c>
      <c r="AQ806" t="s">
        <v>55</v>
      </c>
    </row>
    <row r="807" spans="1:43" x14ac:dyDescent="0.35">
      <c r="A807" t="s">
        <v>1521</v>
      </c>
      <c r="B807" t="s">
        <v>47</v>
      </c>
      <c r="C807" t="s">
        <v>48</v>
      </c>
      <c r="D807" t="s">
        <v>48</v>
      </c>
      <c r="E807" t="s">
        <v>49</v>
      </c>
      <c r="F807" t="s">
        <v>1550</v>
      </c>
      <c r="G807" t="s">
        <v>1551</v>
      </c>
      <c r="I807" t="str">
        <f>HYPERLINK("https://twitter.com/Twitter User/status/1745372403562373241","https://twitter.com/Twitter User/status/1745372403562373241")</f>
        <v>https://twitter.com/Twitter User/status/1745372403562373241</v>
      </c>
      <c r="J807" t="s">
        <v>52</v>
      </c>
      <c r="N807">
        <v>0</v>
      </c>
      <c r="O807">
        <v>0</v>
      </c>
      <c r="X807" t="s">
        <v>53</v>
      </c>
      <c r="AK807" t="s">
        <v>54</v>
      </c>
      <c r="AL807" t="s">
        <v>55</v>
      </c>
      <c r="AM807" t="s">
        <v>55</v>
      </c>
      <c r="AN807" t="s">
        <v>55</v>
      </c>
      <c r="AO807" t="s">
        <v>55</v>
      </c>
      <c r="AP807" t="s">
        <v>55</v>
      </c>
      <c r="AQ807" t="s">
        <v>55</v>
      </c>
    </row>
    <row r="808" spans="1:43" x14ac:dyDescent="0.35">
      <c r="A808" t="s">
        <v>1521</v>
      </c>
      <c r="B808" t="s">
        <v>47</v>
      </c>
      <c r="C808" t="s">
        <v>48</v>
      </c>
      <c r="D808" t="s">
        <v>48</v>
      </c>
      <c r="E808" t="s">
        <v>49</v>
      </c>
      <c r="F808" t="s">
        <v>1552</v>
      </c>
      <c r="G808" t="s">
        <v>1553</v>
      </c>
      <c r="I808" t="str">
        <f>HYPERLINK("https://twitter.com/Twitter User/status/1745369940474077548","https://twitter.com/Twitter User/status/1745369940474077548")</f>
        <v>https://twitter.com/Twitter User/status/1745369940474077548</v>
      </c>
      <c r="J808" t="s">
        <v>52</v>
      </c>
      <c r="N808">
        <v>0</v>
      </c>
      <c r="O808">
        <v>0</v>
      </c>
      <c r="X808" t="s">
        <v>53</v>
      </c>
      <c r="AK808" t="s">
        <v>54</v>
      </c>
      <c r="AL808" t="s">
        <v>55</v>
      </c>
      <c r="AM808" t="s">
        <v>55</v>
      </c>
      <c r="AN808" t="s">
        <v>55</v>
      </c>
      <c r="AO808" t="s">
        <v>55</v>
      </c>
      <c r="AP808" t="s">
        <v>55</v>
      </c>
      <c r="AQ808" t="s">
        <v>55</v>
      </c>
    </row>
    <row r="809" spans="1:43" x14ac:dyDescent="0.35">
      <c r="A809" t="s">
        <v>1521</v>
      </c>
      <c r="B809" t="s">
        <v>47</v>
      </c>
      <c r="C809" t="s">
        <v>48</v>
      </c>
      <c r="D809" t="s">
        <v>48</v>
      </c>
      <c r="E809" t="s">
        <v>49</v>
      </c>
      <c r="F809" t="s">
        <v>1554</v>
      </c>
      <c r="G809" t="s">
        <v>1555</v>
      </c>
      <c r="I809" t="str">
        <f>HYPERLINK("https://twitter.com/Twitter User/status/1745367747381416334","https://twitter.com/Twitter User/status/1745367747381416334")</f>
        <v>https://twitter.com/Twitter User/status/1745367747381416334</v>
      </c>
      <c r="J809" t="s">
        <v>52</v>
      </c>
      <c r="N809">
        <v>0</v>
      </c>
      <c r="O809">
        <v>0</v>
      </c>
      <c r="X809" t="s">
        <v>53</v>
      </c>
      <c r="AK809" t="s">
        <v>54</v>
      </c>
      <c r="AL809" t="s">
        <v>55</v>
      </c>
      <c r="AM809" t="s">
        <v>55</v>
      </c>
      <c r="AN809" t="s">
        <v>55</v>
      </c>
      <c r="AO809" t="s">
        <v>55</v>
      </c>
      <c r="AP809" t="s">
        <v>55</v>
      </c>
      <c r="AQ809" t="s">
        <v>55</v>
      </c>
    </row>
    <row r="810" spans="1:43" x14ac:dyDescent="0.35">
      <c r="A810" t="s">
        <v>1521</v>
      </c>
      <c r="B810" t="s">
        <v>47</v>
      </c>
      <c r="C810" t="s">
        <v>48</v>
      </c>
      <c r="D810" t="s">
        <v>48</v>
      </c>
      <c r="E810" t="s">
        <v>49</v>
      </c>
      <c r="F810" t="s">
        <v>1556</v>
      </c>
      <c r="G810" t="s">
        <v>1557</v>
      </c>
      <c r="I810" t="str">
        <f>HYPERLINK("https://twitter.com/Twitter User/status/1745367638141018592","https://twitter.com/Twitter User/status/1745367638141018592")</f>
        <v>https://twitter.com/Twitter User/status/1745367638141018592</v>
      </c>
      <c r="N810">
        <v>0</v>
      </c>
      <c r="O810">
        <v>0</v>
      </c>
      <c r="X810" t="s">
        <v>53</v>
      </c>
      <c r="AK810" t="s">
        <v>54</v>
      </c>
      <c r="AL810" t="s">
        <v>55</v>
      </c>
      <c r="AM810" t="s">
        <v>55</v>
      </c>
      <c r="AN810" t="s">
        <v>55</v>
      </c>
      <c r="AO810" t="s">
        <v>55</v>
      </c>
      <c r="AP810" t="s">
        <v>55</v>
      </c>
      <c r="AQ810" t="s">
        <v>55</v>
      </c>
    </row>
    <row r="811" spans="1:43" x14ac:dyDescent="0.35">
      <c r="A811" t="s">
        <v>1558</v>
      </c>
      <c r="B811" t="s">
        <v>47</v>
      </c>
      <c r="C811" t="s">
        <v>48</v>
      </c>
      <c r="D811" t="s">
        <v>48</v>
      </c>
      <c r="E811" t="s">
        <v>104</v>
      </c>
      <c r="F811" t="s">
        <v>1559</v>
      </c>
      <c r="G811" t="s">
        <v>1560</v>
      </c>
      <c r="I811" t="str">
        <f>HYPERLINK("https://twitter.com/Twitter User/status/1745004814642323590","https://twitter.com/Twitter User/status/1745004814642323590")</f>
        <v>https://twitter.com/Twitter User/status/1745004814642323590</v>
      </c>
      <c r="J811" t="s">
        <v>52</v>
      </c>
      <c r="N811">
        <v>0</v>
      </c>
      <c r="O811">
        <v>0</v>
      </c>
      <c r="X811" t="s">
        <v>53</v>
      </c>
      <c r="AK811" t="s">
        <v>54</v>
      </c>
      <c r="AL811" t="s">
        <v>55</v>
      </c>
      <c r="AM811" t="s">
        <v>55</v>
      </c>
      <c r="AN811" t="s">
        <v>55</v>
      </c>
      <c r="AO811" t="s">
        <v>55</v>
      </c>
      <c r="AP811" t="s">
        <v>55</v>
      </c>
      <c r="AQ811" t="s">
        <v>55</v>
      </c>
    </row>
    <row r="812" spans="1:43" x14ac:dyDescent="0.35">
      <c r="A812" t="s">
        <v>1558</v>
      </c>
      <c r="B812" t="s">
        <v>47</v>
      </c>
      <c r="C812" t="s">
        <v>48</v>
      </c>
      <c r="D812" t="s">
        <v>48</v>
      </c>
      <c r="E812" t="s">
        <v>49</v>
      </c>
      <c r="F812" t="s">
        <v>1561</v>
      </c>
      <c r="G812" t="s">
        <v>1562</v>
      </c>
      <c r="I812" t="str">
        <f>HYPERLINK("https://twitter.com/Twitter User/status/1745004311908950216","https://twitter.com/Twitter User/status/1745004311908950216")</f>
        <v>https://twitter.com/Twitter User/status/1745004311908950216</v>
      </c>
      <c r="J812" t="s">
        <v>52</v>
      </c>
      <c r="N812">
        <v>0</v>
      </c>
      <c r="O812">
        <v>0</v>
      </c>
      <c r="X812" t="s">
        <v>444</v>
      </c>
      <c r="AK812" t="s">
        <v>54</v>
      </c>
      <c r="AL812" t="s">
        <v>55</v>
      </c>
      <c r="AM812" t="s">
        <v>55</v>
      </c>
      <c r="AN812" t="s">
        <v>55</v>
      </c>
      <c r="AO812" t="s">
        <v>55</v>
      </c>
      <c r="AP812" t="s">
        <v>55</v>
      </c>
      <c r="AQ812" t="s">
        <v>55</v>
      </c>
    </row>
    <row r="813" spans="1:43" x14ac:dyDescent="0.35">
      <c r="A813" t="s">
        <v>1563</v>
      </c>
      <c r="B813" t="s">
        <v>47</v>
      </c>
      <c r="C813" t="s">
        <v>48</v>
      </c>
      <c r="D813" t="s">
        <v>48</v>
      </c>
      <c r="E813" t="s">
        <v>49</v>
      </c>
      <c r="F813" t="s">
        <v>1564</v>
      </c>
      <c r="G813" t="s">
        <v>1565</v>
      </c>
      <c r="I813" t="str">
        <f>HYPERLINK("https://twitter.com/Twitter User/status/1744694440055472220","https://twitter.com/Twitter User/status/1744694440055472220")</f>
        <v>https://twitter.com/Twitter User/status/1744694440055472220</v>
      </c>
      <c r="J813" t="s">
        <v>52</v>
      </c>
      <c r="N813">
        <v>0</v>
      </c>
      <c r="O813">
        <v>0</v>
      </c>
      <c r="X813" t="s">
        <v>53</v>
      </c>
      <c r="AK813" t="s">
        <v>54</v>
      </c>
      <c r="AL813" t="s">
        <v>55</v>
      </c>
      <c r="AM813" t="s">
        <v>55</v>
      </c>
      <c r="AN813" t="s">
        <v>55</v>
      </c>
      <c r="AO813" t="s">
        <v>55</v>
      </c>
      <c r="AP813" t="s">
        <v>55</v>
      </c>
      <c r="AQ813" t="s">
        <v>55</v>
      </c>
    </row>
    <row r="814" spans="1:43" x14ac:dyDescent="0.35">
      <c r="A814" t="s">
        <v>1566</v>
      </c>
      <c r="B814" t="s">
        <v>47</v>
      </c>
      <c r="C814" t="s">
        <v>48</v>
      </c>
      <c r="D814" t="s">
        <v>48</v>
      </c>
      <c r="E814" t="s">
        <v>49</v>
      </c>
      <c r="F814" t="s">
        <v>1561</v>
      </c>
      <c r="G814" t="s">
        <v>1567</v>
      </c>
      <c r="I814" t="str">
        <f>HYPERLINK("https://twitter.com/Twitter User/status/1744319565432262789","https://twitter.com/Twitter User/status/1744319565432262789")</f>
        <v>https://twitter.com/Twitter User/status/1744319565432262789</v>
      </c>
      <c r="J814" t="s">
        <v>52</v>
      </c>
      <c r="N814">
        <v>0</v>
      </c>
      <c r="O814">
        <v>0</v>
      </c>
      <c r="X814" t="s">
        <v>53</v>
      </c>
      <c r="AK814" t="s">
        <v>54</v>
      </c>
      <c r="AL814" t="s">
        <v>55</v>
      </c>
      <c r="AM814" t="s">
        <v>55</v>
      </c>
      <c r="AN814" t="s">
        <v>55</v>
      </c>
      <c r="AO814" t="s">
        <v>55</v>
      </c>
      <c r="AP814" t="s">
        <v>55</v>
      </c>
      <c r="AQ814" t="s">
        <v>55</v>
      </c>
    </row>
    <row r="815" spans="1:43" x14ac:dyDescent="0.35">
      <c r="A815" t="s">
        <v>1568</v>
      </c>
      <c r="B815" t="s">
        <v>47</v>
      </c>
      <c r="C815" t="s">
        <v>48</v>
      </c>
      <c r="D815" t="s">
        <v>48</v>
      </c>
      <c r="E815" t="s">
        <v>49</v>
      </c>
      <c r="F815" t="s">
        <v>1569</v>
      </c>
      <c r="G815" t="s">
        <v>1570</v>
      </c>
      <c r="I815" t="str">
        <f>HYPERLINK("https://twitter.com/Twitter User/status/1743170127204700230","https://twitter.com/Twitter User/status/1743170127204700230")</f>
        <v>https://twitter.com/Twitter User/status/1743170127204700230</v>
      </c>
      <c r="J815" t="s">
        <v>327</v>
      </c>
      <c r="N815">
        <v>0</v>
      </c>
      <c r="O815">
        <v>0</v>
      </c>
      <c r="X815" t="s">
        <v>53</v>
      </c>
      <c r="AK815" t="s">
        <v>54</v>
      </c>
      <c r="AL815" t="s">
        <v>55</v>
      </c>
      <c r="AM815" t="s">
        <v>55</v>
      </c>
      <c r="AN815" t="s">
        <v>55</v>
      </c>
      <c r="AO815" t="s">
        <v>55</v>
      </c>
      <c r="AP815" t="s">
        <v>55</v>
      </c>
      <c r="AQ815" t="s">
        <v>55</v>
      </c>
    </row>
    <row r="816" spans="1:43" x14ac:dyDescent="0.35">
      <c r="A816" t="s">
        <v>1568</v>
      </c>
      <c r="B816" t="s">
        <v>47</v>
      </c>
      <c r="C816" t="s">
        <v>48</v>
      </c>
      <c r="D816" t="s">
        <v>48</v>
      </c>
      <c r="E816" t="s">
        <v>49</v>
      </c>
      <c r="F816" t="s">
        <v>1571</v>
      </c>
      <c r="G816" t="s">
        <v>1572</v>
      </c>
      <c r="I816" t="str">
        <f>HYPERLINK("https://twitter.com/Twitter User/status/1743169976360689865","https://twitter.com/Twitter User/status/1743169976360689865")</f>
        <v>https://twitter.com/Twitter User/status/1743169976360689865</v>
      </c>
      <c r="J816" t="s">
        <v>327</v>
      </c>
      <c r="N816">
        <v>0</v>
      </c>
      <c r="O816">
        <v>0</v>
      </c>
      <c r="X816" t="s">
        <v>53</v>
      </c>
      <c r="AK816" t="s">
        <v>54</v>
      </c>
      <c r="AL816" t="s">
        <v>55</v>
      </c>
      <c r="AM816" t="s">
        <v>55</v>
      </c>
      <c r="AN816" t="s">
        <v>55</v>
      </c>
      <c r="AO816" t="s">
        <v>55</v>
      </c>
      <c r="AP816" t="s">
        <v>55</v>
      </c>
      <c r="AQ816" t="s">
        <v>55</v>
      </c>
    </row>
    <row r="817" spans="1:43" x14ac:dyDescent="0.35">
      <c r="A817" t="s">
        <v>1573</v>
      </c>
      <c r="B817" t="s">
        <v>47</v>
      </c>
      <c r="C817" t="s">
        <v>48</v>
      </c>
      <c r="D817" t="s">
        <v>48</v>
      </c>
      <c r="E817" t="s">
        <v>49</v>
      </c>
      <c r="F817" t="s">
        <v>1574</v>
      </c>
      <c r="G817" t="s">
        <v>1575</v>
      </c>
      <c r="I817" t="str">
        <f>HYPERLINK("https://twitter.com/Twitter User/status/1742961653942215016","https://twitter.com/Twitter User/status/1742961653942215016")</f>
        <v>https://twitter.com/Twitter User/status/1742961653942215016</v>
      </c>
      <c r="J817" t="s">
        <v>52</v>
      </c>
      <c r="N817">
        <v>0</v>
      </c>
      <c r="O817">
        <v>0</v>
      </c>
      <c r="X817" t="s">
        <v>53</v>
      </c>
      <c r="AK817" t="s">
        <v>54</v>
      </c>
      <c r="AL817" t="s">
        <v>55</v>
      </c>
      <c r="AM817" t="s">
        <v>55</v>
      </c>
      <c r="AN817" t="s">
        <v>55</v>
      </c>
      <c r="AO817" t="s">
        <v>55</v>
      </c>
      <c r="AP817" t="s">
        <v>55</v>
      </c>
      <c r="AQ817" t="s">
        <v>55</v>
      </c>
    </row>
    <row r="818" spans="1:43" x14ac:dyDescent="0.35">
      <c r="A818" t="s">
        <v>1573</v>
      </c>
      <c r="B818" t="s">
        <v>47</v>
      </c>
      <c r="C818" t="s">
        <v>48</v>
      </c>
      <c r="D818" t="s">
        <v>48</v>
      </c>
      <c r="E818" t="s">
        <v>49</v>
      </c>
      <c r="F818" t="s">
        <v>1576</v>
      </c>
      <c r="G818" t="s">
        <v>1577</v>
      </c>
      <c r="I818" t="str">
        <f>HYPERLINK("https://twitter.com/Twitter User/status/1742819870851641684","https://twitter.com/Twitter User/status/1742819870851641684")</f>
        <v>https://twitter.com/Twitter User/status/1742819870851641684</v>
      </c>
      <c r="J818" t="s">
        <v>52</v>
      </c>
      <c r="N818">
        <v>0</v>
      </c>
      <c r="O818">
        <v>0</v>
      </c>
      <c r="X818" t="s">
        <v>53</v>
      </c>
      <c r="AK818" t="s">
        <v>54</v>
      </c>
      <c r="AL818" t="s">
        <v>55</v>
      </c>
      <c r="AM818" t="s">
        <v>55</v>
      </c>
      <c r="AN818" t="s">
        <v>55</v>
      </c>
      <c r="AO818" t="s">
        <v>55</v>
      </c>
      <c r="AP818" t="s">
        <v>55</v>
      </c>
      <c r="AQ818" t="s">
        <v>55</v>
      </c>
    </row>
    <row r="819" spans="1:43" x14ac:dyDescent="0.35">
      <c r="A819" t="s">
        <v>1578</v>
      </c>
      <c r="B819" t="s">
        <v>47</v>
      </c>
      <c r="C819" t="s">
        <v>48</v>
      </c>
      <c r="D819" t="s">
        <v>48</v>
      </c>
      <c r="E819" t="s">
        <v>49</v>
      </c>
      <c r="F819" t="s">
        <v>1579</v>
      </c>
      <c r="G819" t="s">
        <v>1580</v>
      </c>
      <c r="I819" t="str">
        <f>HYPERLINK("https://twitter.com/Twitter User/status/1742513776207749294","https://twitter.com/Twitter User/status/1742513776207749294")</f>
        <v>https://twitter.com/Twitter User/status/1742513776207749294</v>
      </c>
      <c r="J819" t="s">
        <v>52</v>
      </c>
      <c r="N819">
        <v>0</v>
      </c>
      <c r="O819">
        <v>0</v>
      </c>
      <c r="X819" t="s">
        <v>53</v>
      </c>
      <c r="AK819" t="s">
        <v>54</v>
      </c>
      <c r="AL819" t="s">
        <v>55</v>
      </c>
      <c r="AM819" t="s">
        <v>55</v>
      </c>
      <c r="AN819" t="s">
        <v>55</v>
      </c>
      <c r="AO819" t="s">
        <v>55</v>
      </c>
      <c r="AP819" t="s">
        <v>55</v>
      </c>
      <c r="AQ819" t="s">
        <v>55</v>
      </c>
    </row>
    <row r="820" spans="1:43" x14ac:dyDescent="0.35">
      <c r="A820" t="s">
        <v>1581</v>
      </c>
      <c r="B820" t="s">
        <v>227</v>
      </c>
      <c r="C820" t="s">
        <v>1582</v>
      </c>
      <c r="D820" t="s">
        <v>1582</v>
      </c>
      <c r="E820" t="s">
        <v>65</v>
      </c>
      <c r="F820" t="s">
        <v>1583</v>
      </c>
      <c r="G820" t="s">
        <v>1584</v>
      </c>
      <c r="I820" t="str">
        <f>HYPERLINK("https://www.youtube.com/watch?v=FDiCkPxPs0Q&amp;lc=UgzqgoufJabyrbAf-LB4AaABAg","https://www.youtube.com/watch?v=FDiCkPxPs0Q&amp;lc=UgzqgoufJabyrbAf-LB4AaABAg")</f>
        <v>https://www.youtube.com/watch?v=FDiCkPxPs0Q&amp;lc=UgzqgoufJabyrbAf-LB4AaABAg</v>
      </c>
      <c r="R820">
        <v>0</v>
      </c>
      <c r="S820">
        <v>0</v>
      </c>
      <c r="T820">
        <v>0</v>
      </c>
      <c r="V820">
        <v>0</v>
      </c>
      <c r="X820" t="s">
        <v>60</v>
      </c>
      <c r="AL820" t="s">
        <v>55</v>
      </c>
      <c r="AM820" t="s">
        <v>55</v>
      </c>
      <c r="AN820" t="s">
        <v>55</v>
      </c>
      <c r="AO820" t="s">
        <v>55</v>
      </c>
      <c r="AP820" t="s">
        <v>55</v>
      </c>
      <c r="AQ820" t="s">
        <v>55</v>
      </c>
    </row>
    <row r="821" spans="1:43" x14ac:dyDescent="0.35">
      <c r="A821" t="s">
        <v>1585</v>
      </c>
      <c r="B821" t="s">
        <v>47</v>
      </c>
      <c r="C821" t="s">
        <v>48</v>
      </c>
      <c r="D821" t="s">
        <v>48</v>
      </c>
      <c r="E821" t="s">
        <v>49</v>
      </c>
      <c r="F821" t="s">
        <v>1586</v>
      </c>
      <c r="G821" t="s">
        <v>1587</v>
      </c>
      <c r="I821" t="str">
        <f>HYPERLINK("https://twitter.com/Twitter User/status/1741700386128588840","https://twitter.com/Twitter User/status/1741700386128588840")</f>
        <v>https://twitter.com/Twitter User/status/1741700386128588840</v>
      </c>
      <c r="J821" t="s">
        <v>327</v>
      </c>
      <c r="N821">
        <v>0</v>
      </c>
      <c r="O821">
        <v>0</v>
      </c>
      <c r="X821" t="s">
        <v>53</v>
      </c>
      <c r="AK821" t="s">
        <v>54</v>
      </c>
      <c r="AL821" t="s">
        <v>55</v>
      </c>
      <c r="AM821" t="s">
        <v>55</v>
      </c>
      <c r="AN821" t="s">
        <v>55</v>
      </c>
      <c r="AO821" t="s">
        <v>55</v>
      </c>
      <c r="AP821" t="s">
        <v>55</v>
      </c>
      <c r="AQ821" t="s">
        <v>55</v>
      </c>
    </row>
  </sheetData>
  <hyperlinks>
    <hyperlink ref="F4" r:id="rId1"/>
    <hyperlink ref="F7" r:id="rId2"/>
    <hyperlink ref="F8" r:id="rId3"/>
    <hyperlink ref="F9" r:id="rId4"/>
    <hyperlink ref="F21" r:id="rId5"/>
    <hyperlink ref="F28" r:id="rId6"/>
    <hyperlink ref="F29" r:id="rId7" location="1%20skilled%20gaming%20app.%20_x000a_Join%20me%20on%20567%20Slots%20&amp;%20start%20winning%20Real%20Cash%20Prizes%20today!%20_x000a_1️⃣%20Get%20a%20Joining%20bonus%20of%20%20free%20_x000a_2️⃣%20%20₹75%20free%20_x000a_3️⃣%20100%25%20cashback%20on%20first%20deposit%20_x000a_Enjoying%20Rummy,&amp;#8203;LUDO,&amp;#8203;Poker%20and%2030+games%20with%20me.%20Click%20the%20link%20to%20download:"/>
    <hyperlink ref="F35" r:id="rId8"/>
    <hyperlink ref="F38" r:id="rId9"/>
    <hyperlink ref="F40" r:id="rId10"/>
    <hyperlink ref="F42" r:id="rId11"/>
    <hyperlink ref="F53" r:id="rId12"/>
    <hyperlink ref="F59" r:id="rId13"/>
    <hyperlink ref="F60" r:id="rId14"/>
    <hyperlink ref="F61" r:id="rId15"/>
    <hyperlink ref="F69" r:id="rId16"/>
    <hyperlink ref="F70" r:id="rId17"/>
    <hyperlink ref="F78" r:id="rId18"/>
    <hyperlink ref="F83" r:id="rId19"/>
    <hyperlink ref="F85" r:id="rId20"/>
    <hyperlink ref="F87" r:id="rId21"/>
    <hyperlink ref="F90" r:id="rId22"/>
    <hyperlink ref="F93" r:id="rId23"/>
    <hyperlink ref="F94" r:id="rId24"/>
    <hyperlink ref="F101" r:id="rId25"/>
    <hyperlink ref="F102" r:id="rId26"/>
    <hyperlink ref="F107" r:id="rId27"/>
    <hyperlink ref="F128" r:id="rId28"/>
    <hyperlink ref="F130" r:id="rId29"/>
    <hyperlink ref="F132" r:id="rId30"/>
    <hyperlink ref="F133" r:id="rId31"/>
    <hyperlink ref="F135" r:id="rId32"/>
    <hyperlink ref="F137" r:id="rId33"/>
    <hyperlink ref="F139" r:id="rId34"/>
    <hyperlink ref="F146" r:id="rId35"/>
    <hyperlink ref="F148" r:id="rId36"/>
    <hyperlink ref="F153" r:id="rId37"/>
    <hyperlink ref="F159" r:id="rId38"/>
    <hyperlink ref="F160" r:id="rId39"/>
    <hyperlink ref="F176" r:id="rId40"/>
    <hyperlink ref="F181" r:id="rId41"/>
    <hyperlink ref="F182" r:id="rId42"/>
    <hyperlink ref="F183" r:id="rId43"/>
    <hyperlink ref="F186" r:id="rId44"/>
    <hyperlink ref="F190" r:id="rId45"/>
    <hyperlink ref="F195" r:id="rId46"/>
    <hyperlink ref="F199" r:id="rId47"/>
    <hyperlink ref="F204" r:id="rId48"/>
    <hyperlink ref="F247" r:id="rId49"/>
    <hyperlink ref="F279" r:id="rId50"/>
    <hyperlink ref="F281" r:id="rId51"/>
    <hyperlink ref="F286" r:id="rId52"/>
    <hyperlink ref="F291" r:id="rId53"/>
    <hyperlink ref="F294" r:id="rId54"/>
    <hyperlink ref="F295" r:id="rId55"/>
    <hyperlink ref="F297" r:id="rId56"/>
    <hyperlink ref="F299" r:id="rId57"/>
    <hyperlink ref="F309" r:id="rId58"/>
    <hyperlink ref="F311" r:id="rId59"/>
    <hyperlink ref="F313" r:id="rId60"/>
    <hyperlink ref="F317" r:id="rId61"/>
    <hyperlink ref="F322" r:id="rId62"/>
    <hyperlink ref="F325" r:id="rId63"/>
    <hyperlink ref="F326" r:id="rId64"/>
    <hyperlink ref="F343" r:id="rId65"/>
    <hyperlink ref="F345" r:id="rId66"/>
    <hyperlink ref="F347" r:id="rId67"/>
    <hyperlink ref="F349" r:id="rId68"/>
    <hyperlink ref="F369" r:id="rId69"/>
    <hyperlink ref="F371" r:id="rId70"/>
    <hyperlink ref="F375" r:id="rId71"/>
    <hyperlink ref="F392" r:id="rId72"/>
    <hyperlink ref="F393" r:id="rId73"/>
    <hyperlink ref="F416" r:id="rId74"/>
    <hyperlink ref="F417" r:id="rId75"/>
    <hyperlink ref="F420" r:id="rId76"/>
    <hyperlink ref="F427" r:id="rId77"/>
    <hyperlink ref="F432" r:id="rId78"/>
    <hyperlink ref="F439" r:id="rId79"/>
    <hyperlink ref="F448" r:id="rId80"/>
    <hyperlink ref="F468" r:id="rId81"/>
    <hyperlink ref="F474" r:id="rId82"/>
    <hyperlink ref="F492" r:id="rId83"/>
    <hyperlink ref="F503" r:id="rId84"/>
    <hyperlink ref="F504" r:id="rId85"/>
    <hyperlink ref="F512" r:id="rId86"/>
    <hyperlink ref="F523" r:id="rId87"/>
    <hyperlink ref="F735" r:id="rId88" location="DBSSparks%20and%20know%20more%20about%20how%20DBS%20Bank%20ensures%20safety%20for%20all%20its%20customers.%20_x000a__x000a_Visit%20https://t.co/2Vq9VVynLb%20to%20watch%20now._x000a__x000a_#DifferentKindOfBank%20https://t.co/5hWZliKQf9"/>
    <hyperlink ref="F777" r:id="rId89" location="NationalStartupDay,&amp;#8203;%20DBS%20Bank%20shines%20a%20spotlight%20on%20the%20entrepreneurial%20spirit%20of%20people%20across%20India,&amp;#8203;%20where%20dream%20weavers%20await%20their%20moment.%20_x000a__x000a_DBS%20celebrates%20the%20game-changers%20who%20defied%20challenges%20to%20turn%20their%20startup%20dreams%20into%20reality.%20https://t.co/2ZEZYbtwH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2024-04-08T14:28:57Z</dcterms:modified>
</cp:coreProperties>
</file>