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T Data Camp\Excel - Crowdfunding Analysis\Challenge\"/>
    </mc:Choice>
  </mc:AlternateContent>
  <xr:revisionPtr revIDLastSave="0" documentId="8_{A2E5C7A8-C5FC-41F1-97EA-1985485BD7A2}" xr6:coauthVersionLast="47" xr6:coauthVersionMax="47" xr10:uidLastSave="{00000000-0000-0000-0000-000000000000}"/>
  <bookViews>
    <workbookView xWindow="28680" yWindow="-120" windowWidth="29040" windowHeight="16440" firstSheet="3" activeTab="6" xr2:uid="{00000000-000D-0000-FFFF-FFFF00000000}"/>
  </bookViews>
  <sheets>
    <sheet name="Kickstarter" sheetId="1" r:id="rId1"/>
    <sheet name="Category Statistics" sheetId="3" r:id="rId2"/>
    <sheet name="Theater Outcomes by Launch Date" sheetId="17" r:id="rId3"/>
    <sheet name="Outcomes based on goal " sheetId="19" r:id="rId4"/>
    <sheet name="Subcategory Statistics" sheetId="4" r:id="rId5"/>
    <sheet name="Outcomes Based on Launch Date" sheetId="5" r:id="rId6"/>
    <sheet name="Edinburgh VLOOKUP" sheetId="6" r:id="rId7"/>
  </sheets>
  <definedNames>
    <definedName name="_xlnm._FilterDatabase" localSheetId="0" hidden="1">Kickstarter!$A$1:$T$4117</definedName>
  </definedNames>
  <calcPr calcId="191029"/>
  <pivotCaches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9" l="1"/>
  <c r="G2" i="19" s="1"/>
  <c r="H2" i="19" s="1"/>
  <c r="E2" i="19"/>
  <c r="F2" i="19"/>
  <c r="D3" i="19"/>
  <c r="E3" i="19"/>
  <c r="F3" i="19"/>
  <c r="D4" i="19"/>
  <c r="E4" i="19"/>
  <c r="F4" i="19"/>
  <c r="D5" i="19"/>
  <c r="G5" i="19" s="1"/>
  <c r="E5" i="19"/>
  <c r="F5" i="19"/>
  <c r="D6" i="19"/>
  <c r="E6" i="19"/>
  <c r="G6" i="19" s="1"/>
  <c r="F6" i="19"/>
  <c r="D7" i="19"/>
  <c r="E7" i="19"/>
  <c r="F7" i="19"/>
  <c r="D8" i="19"/>
  <c r="E8" i="19"/>
  <c r="F8" i="19"/>
  <c r="D9" i="19"/>
  <c r="E9" i="19"/>
  <c r="F9" i="19"/>
  <c r="D10" i="19"/>
  <c r="E10" i="19"/>
  <c r="F10" i="19"/>
  <c r="G10" i="19"/>
  <c r="H10" i="19" s="1"/>
  <c r="D11" i="19"/>
  <c r="E11" i="19"/>
  <c r="F11" i="19"/>
  <c r="D12" i="19"/>
  <c r="G12" i="19" s="1"/>
  <c r="E12" i="19"/>
  <c r="F12" i="19"/>
  <c r="D13" i="19"/>
  <c r="E13" i="19"/>
  <c r="F13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S653" i="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9" i="1"/>
  <c r="P522" i="1"/>
  <c r="P3" i="1"/>
  <c r="P4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3" i="1"/>
  <c r="O5" i="1"/>
  <c r="O3" i="1"/>
  <c r="O4" i="1"/>
  <c r="O6" i="1"/>
  <c r="O7" i="1"/>
  <c r="O8" i="1"/>
  <c r="O9" i="1"/>
  <c r="O10" i="1"/>
  <c r="O11" i="1"/>
  <c r="O1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19" l="1"/>
  <c r="I9" i="19"/>
  <c r="G4" i="19"/>
  <c r="J4" i="19" s="1"/>
  <c r="G9" i="19"/>
  <c r="H9" i="19" s="1"/>
  <c r="I12" i="19"/>
  <c r="G11" i="19"/>
  <c r="G3" i="19"/>
  <c r="J3" i="19" s="1"/>
  <c r="I4" i="19"/>
  <c r="H6" i="19"/>
  <c r="I6" i="19"/>
  <c r="J6" i="19"/>
  <c r="H5" i="19"/>
  <c r="I5" i="19"/>
  <c r="J5" i="19"/>
  <c r="J13" i="19"/>
  <c r="I11" i="19"/>
  <c r="J11" i="19"/>
  <c r="I13" i="19"/>
  <c r="J12" i="19"/>
  <c r="H12" i="19"/>
  <c r="I3" i="19"/>
  <c r="H11" i="19"/>
  <c r="G7" i="19"/>
  <c r="J2" i="19"/>
  <c r="I10" i="19"/>
  <c r="G8" i="19"/>
  <c r="J8" i="19" s="1"/>
  <c r="I2" i="19"/>
  <c r="J10" i="19"/>
  <c r="H13" i="19"/>
  <c r="H3" i="19" l="1"/>
  <c r="H4" i="19"/>
  <c r="J9" i="19"/>
  <c r="I7" i="19"/>
  <c r="J7" i="19"/>
  <c r="H7" i="19"/>
  <c r="I8" i="19"/>
  <c r="H8" i="19"/>
</calcChain>
</file>

<file path=xl/sharedStrings.xml><?xml version="1.0" encoding="utf-8"?>
<sst xmlns="http://schemas.openxmlformats.org/spreadsheetml/2006/main" count="33046" uniqueCount="8406">
  <si>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</si>
  <si>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</si>
  <si>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</si>
  <si>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</si>
  <si>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</si>
  <si>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</si>
  <si>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</si>
  <si>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</si>
  <si>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</si>
  <si>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</si>
  <si>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</si>
  <si>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</si>
  <si>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</si>
  <si>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</si>
  <si>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</si>
  <si>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</si>
  <si>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</si>
  <si>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</si>
  <si>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</si>
  <si>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</si>
  <si>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</si>
  <si>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</si>
  <si>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</si>
  <si>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</si>
  <si>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</si>
  <si>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</si>
  <si>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</si>
  <si>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</si>
  <si>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</si>
  <si>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</si>
  <si>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</si>
  <si>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</si>
  <si>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</si>
  <si>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</si>
  <si>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</si>
  <si>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</si>
  <si>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</si>
  <si>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</si>
  <si>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</si>
  <si>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</si>
  <si>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</si>
  <si>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</si>
  <si>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</si>
  <si>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</si>
  <si>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</si>
  <si>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</si>
  <si>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</si>
  <si>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</si>
  <si>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</si>
  <si>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</si>
  <si>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</si>
  <si>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</si>
  <si>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</si>
  <si>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</si>
  <si>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</si>
  <si>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</si>
  <si>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</si>
  <si>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</si>
  <si>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</si>
  <si>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</si>
  <si>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</si>
  <si>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</si>
  <si>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</si>
  <si>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</si>
  <si>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</si>
  <si>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</si>
  <si>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</si>
  <si>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</si>
  <si>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</si>
  <si>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</si>
  <si>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</si>
  <si>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</si>
  <si>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</si>
  <si>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</si>
  <si>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</si>
  <si>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</si>
  <si>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</si>
  <si>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</si>
  <si>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</si>
  <si>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</si>
  <si>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</si>
  <si>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</si>
  <si>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</si>
  <si>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</si>
  <si>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</si>
  <si>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</si>
  <si>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</si>
  <si>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</si>
  <si>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</si>
  <si>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</si>
  <si>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</si>
  <si>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</si>
  <si>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</si>
  <si>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</si>
  <si>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</si>
  <si>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</si>
  <si>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</si>
  <si>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</si>
  <si>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</si>
  <si>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</si>
  <si>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</si>
  <si>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</si>
  <si>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</si>
  <si>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</si>
  <si>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</si>
  <si>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</si>
  <si>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</si>
  <si>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</si>
  <si>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</si>
  <si>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</si>
  <si>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</si>
  <si>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</si>
  <si>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</si>
  <si>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</si>
  <si>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</si>
  <si>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</si>
  <si>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</si>
  <si>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</si>
  <si>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</si>
  <si>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</si>
  <si>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</si>
  <si>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</si>
  <si>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</si>
  <si>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</si>
  <si>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</si>
  <si>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</si>
  <si>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</si>
  <si>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</si>
  <si>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</si>
  <si>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</si>
  <si>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</si>
  <si>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</si>
  <si>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</si>
  <si>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</si>
  <si>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</si>
  <si>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</si>
  <si>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</si>
  <si>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</si>
  <si>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</si>
  <si>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</si>
  <si>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</si>
  <si>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</si>
  <si>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</si>
  <si>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</si>
  <si>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</si>
  <si>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</si>
  <si>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</si>
  <si>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</si>
  <si>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</si>
  <si>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</si>
  <si>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</si>
  <si>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</si>
  <si>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</si>
  <si>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</si>
  <si>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</si>
  <si>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</si>
  <si>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</si>
  <si>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</si>
  <si>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</si>
  <si>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</si>
  <si>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</si>
  <si>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</si>
  <si>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</si>
  <si>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</si>
  <si>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</si>
  <si>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</si>
  <si>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</si>
  <si>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</si>
  <si>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</si>
  <si>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</si>
  <si>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</si>
  <si>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</si>
  <si>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</si>
  <si>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</si>
  <si>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</si>
  <si>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</si>
  <si>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</si>
  <si>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</si>
  <si>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</si>
  <si>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</si>
  <si>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</si>
  <si>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</si>
  <si>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</si>
  <si>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</si>
  <si>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</si>
  <si>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</si>
  <si>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</si>
  <si>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</si>
  <si>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</si>
  <si>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</si>
  <si>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</si>
  <si>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</si>
  <si>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</si>
  <si>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</si>
  <si>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</si>
  <si>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</si>
  <si>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</si>
  <si>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</si>
  <si>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</si>
  <si>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</si>
  <si>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</si>
  <si>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</si>
  <si>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</si>
  <si>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</si>
  <si>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</si>
  <si>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</si>
  <si>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</si>
  <si>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</si>
  <si>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</si>
  <si>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</si>
  <si>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</si>
  <si>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</si>
  <si>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</si>
  <si>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</si>
  <si>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</si>
  <si>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</si>
  <si>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</si>
  <si>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</si>
  <si>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</si>
  <si>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</si>
  <si>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</si>
  <si>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</si>
  <si>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</si>
  <si>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</si>
  <si>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</si>
  <si>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</si>
  <si>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</si>
  <si>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</si>
  <si>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</si>
  <si>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</si>
  <si>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</si>
  <si>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</si>
  <si>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</si>
  <si>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</si>
  <si>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</si>
  <si>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</si>
  <si>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</si>
  <si>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</si>
  <si>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</si>
  <si>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</si>
  <si>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</si>
  <si>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</si>
  <si>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</si>
  <si>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</si>
  <si>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</si>
  <si>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</si>
  <si>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</si>
  <si>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</si>
  <si>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</si>
  <si>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</si>
  <si>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</si>
  <si>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</si>
  <si>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</si>
  <si>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</si>
  <si>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</si>
  <si>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</si>
  <si>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</si>
  <si>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</si>
  <si>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</si>
  <si>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</si>
  <si>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</si>
  <si>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</si>
  <si>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</si>
  <si>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</si>
  <si>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</si>
  <si>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</si>
  <si>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</si>
  <si>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</si>
  <si>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</si>
  <si>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</si>
  <si>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</si>
  <si>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</si>
  <si>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</si>
  <si>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</si>
  <si>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</si>
  <si>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</si>
  <si>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</si>
  <si>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</si>
  <si>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</si>
  <si>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</si>
  <si>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</si>
  <si>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</si>
  <si>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</si>
  <si>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</si>
  <si>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</si>
  <si>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</si>
  <si>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</si>
  <si>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</si>
  <si>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</si>
  <si>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</si>
  <si>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</si>
  <si>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</si>
  <si>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</si>
  <si>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</si>
  <si>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</si>
  <si>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</si>
  <si>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</si>
  <si>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</si>
  <si>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</si>
  <si>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</si>
  <si>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</si>
  <si>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</si>
  <si>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</si>
  <si>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</si>
  <si>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</si>
  <si>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</si>
  <si>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</si>
  <si>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</si>
  <si>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</si>
  <si>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</si>
  <si>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</si>
  <si>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</si>
  <si>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</si>
  <si>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</si>
  <si>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</si>
  <si>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</si>
  <si>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</si>
  <si>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</si>
  <si>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</si>
  <si>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</si>
  <si>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</si>
  <si>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</si>
  <si>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</si>
  <si>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</si>
  <si>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</si>
  <si>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</si>
  <si>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</si>
  <si>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</si>
  <si>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</si>
  <si>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</si>
  <si>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</si>
  <si>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</si>
  <si>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</si>
  <si>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</si>
  <si>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</si>
  <si>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</si>
  <si>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</si>
  <si>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</si>
  <si>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</si>
  <si>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</si>
  <si>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</si>
  <si>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</si>
  <si>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</si>
  <si>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</si>
  <si>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</si>
  <si>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</si>
  <si>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</si>
  <si>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</si>
  <si>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</si>
  <si>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</si>
  <si>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</si>
  <si>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</si>
  <si>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</si>
  <si>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</si>
  <si>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</si>
  <si>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</si>
  <si>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</si>
  <si>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</si>
  <si>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</si>
  <si>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</si>
  <si>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</si>
  <si>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</si>
  <si>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</si>
  <si>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</si>
  <si>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</si>
  <si>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</si>
  <si>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</si>
  <si>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</si>
  <si>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</si>
  <si>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</si>
  <si>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</si>
  <si>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</si>
  <si>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</si>
  <si>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</si>
  <si>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</si>
  <si>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</si>
  <si>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</si>
  <si>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</si>
  <si>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</si>
  <si>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</si>
  <si>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</si>
  <si>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</si>
  <si>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</si>
  <si>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</si>
  <si>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</si>
  <si>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</si>
  <si>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</si>
  <si>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</si>
  <si>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</si>
  <si>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</si>
  <si>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</si>
  <si>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</si>
  <si>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</si>
  <si>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</si>
  <si>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</si>
  <si>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</si>
  <si>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</si>
  <si>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</si>
  <si>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</si>
  <si>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</si>
  <si>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</si>
  <si>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</si>
  <si>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</si>
  <si>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</si>
  <si>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</si>
  <si>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</si>
  <si>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</si>
  <si>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</si>
  <si>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</si>
  <si>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</si>
  <si>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</si>
  <si>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</si>
  <si>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</si>
  <si>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</si>
  <si>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</si>
  <si>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</si>
  <si>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</si>
  <si>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</si>
  <si>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</si>
  <si>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</si>
  <si>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</si>
  <si>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</si>
  <si>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</si>
  <si>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</si>
  <si>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</si>
  <si>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</si>
  <si>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</si>
  <si>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</si>
  <si>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</si>
  <si>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</si>
  <si>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</si>
  <si>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</si>
  <si>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</si>
  <si>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</si>
  <si>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</si>
  <si>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</si>
  <si>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</si>
  <si>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</si>
  <si>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</si>
  <si>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</si>
  <si>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</si>
  <si>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</si>
  <si>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</si>
  <si>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</si>
  <si>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</si>
  <si>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</si>
  <si>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</si>
  <si>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</si>
  <si>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</si>
  <si>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</si>
  <si>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</si>
  <si>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</si>
  <si>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</si>
  <si>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</si>
  <si>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</si>
  <si>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</si>
  <si>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</si>
  <si>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</si>
  <si>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</si>
  <si>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</si>
  <si>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</si>
  <si>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</si>
  <si>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</si>
  <si>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</si>
  <si>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</si>
  <si>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</si>
  <si>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</si>
  <si>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</si>
  <si>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</si>
  <si>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</si>
  <si>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</si>
  <si>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</si>
  <si>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</si>
  <si>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</si>
  <si>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</si>
  <si>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</si>
  <si>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</si>
  <si>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</si>
  <si>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</si>
  <si>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</si>
  <si>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</si>
  <si>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</si>
  <si>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</si>
  <si>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</si>
  <si>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</si>
  <si>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</si>
  <si>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</si>
  <si>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</si>
  <si>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</si>
  <si>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</si>
  <si>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</si>
  <si>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</si>
  <si>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</si>
  <si>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</si>
  <si>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</si>
  <si>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</si>
  <si>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</si>
  <si>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</si>
  <si>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</si>
  <si>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</si>
  <si>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</si>
  <si>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</si>
  <si>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</si>
  <si>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</si>
  <si>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</si>
  <si>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</si>
  <si>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</si>
  <si>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</si>
  <si>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</si>
  <si>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</si>
  <si>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</si>
  <si>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</si>
  <si>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</si>
  <si>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</si>
  <si>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</si>
  <si>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</si>
  <si>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</si>
  <si>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</si>
  <si>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</si>
  <si>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</si>
  <si>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</si>
  <si>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</si>
  <si>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</si>
  <si>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</si>
  <si>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</si>
  <si>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</si>
  <si>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</si>
  <si>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</si>
  <si>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</si>
  <si>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</si>
  <si>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</si>
  <si>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</si>
  <si>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</si>
  <si>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</si>
  <si>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</si>
  <si>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</si>
  <si>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</si>
  <si>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</si>
  <si>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</si>
  <si>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</si>
  <si>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</si>
  <si>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</si>
  <si>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</si>
  <si>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</si>
  <si>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</si>
  <si>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</si>
  <si>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</si>
  <si>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</si>
  <si>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</si>
  <si>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</si>
  <si>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</si>
  <si>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</si>
  <si>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</si>
  <si>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</si>
  <si>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</si>
  <si>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</si>
  <si>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</si>
  <si>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</si>
  <si>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</si>
  <si>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</si>
  <si>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</si>
  <si>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</si>
  <si>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</si>
  <si>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</si>
  <si>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</si>
  <si>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</si>
  <si>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</si>
  <si>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</si>
  <si>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</si>
  <si>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</si>
  <si>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</si>
  <si>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</si>
  <si>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</si>
  <si>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</si>
  <si>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</si>
  <si>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</si>
  <si>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</si>
  <si>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</si>
  <si>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</si>
  <si>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</si>
  <si>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</si>
  <si>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</si>
  <si>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</si>
  <si>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</si>
  <si>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</si>
  <si>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</si>
  <si>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</si>
  <si>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</si>
  <si>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</si>
  <si>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</si>
  <si>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</si>
  <si>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</si>
  <si>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</si>
  <si>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</si>
  <si>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</si>
  <si>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</si>
  <si>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</si>
  <si>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</si>
  <si>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</si>
  <si>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</si>
  <si>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</si>
  <si>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</si>
  <si>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</si>
  <si>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</si>
  <si>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</si>
  <si>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</si>
  <si>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</si>
  <si>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</si>
  <si>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</si>
  <si>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</si>
  <si>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</si>
  <si>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</si>
  <si>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</si>
  <si>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</si>
  <si>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</si>
  <si>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</si>
  <si>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</si>
  <si>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</si>
  <si>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</si>
  <si>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</si>
  <si>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</si>
  <si>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</si>
  <si>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</si>
  <si>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</si>
  <si>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</si>
  <si>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</si>
  <si>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</si>
  <si>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</si>
  <si>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</si>
  <si>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</si>
  <si>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</si>
  <si>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</si>
  <si>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</si>
  <si>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</si>
  <si>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</si>
  <si>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</si>
  <si>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</si>
  <si>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</si>
  <si>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</si>
  <si>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</si>
  <si>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</si>
  <si>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</si>
  <si>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</si>
  <si>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</si>
  <si>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</si>
  <si>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</si>
  <si>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</si>
  <si>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</si>
  <si>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</si>
  <si>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</si>
  <si>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</si>
  <si>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</si>
  <si>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</si>
  <si>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</si>
  <si>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</si>
  <si>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</si>
  <si>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</si>
  <si>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</si>
  <si>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</si>
  <si>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</si>
  <si>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</si>
  <si>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</si>
  <si>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</si>
  <si>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</si>
  <si>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</si>
  <si>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</si>
  <si>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</si>
  <si>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</si>
  <si>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</si>
  <si>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</si>
  <si>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</si>
  <si>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</si>
  <si>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</si>
  <si>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</si>
  <si>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</si>
  <si>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</si>
  <si>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</si>
  <si>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</si>
  <si>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</si>
  <si>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</si>
  <si>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</si>
  <si>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</si>
  <si>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</si>
  <si>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</si>
  <si>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</si>
  <si>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</si>
  <si>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</si>
  <si>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</si>
  <si>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</si>
  <si>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</si>
  <si>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</si>
  <si>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</si>
  <si>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</si>
  <si>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</si>
  <si>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</si>
  <si>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</si>
  <si>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</si>
  <si>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</si>
  <si>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</si>
  <si>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</si>
  <si>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</si>
  <si>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</si>
  <si>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</si>
  <si>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</si>
  <si>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</si>
  <si>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</si>
  <si>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</si>
  <si>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</si>
  <si>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</si>
  <si>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</si>
  <si>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</si>
  <si>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</si>
  <si>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</si>
  <si>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</si>
  <si>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</si>
  <si>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</si>
  <si>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</si>
  <si>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</si>
  <si>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</si>
  <si>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</si>
  <si>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</si>
  <si>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</si>
  <si>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</si>
  <si>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</si>
  <si>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</si>
  <si>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</si>
  <si>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</si>
  <si>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</si>
  <si>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</si>
  <si>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</si>
  <si>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</si>
  <si>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</si>
  <si>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</si>
  <si>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</si>
  <si>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</si>
  <si>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</si>
  <si>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</si>
  <si>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</si>
  <si>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</si>
  <si>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</si>
  <si>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</si>
  <si>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</si>
  <si>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</si>
  <si>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</si>
  <si>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</si>
  <si>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</si>
  <si>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</si>
  <si>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</si>
  <si>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</si>
  <si>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</si>
  <si>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</si>
  <si>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</si>
  <si>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</si>
  <si>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</si>
  <si>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</si>
  <si>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</si>
  <si>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</si>
  <si>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</si>
  <si>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</si>
  <si>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</si>
  <si>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</si>
  <si>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</si>
  <si>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</si>
  <si>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</si>
  <si>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</si>
  <si>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</si>
  <si>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</si>
  <si>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</si>
  <si>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</si>
  <si>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</si>
  <si>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</si>
  <si>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</si>
  <si>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</si>
  <si>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</si>
  <si>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</si>
  <si>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</si>
  <si>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</si>
  <si>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</si>
  <si>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</si>
  <si>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</si>
  <si>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</si>
  <si>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</si>
  <si>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</si>
  <si>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</si>
  <si>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</si>
  <si>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</si>
  <si>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</si>
  <si>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</si>
  <si>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</si>
  <si>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</si>
  <si>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</si>
  <si>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</si>
  <si>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</si>
  <si>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</si>
  <si>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</si>
  <si>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</si>
  <si>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</si>
  <si>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</si>
  <si>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</si>
  <si>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</si>
  <si>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</si>
  <si>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</si>
  <si>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</si>
  <si>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</si>
  <si>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</si>
  <si>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</si>
  <si>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</si>
  <si>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</si>
  <si>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</si>
  <si>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</si>
  <si>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</si>
  <si>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</si>
  <si>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</si>
  <si>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</si>
  <si>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</si>
  <si>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</si>
  <si>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</si>
  <si>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</si>
  <si>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</si>
  <si>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</si>
  <si>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</si>
  <si>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</si>
  <si>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</si>
  <si>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</si>
  <si>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</si>
  <si>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</si>
  <si>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</si>
  <si>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</si>
  <si>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</si>
  <si>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</si>
  <si>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</si>
  <si>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</si>
  <si>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</si>
  <si>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</si>
  <si>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</si>
  <si>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</si>
  <si>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</si>
  <si>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</si>
  <si>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</si>
  <si>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</si>
  <si>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</si>
  <si>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</si>
  <si>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</si>
  <si>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</si>
  <si>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</si>
  <si>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</si>
  <si>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</si>
  <si>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</si>
  <si>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</si>
  <si>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</si>
  <si>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</si>
  <si>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</si>
  <si>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</si>
  <si>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</si>
  <si>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</si>
  <si>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</si>
  <si>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</si>
  <si>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</si>
  <si>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</si>
  <si>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</si>
  <si>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</si>
  <si>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</si>
  <si>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</si>
  <si>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</si>
  <si>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</si>
  <si>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</si>
  <si>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</si>
  <si>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</si>
  <si>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</si>
  <si>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</si>
  <si>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</si>
  <si>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</si>
  <si>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</si>
  <si>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</si>
  <si>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</si>
  <si>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</si>
  <si>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</si>
  <si>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</si>
  <si>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</si>
  <si>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</si>
  <si>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</si>
  <si>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</si>
  <si>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</si>
  <si>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</si>
  <si>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</si>
  <si>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</si>
  <si>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</si>
  <si>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</si>
  <si>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</si>
  <si>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</si>
  <si>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</si>
  <si>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</si>
  <si>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</si>
  <si>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</si>
  <si>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</si>
  <si>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</si>
  <si>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</si>
  <si>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</si>
  <si>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</si>
  <si>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</si>
  <si>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</si>
  <si>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</si>
  <si>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</si>
  <si>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</si>
  <si>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</si>
  <si>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</si>
  <si>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</si>
  <si>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</si>
  <si>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</si>
  <si>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</si>
  <si>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</si>
  <si>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</si>
  <si>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</si>
  <si>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</si>
  <si>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</si>
  <si>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</si>
  <si>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</si>
  <si>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</si>
  <si>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</si>
  <si>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</si>
  <si>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</si>
  <si>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</si>
  <si>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</si>
  <si>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</si>
  <si>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</si>
  <si>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</si>
  <si>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</si>
  <si>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</si>
  <si>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</si>
  <si>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</si>
  <si>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</si>
  <si>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</si>
  <si>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</si>
  <si>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</si>
  <si>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</si>
  <si>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</si>
  <si>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</si>
  <si>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</si>
  <si>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</si>
  <si>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</si>
  <si>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</si>
  <si>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</si>
  <si>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</si>
  <si>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</si>
  <si>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</si>
  <si>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</si>
  <si>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</si>
  <si>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</si>
  <si>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</si>
  <si>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</si>
  <si>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</si>
  <si>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</si>
  <si>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</si>
  <si>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</si>
  <si>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</si>
  <si>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</si>
  <si>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</si>
  <si>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</si>
  <si>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</si>
  <si>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</si>
  <si>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</si>
  <si>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</si>
  <si>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</si>
  <si>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</si>
  <si>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</si>
  <si>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</si>
  <si>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</si>
  <si>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</si>
  <si>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</si>
  <si>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</si>
  <si>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</si>
  <si>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</si>
  <si>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</si>
  <si>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</si>
  <si>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</si>
  <si>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</si>
  <si>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</si>
  <si>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</si>
  <si>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</si>
  <si>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</si>
  <si>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</si>
  <si>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</si>
  <si>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</si>
  <si>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</si>
  <si>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</si>
  <si>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</si>
  <si>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</si>
  <si>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</si>
  <si>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</si>
  <si>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</si>
  <si>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</si>
  <si>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</si>
  <si>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</si>
  <si>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</si>
  <si>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</si>
  <si>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</si>
  <si>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</si>
  <si>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</si>
  <si>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</si>
  <si>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</si>
  <si>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</si>
  <si>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</si>
  <si>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</si>
  <si>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</si>
  <si>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</si>
  <si>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</si>
  <si>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</si>
  <si>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</si>
  <si>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</si>
  <si>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</si>
  <si>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</si>
  <si>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</si>
  <si>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</si>
  <si>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</si>
  <si>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</si>
  <si>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</si>
  <si>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</si>
  <si>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</si>
  <si>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</si>
  <si>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</si>
  <si>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</si>
  <si>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</si>
  <si>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</si>
  <si>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</si>
  <si>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</si>
  <si>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</si>
  <si>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</si>
  <si>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</si>
  <si>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</si>
  <si>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</si>
  <si>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</si>
  <si>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</si>
  <si>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</si>
  <si>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</si>
  <si>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</si>
  <si>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</si>
  <si>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</si>
  <si>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</si>
  <si>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</si>
  <si>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</si>
  <si>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</si>
  <si>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</si>
  <si>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</si>
  <si>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</si>
  <si>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</si>
  <si>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</si>
  <si>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</si>
  <si>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</si>
  <si>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</si>
  <si>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</si>
  <si>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</si>
  <si>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</si>
  <si>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</si>
  <si>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</si>
  <si>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</si>
  <si>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</si>
  <si>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</si>
  <si>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</si>
  <si>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</si>
  <si>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</si>
  <si>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</si>
  <si>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</si>
  <si>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</si>
  <si>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</si>
  <si>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</si>
  <si>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</si>
  <si>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</si>
  <si>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</si>
  <si>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</si>
  <si>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</si>
  <si>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</si>
  <si>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</si>
  <si>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</si>
  <si>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</si>
  <si>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</si>
  <si>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</si>
  <si>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</si>
  <si>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</si>
  <si>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</si>
  <si>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</si>
  <si>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</si>
  <si>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</si>
  <si>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</si>
  <si>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</si>
  <si>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</si>
  <si>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</si>
  <si>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</si>
  <si>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</si>
  <si>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</si>
  <si>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</si>
  <si>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</si>
  <si>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</si>
  <si>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</si>
  <si>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</si>
  <si>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</si>
  <si>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</si>
  <si>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</si>
  <si>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</si>
  <si>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</si>
  <si>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</si>
  <si>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</si>
  <si>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</si>
  <si>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</si>
  <si>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</si>
  <si>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</si>
  <si>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</si>
  <si>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</si>
  <si>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</si>
  <si>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</si>
  <si>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</si>
  <si>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</si>
  <si>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</si>
  <si>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</si>
  <si>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</si>
  <si>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</si>
  <si>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</si>
  <si>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</si>
  <si>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</si>
  <si>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</si>
  <si>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</si>
  <si>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</si>
  <si>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</si>
  <si>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</si>
  <si>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</si>
  <si>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</si>
  <si>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</si>
  <si>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</si>
  <si>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</si>
  <si>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</si>
  <si>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</si>
  <si>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</si>
  <si>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</si>
  <si>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</si>
  <si>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</si>
  <si>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</si>
  <si>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</si>
  <si>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</si>
  <si>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</si>
  <si>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</si>
  <si>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</si>
  <si>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</si>
  <si>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</si>
  <si>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</si>
  <si>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</si>
  <si>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</si>
  <si>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</si>
  <si>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</si>
  <si>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</si>
  <si>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</si>
  <si>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</si>
  <si>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</si>
  <si>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</si>
  <si>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</si>
  <si>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</si>
  <si>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</si>
  <si>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</si>
  <si>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</si>
  <si>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</si>
  <si>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</si>
  <si>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</si>
  <si>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</si>
  <si>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</si>
  <si>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</si>
  <si>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</si>
  <si>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</si>
  <si>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</si>
  <si>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</si>
  <si>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</si>
  <si>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</si>
  <si>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</si>
  <si>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</si>
  <si>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</si>
  <si>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</si>
  <si>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</si>
  <si>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</si>
  <si>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</si>
  <si>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</si>
  <si>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</si>
  <si>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</si>
  <si>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</si>
  <si>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</si>
  <si>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</si>
  <si>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</si>
  <si>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</si>
  <si>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</si>
  <si>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</si>
  <si>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</si>
  <si>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</si>
  <si>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</si>
  <si>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</si>
  <si>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</si>
  <si>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</si>
  <si>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</si>
  <si>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</si>
  <si>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</si>
  <si>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</si>
  <si>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</si>
  <si>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</si>
  <si>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</si>
  <si>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</si>
  <si>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</si>
  <si>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</si>
  <si>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</si>
  <si>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</si>
  <si>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</si>
  <si>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</si>
  <si>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</si>
  <si>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</si>
  <si>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</si>
  <si>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</si>
  <si>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</si>
  <si>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</si>
  <si>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</si>
  <si>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</si>
  <si>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</si>
  <si>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</si>
  <si>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</si>
  <si>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</si>
  <si>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</si>
  <si>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</si>
  <si>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</si>
  <si>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</si>
  <si>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</si>
  <si>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</si>
  <si>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</si>
  <si>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</si>
  <si>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</si>
  <si>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</si>
  <si>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</si>
  <si>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</si>
  <si>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</si>
  <si>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</si>
  <si>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</si>
  <si>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</si>
  <si>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</si>
  <si>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</si>
  <si>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</si>
  <si>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</si>
  <si>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</si>
  <si>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</si>
  <si>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</si>
  <si>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</si>
  <si>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</si>
  <si>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</si>
  <si>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</si>
  <si>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</si>
  <si>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</si>
  <si>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</si>
  <si>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</si>
  <si>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</si>
  <si>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</si>
  <si>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</si>
  <si>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</si>
  <si>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</si>
  <si>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</si>
  <si>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</si>
  <si>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</si>
  <si>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</si>
  <si>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</si>
  <si>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</si>
  <si>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</si>
  <si>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</si>
  <si>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</si>
  <si>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</si>
  <si>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</si>
  <si>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</si>
  <si>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</si>
  <si>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</si>
  <si>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</si>
  <si>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</si>
  <si>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</si>
  <si>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</si>
  <si>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</si>
  <si>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</si>
  <si>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</si>
  <si>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</si>
  <si>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</si>
  <si>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</si>
  <si>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</si>
  <si>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</si>
  <si>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</si>
  <si>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</si>
  <si>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</si>
  <si>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</si>
  <si>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</si>
  <si>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</si>
  <si>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</si>
  <si>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</si>
  <si>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</si>
  <si>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</si>
  <si>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</si>
  <si>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</si>
  <si>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</si>
  <si>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</si>
  <si>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</si>
  <si>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</si>
  <si>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</si>
  <si>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</si>
  <si>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</si>
  <si>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</si>
  <si>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</si>
  <si>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</si>
  <si>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</si>
  <si>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</si>
  <si>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</si>
  <si>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</si>
  <si>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</si>
  <si>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</si>
  <si>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</si>
  <si>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</si>
  <si>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</si>
  <si>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</si>
  <si>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</si>
  <si>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</si>
  <si>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</si>
  <si>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</si>
  <si>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</si>
  <si>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</si>
  <si>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</si>
  <si>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</si>
  <si>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</si>
  <si>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</si>
  <si>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</si>
  <si>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</si>
  <si>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</si>
  <si>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</si>
  <si>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</si>
  <si>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</si>
  <si>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</si>
  <si>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</si>
  <si>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</si>
  <si>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</si>
  <si>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</si>
  <si>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</si>
  <si>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</si>
  <si>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</si>
  <si>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</si>
  <si>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</si>
  <si>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</si>
  <si>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</si>
  <si>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</si>
  <si>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</si>
  <si>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</si>
  <si>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</si>
  <si>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</si>
  <si>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</si>
  <si>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</si>
  <si>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</si>
  <si>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</si>
  <si>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</si>
  <si>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</si>
  <si>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</si>
  <si>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</si>
  <si>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</si>
  <si>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</si>
  <si>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</si>
  <si>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</si>
  <si>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</si>
  <si>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</si>
  <si>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</si>
  <si>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</si>
  <si>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</si>
  <si>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</si>
  <si>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</si>
  <si>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</si>
  <si>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</si>
  <si>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</si>
  <si>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</si>
  <si>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</si>
  <si>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</si>
  <si>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</si>
  <si>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</si>
  <si>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</si>
  <si>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</si>
  <si>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</si>
  <si>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</si>
  <si>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</si>
  <si>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</si>
  <si>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</si>
  <si>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</si>
  <si>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</si>
  <si>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</si>
  <si>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</si>
  <si>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</si>
  <si>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</si>
  <si>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</si>
  <si>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</si>
  <si>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</si>
  <si>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</si>
  <si>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</si>
  <si>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</si>
  <si>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</si>
  <si>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</si>
  <si>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</si>
  <si>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</si>
  <si>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</si>
  <si>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</si>
  <si>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</si>
  <si>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</si>
  <si>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</si>
  <si>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</si>
  <si>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</si>
  <si>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</si>
  <si>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</si>
  <si>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</si>
  <si>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</si>
  <si>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</si>
  <si>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</si>
  <si>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</si>
  <si>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</si>
  <si>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</si>
  <si>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</si>
  <si>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</si>
  <si>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</si>
  <si>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</si>
  <si>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</si>
  <si>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</si>
  <si>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</si>
  <si>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</si>
  <si>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</si>
  <si>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</si>
  <si>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</si>
  <si>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</si>
  <si>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</si>
  <si>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</si>
  <si>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</si>
  <si>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</si>
  <si>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</si>
  <si>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</si>
  <si>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</si>
  <si>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</si>
  <si>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</si>
  <si>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</si>
  <si>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</si>
  <si>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</si>
  <si>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</si>
  <si>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</si>
  <si>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</si>
  <si>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</si>
  <si>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</si>
  <si>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</si>
  <si>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</si>
  <si>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</si>
  <si>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</si>
  <si>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</si>
  <si>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</si>
  <si>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</si>
  <si>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</si>
  <si>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</si>
  <si>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</si>
  <si>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</si>
  <si>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</si>
  <si>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</si>
  <si>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</si>
  <si>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</si>
  <si>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</si>
  <si>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</si>
  <si>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</si>
  <si>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</si>
  <si>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</si>
  <si>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</si>
  <si>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</si>
  <si>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</si>
  <si>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</si>
  <si>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</si>
  <si>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</si>
  <si>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</si>
  <si>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</si>
  <si>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</si>
  <si>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</si>
  <si>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</si>
  <si>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</si>
  <si>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</si>
  <si>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</si>
  <si>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</si>
  <si>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</si>
  <si>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</si>
  <si>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</si>
  <si>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</si>
  <si>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</si>
  <si>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</si>
  <si>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</si>
  <si>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</si>
  <si>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</si>
  <si>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</si>
  <si>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</si>
  <si>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</si>
  <si>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</si>
  <si>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</si>
  <si>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</si>
  <si>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</si>
  <si>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</si>
  <si>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</si>
  <si>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</si>
  <si>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</si>
  <si>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</si>
  <si>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</si>
  <si>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</si>
  <si>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</si>
  <si>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</si>
  <si>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</si>
  <si>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</si>
  <si>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</si>
  <si>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</si>
  <si>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</si>
  <si>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</si>
  <si>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</si>
  <si>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</si>
  <si>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</si>
  <si>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</si>
  <si>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</si>
  <si>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</si>
  <si>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</si>
  <si>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</si>
  <si>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</si>
  <si>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</si>
  <si>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</si>
  <si>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</si>
  <si>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</si>
  <si>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</si>
  <si>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</si>
  <si>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</si>
  <si>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</si>
  <si>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</si>
  <si>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</si>
  <si>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</si>
  <si>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</si>
  <si>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</si>
  <si>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</si>
  <si>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</si>
  <si>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</si>
  <si>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</si>
  <si>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</si>
  <si>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</si>
  <si>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</si>
  <si>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</si>
  <si>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</si>
  <si>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</si>
  <si>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</si>
  <si>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</si>
  <si>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</si>
  <si>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</si>
  <si>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</si>
  <si>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</si>
  <si>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</si>
  <si>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</si>
  <si>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</si>
  <si>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</si>
  <si>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</si>
  <si>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</si>
  <si>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</si>
  <si>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</si>
  <si>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</si>
  <si>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</si>
  <si>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</si>
  <si>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</si>
  <si>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</si>
  <si>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</si>
  <si>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</si>
  <si>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</si>
  <si>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</si>
  <si>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</si>
  <si>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</si>
  <si>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</si>
  <si>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</si>
  <si>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</si>
  <si>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</si>
  <si>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</si>
  <si>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</si>
  <si>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</si>
  <si>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</si>
  <si>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</si>
  <si>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</si>
  <si>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</si>
  <si>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</si>
  <si>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</si>
  <si>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</si>
  <si>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</si>
  <si>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</si>
  <si>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</si>
  <si>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</si>
  <si>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</si>
  <si>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</si>
  <si>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</si>
  <si>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</si>
  <si>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</si>
  <si>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</si>
  <si>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</si>
  <si>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</si>
  <si>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</si>
  <si>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</si>
  <si>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</si>
  <si>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</si>
  <si>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</si>
  <si>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</si>
  <si>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</si>
  <si>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</si>
  <si>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</si>
  <si>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</si>
  <si>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</si>
  <si>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</si>
  <si>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</si>
  <si>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</si>
  <si>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</si>
  <si>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</si>
  <si>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</si>
  <si>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</si>
  <si>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</si>
  <si>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</si>
  <si>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</si>
  <si>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</si>
  <si>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</si>
  <si>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</si>
  <si>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</si>
  <si>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</si>
  <si>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</si>
  <si>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</si>
  <si>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</si>
  <si>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</si>
  <si>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</si>
  <si>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</si>
  <si>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</si>
  <si>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</si>
  <si>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</si>
  <si>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</si>
  <si>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</si>
  <si>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</si>
  <si>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</si>
  <si>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</si>
  <si>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</si>
  <si>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</si>
  <si>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</si>
  <si>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</si>
  <si>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</si>
  <si>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</si>
  <si>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</si>
  <si>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</si>
  <si>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</si>
  <si>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</si>
  <si>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</si>
  <si>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</si>
  <si>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</si>
  <si>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</si>
  <si>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</si>
  <si>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</si>
  <si>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</si>
  <si>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</si>
  <si>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</si>
  <si>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</si>
  <si>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</si>
  <si>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</si>
  <si>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</si>
  <si>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</si>
  <si>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</si>
  <si>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</si>
  <si>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</si>
  <si>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</si>
  <si>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</si>
  <si>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</si>
  <si>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</si>
  <si>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</si>
  <si>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</si>
  <si>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</si>
  <si>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</si>
  <si>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</si>
  <si>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</si>
  <si>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</si>
  <si>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</si>
  <si>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</si>
  <si>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</si>
  <si>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</si>
  <si>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</si>
  <si>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</si>
  <si>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</si>
  <si>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</si>
  <si>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</si>
  <si>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</si>
  <si>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</si>
  <si>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</si>
  <si>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</si>
  <si>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</si>
  <si>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</si>
  <si>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</si>
  <si>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</si>
  <si>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</si>
  <si>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</si>
  <si>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</si>
  <si>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</si>
  <si>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</si>
  <si>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</si>
  <si>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</si>
  <si>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</si>
  <si>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</si>
  <si>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</si>
  <si>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</si>
  <si>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</si>
  <si>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</si>
  <si>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</si>
  <si>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</si>
  <si>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</si>
  <si>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</si>
  <si>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</si>
  <si>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</si>
  <si>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</si>
  <si>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</si>
  <si>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</si>
  <si>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</si>
  <si>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</si>
  <si>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</si>
  <si>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</si>
  <si>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</si>
  <si>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</si>
  <si>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</si>
  <si>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</si>
  <si>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</si>
  <si>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</si>
  <si>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</si>
  <si>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</si>
  <si>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</si>
  <si>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</si>
  <si>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</si>
  <si>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</si>
  <si>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</si>
  <si>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</si>
  <si>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</si>
  <si>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</si>
  <si>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</si>
  <si>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</si>
  <si>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</si>
  <si>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</si>
  <si>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</si>
  <si>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</si>
  <si>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</si>
  <si>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</si>
  <si>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</si>
  <si>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</si>
  <si>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</si>
  <si>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</si>
  <si>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</si>
  <si>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</si>
  <si>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</si>
  <si>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</si>
  <si>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</si>
  <si>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</si>
  <si>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</si>
  <si>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</si>
  <si>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</si>
  <si>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</si>
  <si>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</si>
  <si>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</si>
  <si>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</si>
  <si>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</si>
  <si>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</si>
  <si>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</si>
  <si>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</si>
  <si>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</si>
  <si>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</si>
  <si>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</si>
  <si>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</si>
  <si>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</si>
  <si>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</si>
  <si>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</si>
  <si>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</si>
  <si>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</si>
  <si>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</si>
  <si>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</si>
  <si>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</si>
  <si>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</si>
  <si>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</si>
  <si>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</si>
  <si>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</si>
  <si>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</si>
  <si>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</si>
  <si>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</si>
  <si>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</si>
  <si>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</si>
  <si>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</si>
  <si>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</si>
  <si>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</si>
  <si>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</si>
  <si>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</si>
  <si>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</si>
  <si>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</si>
  <si>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</si>
  <si>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</si>
  <si>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</si>
  <si>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</si>
  <si>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</si>
  <si>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</si>
  <si>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</si>
  <si>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</si>
  <si>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</si>
  <si>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</si>
  <si>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</si>
  <si>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</si>
  <si>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</si>
  <si>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</si>
  <si>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</si>
  <si>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</si>
  <si>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</si>
  <si>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</si>
  <si>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</si>
  <si>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</si>
  <si>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</si>
  <si>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</si>
  <si>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</si>
  <si>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</si>
  <si>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</si>
  <si>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</si>
  <si>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</si>
  <si>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</si>
  <si>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</si>
  <si>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</si>
  <si>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</si>
  <si>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</si>
  <si>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</si>
  <si>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</si>
  <si>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</si>
  <si>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</si>
  <si>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</si>
  <si>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</si>
  <si>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</si>
  <si>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</si>
  <si>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</si>
  <si>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</si>
  <si>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</si>
  <si>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</si>
  <si>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</si>
  <si>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</si>
  <si>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</si>
  <si>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</si>
  <si>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</si>
  <si>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</si>
  <si>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</si>
  <si>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</si>
  <si>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</si>
  <si>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</si>
  <si>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</si>
  <si>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</si>
  <si>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</si>
  <si>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</si>
  <si>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</si>
  <si>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</si>
  <si>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</si>
  <si>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</si>
  <si>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</si>
  <si>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</si>
  <si>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</si>
  <si>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</si>
  <si>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</si>
  <si>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</si>
  <si>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</si>
  <si>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</si>
  <si>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</si>
  <si>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</si>
  <si>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</si>
  <si>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</si>
  <si>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</si>
  <si>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</si>
  <si>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</si>
  <si>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</si>
  <si>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</si>
  <si>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</si>
  <si>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</si>
  <si>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</si>
  <si>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</si>
  <si>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</si>
  <si>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</si>
  <si>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</si>
  <si>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</si>
  <si>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</si>
  <si>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</si>
  <si>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</si>
  <si>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</si>
  <si>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</si>
  <si>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</si>
  <si>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</si>
  <si>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</si>
  <si>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</si>
  <si>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</si>
  <si>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</si>
  <si>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</si>
  <si>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</si>
  <si>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</si>
  <si>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</si>
  <si>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</si>
  <si>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</si>
  <si>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</si>
  <si>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</si>
  <si>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</si>
  <si>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</si>
  <si>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</si>
  <si>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</si>
  <si>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</si>
  <si>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</si>
  <si>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</si>
  <si>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</si>
  <si>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</si>
  <si>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</si>
  <si>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</si>
  <si>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</si>
  <si>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</si>
  <si>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</si>
  <si>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</si>
  <si>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</si>
  <si>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</si>
  <si>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</si>
  <si>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</si>
  <si>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</si>
  <si>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</si>
  <si>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</si>
  <si>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</si>
  <si>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</si>
  <si>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</si>
  <si>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</si>
  <si>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</si>
  <si>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</si>
  <si>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</si>
  <si>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</si>
  <si>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</si>
  <si>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</si>
  <si>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</si>
  <si>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</si>
  <si>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</si>
  <si>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</si>
  <si>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</si>
  <si>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</si>
  <si>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</si>
  <si>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</si>
  <si>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</si>
  <si>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</si>
  <si>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</si>
  <si>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</si>
  <si>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</si>
  <si>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</si>
  <si>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</si>
  <si>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</si>
  <si>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</si>
  <si>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</si>
  <si>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</si>
  <si>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</si>
  <si>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</si>
  <si>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</si>
  <si>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</si>
  <si>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</si>
  <si>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</si>
  <si>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</si>
  <si>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</si>
  <si>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</si>
  <si>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</si>
  <si>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</si>
  <si>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</si>
  <si>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</si>
  <si>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</si>
  <si>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</si>
  <si>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</si>
  <si>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</si>
  <si>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</si>
  <si>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</si>
  <si>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</si>
  <si>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</si>
  <si>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</si>
  <si>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</si>
  <si>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</si>
  <si>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</si>
  <si>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</si>
  <si>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</si>
  <si>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</si>
  <si>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</si>
  <si>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</si>
  <si>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</si>
  <si>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</si>
  <si>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</si>
  <si>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</si>
  <si>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</si>
  <si>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</si>
  <si>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</si>
  <si>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</si>
  <si>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</si>
  <si>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</si>
  <si>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</si>
  <si>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</si>
  <si>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</si>
  <si>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</si>
  <si>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</si>
  <si>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</si>
  <si>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</si>
  <si>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</si>
  <si>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</si>
  <si>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</si>
  <si>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</si>
  <si>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</si>
  <si>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</si>
  <si>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</si>
  <si>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</si>
  <si>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</si>
  <si>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</si>
  <si>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</si>
  <si>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</si>
  <si>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</si>
  <si>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</si>
  <si>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</si>
  <si>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</si>
  <si>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</si>
  <si>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</si>
  <si>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</si>
  <si>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</si>
  <si>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</si>
  <si>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</si>
  <si>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</si>
  <si>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</si>
  <si>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</si>
  <si>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</si>
  <si>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</si>
  <si>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</si>
  <si>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</si>
  <si>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</si>
  <si>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</si>
  <si>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</si>
  <si>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</si>
  <si>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</si>
  <si>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</si>
  <si>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</si>
  <si>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</si>
  <si>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</si>
  <si>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</si>
  <si>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</si>
  <si>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</si>
  <si>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</si>
  <si>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</si>
  <si>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</si>
  <si>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</si>
  <si>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</si>
  <si>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</si>
  <si>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</si>
  <si>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</si>
  <si>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</si>
  <si>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</si>
  <si>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</si>
  <si>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</si>
  <si>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</si>
  <si>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</si>
  <si>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</si>
  <si>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</si>
  <si>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</si>
  <si>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</si>
  <si>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</si>
  <si>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</si>
  <si>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</si>
  <si>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</si>
  <si>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</si>
  <si>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</si>
  <si>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</si>
  <si>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</si>
  <si>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</si>
  <si>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</si>
  <si>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</si>
  <si>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</si>
  <si>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</si>
  <si>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</si>
  <si>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</si>
  <si>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</si>
  <si>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</si>
  <si>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</si>
  <si>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</si>
  <si>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</si>
  <si>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</si>
  <si>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</si>
  <si>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</si>
  <si>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</si>
  <si>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</si>
  <si>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</si>
  <si>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</si>
  <si>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</si>
  <si>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</si>
  <si>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</si>
  <si>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</si>
  <si>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</si>
  <si>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</si>
  <si>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</si>
  <si>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</si>
  <si>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</si>
  <si>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</si>
  <si>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</si>
  <si>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</si>
  <si>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</si>
  <si>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</si>
  <si>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</si>
  <si>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</si>
  <si>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</si>
  <si>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</si>
  <si>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</si>
  <si>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</si>
  <si>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</si>
  <si>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</si>
  <si>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</si>
  <si>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</si>
  <si>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</si>
  <si>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</si>
  <si>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</si>
  <si>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</si>
  <si>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</si>
  <si>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</si>
  <si>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</si>
  <si>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</si>
  <si>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</si>
  <si>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</si>
  <si>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</si>
  <si>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</si>
  <si>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</si>
  <si>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</si>
  <si>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</si>
  <si>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</si>
  <si>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</si>
  <si>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</si>
  <si>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</si>
  <si>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</si>
  <si>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</si>
  <si>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</si>
  <si>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</si>
  <si>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</si>
  <si>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</si>
  <si>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</si>
  <si>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</si>
  <si>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</si>
  <si>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</si>
  <si>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</si>
  <si>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</si>
  <si>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</si>
  <si>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</si>
  <si>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</si>
  <si>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</si>
  <si>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</si>
  <si>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</si>
  <si>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</si>
  <si>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</si>
  <si>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</si>
  <si>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</si>
  <si>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</si>
  <si>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</si>
  <si>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</si>
  <si>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</si>
  <si>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</si>
  <si>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</si>
  <si>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</si>
  <si>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</si>
  <si>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</si>
  <si>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</si>
  <si>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</si>
  <si>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</si>
  <si>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</si>
  <si>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</si>
  <si>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</si>
  <si>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</si>
  <si>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</si>
  <si>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</si>
  <si>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</si>
  <si>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</si>
  <si>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</si>
  <si>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</si>
  <si>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</si>
  <si>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</si>
  <si>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</si>
  <si>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</si>
  <si>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</si>
  <si>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</si>
  <si>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</si>
  <si>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</si>
  <si>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</si>
  <si>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</si>
  <si>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</si>
  <si>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</si>
  <si>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</si>
  <si>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</si>
  <si>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</si>
  <si>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</si>
  <si>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</si>
  <si>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</si>
  <si>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</si>
  <si>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</si>
  <si>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</si>
  <si>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</si>
  <si>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</si>
  <si>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</si>
  <si>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</si>
  <si>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</si>
  <si>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</si>
  <si>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</si>
  <si>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</si>
  <si>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</si>
  <si>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</si>
  <si>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</si>
  <si>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</si>
  <si>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</si>
  <si>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</si>
  <si>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</si>
  <si>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</si>
  <si>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</si>
  <si>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</si>
  <si>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</si>
  <si>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</si>
  <si>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</si>
  <si>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</si>
  <si>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</si>
  <si>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</si>
  <si>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</si>
  <si>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</si>
  <si>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</si>
  <si>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</si>
  <si>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</si>
  <si>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</si>
  <si>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</si>
  <si>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</si>
  <si>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</si>
  <si>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</si>
  <si>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</si>
  <si>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</si>
  <si>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</si>
  <si>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</si>
  <si>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</si>
  <si>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</si>
  <si>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</si>
  <si>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</si>
  <si>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</si>
  <si>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</si>
  <si>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</si>
  <si>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</si>
  <si>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</si>
  <si>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</si>
  <si>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</si>
  <si>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</si>
  <si>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</si>
  <si>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</si>
  <si>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</si>
  <si>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</si>
  <si>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</si>
  <si>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</si>
  <si>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</si>
  <si>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</si>
  <si>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</si>
  <si>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</si>
  <si>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</si>
  <si>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</si>
  <si>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</si>
  <si>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</si>
  <si>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</si>
  <si>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</si>
  <si>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</si>
  <si>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</si>
  <si>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</si>
  <si>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</si>
  <si>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</si>
  <si>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</si>
  <si>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</si>
  <si>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</si>
  <si>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</si>
  <si>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</si>
  <si>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</si>
  <si>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</si>
  <si>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</si>
  <si>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</si>
  <si>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</si>
  <si>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</si>
  <si>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</si>
  <si>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</si>
  <si>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</si>
  <si>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</si>
  <si>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</si>
  <si>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</si>
  <si>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</si>
  <si>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</si>
  <si>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</si>
  <si>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</si>
  <si>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</si>
  <si>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</si>
  <si>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</si>
  <si>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</si>
  <si>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</si>
  <si>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</si>
  <si>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</si>
  <si>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</si>
  <si>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</si>
  <si>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</si>
  <si>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</si>
  <si>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</si>
  <si>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</si>
  <si>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</si>
  <si>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</si>
  <si>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</si>
  <si>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</si>
  <si>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</si>
  <si>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</si>
  <si>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</si>
  <si>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</si>
  <si>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</si>
  <si>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</si>
  <si>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</si>
  <si>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</si>
  <si>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</si>
  <si>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</si>
  <si>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</si>
  <si>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</si>
  <si>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</si>
  <si>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</si>
  <si>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</si>
  <si>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</si>
  <si>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</si>
  <si>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</si>
  <si>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</si>
  <si>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</si>
  <si>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</si>
  <si>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</si>
  <si>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</si>
  <si>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</si>
  <si>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</si>
  <si>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</si>
  <si>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</si>
  <si>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</si>
  <si>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</si>
  <si>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</si>
  <si>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</si>
  <si>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</si>
  <si>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</si>
  <si>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</si>
  <si>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</si>
  <si>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</si>
  <si>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</si>
  <si>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</si>
  <si>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</si>
  <si>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</si>
  <si>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</si>
  <si>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</si>
  <si>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</si>
  <si>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</si>
  <si>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</si>
  <si>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</si>
  <si>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</si>
  <si>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</si>
  <si>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</si>
  <si>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</si>
  <si>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</si>
  <si>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</si>
  <si>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</si>
  <si>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</si>
  <si>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</si>
  <si>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</si>
  <si>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</si>
  <si>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</si>
  <si>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</si>
  <si>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</si>
  <si>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</si>
  <si>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</si>
  <si>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</si>
  <si>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</si>
  <si>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</si>
  <si>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</si>
  <si>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</si>
  <si>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</si>
  <si>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</si>
  <si>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</si>
  <si>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</si>
  <si>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</si>
  <si>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</si>
  <si>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</si>
  <si>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</si>
  <si>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</si>
  <si>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</si>
  <si>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</si>
  <si>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</si>
  <si>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</si>
  <si>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</si>
  <si>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</si>
  <si>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</si>
  <si>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</si>
  <si>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</si>
  <si>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</si>
  <si>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</si>
  <si>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</si>
  <si>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</si>
  <si>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</si>
  <si>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</si>
  <si>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</si>
  <si>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</si>
  <si>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</si>
  <si>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</si>
  <si>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</si>
  <si>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</si>
  <si>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</si>
  <si>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</si>
  <si>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</si>
  <si>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</si>
  <si>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</si>
  <si>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</si>
  <si>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</si>
  <si>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</si>
  <si>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</si>
  <si>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</si>
  <si>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</si>
  <si>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</si>
  <si>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</si>
  <si>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</si>
  <si>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</si>
  <si>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</si>
  <si>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</si>
  <si>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</si>
  <si>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</si>
  <si>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</si>
  <si>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</si>
  <si>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</si>
  <si>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</si>
  <si>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</si>
  <si>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</si>
  <si>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</si>
  <si>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</si>
  <si>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</si>
  <si>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</si>
  <si>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</si>
  <si>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</si>
  <si>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</si>
  <si>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</si>
  <si>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</si>
  <si>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</si>
  <si>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</si>
  <si>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</si>
  <si>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</si>
  <si>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</si>
  <si>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</si>
  <si>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</si>
  <si>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</si>
  <si>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</si>
  <si>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</si>
  <si>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</si>
  <si>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</si>
  <si>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</si>
  <si>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</si>
  <si>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</si>
  <si>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</si>
  <si>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</si>
  <si>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</si>
  <si>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</si>
  <si>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</si>
  <si>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</si>
  <si>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</si>
  <si>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</si>
  <si>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</si>
  <si>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</si>
  <si>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</si>
  <si>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</si>
  <si>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</si>
  <si>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</si>
  <si>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</si>
  <si>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</si>
  <si>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</si>
  <si>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</si>
  <si>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</si>
  <si>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</si>
  <si>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</si>
  <si>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</si>
  <si>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</si>
  <si>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</si>
  <si>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</si>
  <si>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</si>
  <si>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</si>
  <si>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</si>
  <si>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</si>
  <si>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</si>
  <si>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</si>
  <si>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</si>
  <si>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</si>
  <si>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</si>
  <si>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</si>
  <si>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</si>
  <si>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</si>
  <si>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</si>
  <si>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</si>
  <si>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</si>
  <si>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</si>
  <si>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</si>
  <si>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</si>
  <si>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</si>
  <si>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</si>
  <si>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</si>
  <si>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</si>
  <si>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</si>
  <si>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</si>
  <si>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</si>
  <si>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</si>
  <si>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</si>
  <si>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</si>
  <si>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</si>
  <si>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</si>
  <si>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</si>
  <si>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</si>
  <si>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</si>
  <si>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</si>
  <si>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</si>
  <si>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</si>
  <si>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</si>
  <si>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</si>
  <si>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</si>
  <si>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</si>
  <si>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</si>
  <si>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</si>
  <si>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</si>
  <si>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</si>
  <si>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</si>
  <si>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</si>
  <si>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</si>
  <si>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</si>
  <si>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</si>
  <si>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</si>
  <si>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</si>
  <si>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</si>
  <si>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</si>
  <si>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</si>
  <si>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</si>
  <si>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</si>
  <si>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</si>
  <si>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</si>
  <si>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</si>
  <si>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</si>
  <si>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</si>
  <si>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</si>
  <si>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</si>
  <si>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</si>
  <si>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</si>
  <si>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</si>
  <si>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</si>
  <si>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</si>
  <si>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</si>
  <si>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</si>
  <si>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</si>
  <si>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</si>
  <si>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</si>
  <si>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</si>
  <si>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</si>
  <si>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</si>
  <si>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</si>
  <si>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</si>
  <si>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</si>
  <si>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</si>
  <si>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</si>
  <si>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</si>
  <si>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</si>
  <si>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</si>
  <si>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</si>
  <si>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</si>
  <si>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</si>
  <si>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</si>
  <si>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</si>
  <si>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</si>
  <si>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</si>
  <si>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</si>
  <si>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</si>
  <si>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</si>
  <si>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</si>
  <si>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</si>
  <si>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</si>
  <si>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</si>
  <si>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</si>
  <si>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</si>
  <si>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</si>
  <si>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</si>
  <si>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</si>
  <si>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</si>
  <si>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</si>
  <si>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</si>
  <si>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</si>
  <si>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</si>
  <si>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</si>
  <si>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</si>
  <si>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</si>
  <si>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</si>
  <si>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</si>
  <si>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</si>
  <si>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</si>
  <si>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</si>
  <si>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</si>
  <si>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</si>
  <si>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</si>
  <si>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</si>
  <si>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</si>
  <si>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</si>
  <si>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</si>
  <si>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</si>
  <si>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</si>
  <si>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</si>
  <si>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</si>
  <si>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</si>
  <si>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</si>
  <si>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</si>
  <si>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</si>
  <si>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</si>
  <si>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</si>
  <si>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</si>
  <si>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</si>
  <si>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</si>
  <si>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</si>
  <si>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</si>
  <si>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</si>
  <si>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</si>
  <si>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</si>
  <si>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</si>
  <si>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</si>
  <si>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</si>
  <si>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</si>
  <si>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</si>
  <si>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</si>
  <si>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</si>
  <si>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</si>
  <si>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</si>
  <si>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</si>
  <si>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</si>
  <si>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</si>
  <si>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</si>
  <si>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</si>
  <si>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</si>
  <si>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</si>
  <si>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</si>
  <si>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</si>
  <si>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</si>
  <si>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</si>
  <si>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</si>
  <si>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</si>
  <si>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</si>
  <si>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</si>
  <si>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</si>
  <si>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</si>
  <si>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</si>
  <si>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</si>
  <si>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</si>
  <si>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</si>
  <si>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</si>
  <si>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</si>
  <si>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</si>
  <si>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</si>
  <si>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</si>
  <si>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</si>
  <si>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</si>
  <si>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</si>
  <si>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</si>
  <si>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</si>
  <si>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</si>
  <si>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</si>
  <si>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</si>
  <si>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</si>
  <si>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</si>
  <si>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</si>
  <si>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</si>
  <si>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</si>
  <si>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</si>
  <si>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</si>
  <si>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</si>
  <si>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</si>
  <si>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</si>
  <si>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</si>
  <si>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</si>
  <si>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</si>
  <si>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</si>
  <si>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</si>
  <si>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</si>
  <si>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</si>
  <si>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</si>
  <si>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</si>
  <si>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</si>
  <si>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</si>
  <si>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</si>
  <si>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</si>
  <si>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</si>
  <si>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</si>
  <si>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</si>
  <si>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</si>
  <si>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</si>
  <si>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</si>
  <si>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</si>
  <si>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</si>
  <si>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</si>
  <si>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</si>
  <si>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</si>
  <si>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</si>
  <si>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</si>
  <si>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</si>
  <si>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</si>
  <si>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</si>
  <si>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</si>
  <si>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</si>
  <si>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</si>
  <si>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</si>
  <si>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</si>
  <si>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</si>
  <si>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</si>
  <si>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</si>
  <si>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</si>
  <si>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</si>
  <si>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</si>
  <si>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</si>
  <si>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</si>
  <si>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</si>
  <si>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</si>
  <si>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</si>
  <si>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</si>
  <si>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</si>
  <si>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</si>
  <si>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</si>
  <si>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</si>
  <si>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</si>
  <si>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</si>
  <si>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</si>
  <si>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</si>
  <si>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</si>
  <si>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</si>
  <si>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</si>
  <si>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</si>
  <si>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</si>
  <si>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</si>
  <si>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</si>
  <si>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</si>
  <si>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</si>
  <si>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</si>
  <si>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</si>
  <si>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</si>
  <si>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</si>
  <si>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</si>
  <si>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</si>
  <si>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</si>
  <si>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</si>
  <si>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</si>
  <si>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</si>
  <si>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</si>
  <si>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</si>
  <si>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</si>
  <si>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</si>
  <si>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</si>
  <si>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</si>
  <si>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</si>
  <si>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</si>
  <si>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</si>
  <si>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</si>
  <si>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</si>
  <si>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</si>
  <si>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</si>
  <si>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</si>
  <si>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</si>
  <si>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</si>
  <si>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</si>
  <si>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</si>
  <si>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</si>
  <si>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</si>
  <si>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</si>
  <si>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</si>
  <si>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</si>
  <si>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</si>
  <si>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</si>
  <si>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</si>
  <si>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</si>
  <si>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</si>
  <si>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</si>
  <si>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</si>
  <si>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</si>
  <si>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</si>
  <si>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</si>
  <si>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</si>
  <si>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</si>
  <si>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</si>
  <si>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</si>
  <si>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</si>
  <si>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</si>
  <si>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</si>
  <si>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</si>
  <si>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</si>
  <si>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</si>
  <si>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</si>
  <si>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</si>
  <si>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</si>
  <si>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</si>
  <si>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</si>
  <si>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</si>
  <si>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</si>
  <si>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</si>
  <si>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</si>
  <si>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</si>
  <si>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</si>
  <si>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</si>
  <si>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</si>
  <si>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</si>
  <si>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</si>
  <si>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</si>
  <si>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</si>
  <si>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</si>
  <si>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</si>
  <si>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</si>
  <si>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</si>
  <si>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</si>
  <si>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</si>
  <si>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</si>
  <si>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</si>
  <si>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</si>
  <si>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</si>
  <si>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</si>
  <si>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</si>
  <si>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</si>
  <si>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</si>
  <si>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</si>
  <si>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</si>
  <si>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</si>
  <si>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</si>
  <si>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</si>
  <si>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</si>
  <si>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</si>
  <si>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</si>
  <si>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</si>
  <si>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</si>
  <si>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</si>
  <si>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</si>
  <si>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</si>
  <si>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</si>
  <si>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</si>
  <si>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</si>
  <si>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</si>
  <si>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</si>
  <si>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</si>
  <si>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</si>
  <si>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</si>
  <si>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</si>
  <si>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</si>
  <si>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</si>
  <si>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</si>
  <si>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</si>
  <si>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</si>
  <si>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</si>
  <si>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</si>
  <si>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</si>
  <si>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</si>
  <si>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</si>
  <si>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</si>
  <si>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</si>
  <si>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</si>
  <si>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</si>
  <si>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</si>
  <si>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</si>
  <si>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</si>
  <si>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</si>
  <si>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</si>
  <si>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</si>
  <si>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</si>
  <si>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</si>
  <si>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</si>
  <si>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</si>
  <si>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</si>
  <si>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</si>
  <si>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</si>
  <si>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</si>
  <si>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</si>
  <si>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</si>
  <si>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</si>
  <si>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</si>
  <si>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</si>
  <si>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</si>
  <si>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</si>
  <si>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</si>
  <si>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</si>
  <si>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</si>
  <si>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</si>
  <si>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</si>
  <si>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</si>
  <si>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</si>
  <si>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</si>
  <si>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</si>
  <si>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</si>
  <si>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</si>
  <si>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</si>
  <si>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</si>
  <si>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</si>
  <si>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</si>
  <si>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</si>
  <si>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</si>
  <si>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</si>
  <si>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</si>
  <si>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</si>
  <si>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</si>
  <si>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</si>
  <si>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</si>
  <si>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</si>
  <si>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</si>
  <si>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</si>
  <si>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</si>
  <si>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</si>
  <si>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</si>
  <si>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</si>
  <si>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</si>
  <si>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</si>
  <si>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</si>
  <si>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</si>
  <si>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</si>
  <si>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</si>
  <si>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</si>
  <si>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</si>
  <si>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</si>
  <si>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</si>
  <si>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</si>
  <si>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</si>
  <si>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</si>
  <si>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</si>
  <si>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</si>
  <si>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</si>
  <si>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</si>
  <si>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</si>
  <si>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</si>
  <si>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</si>
  <si>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</si>
  <si>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</si>
  <si>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</si>
  <si>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</si>
  <si>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</si>
  <si>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</si>
  <si>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</si>
  <si>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</si>
  <si>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</si>
  <si>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</si>
  <si>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</si>
  <si>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</si>
  <si>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</si>
  <si>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</si>
  <si>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</si>
  <si>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</si>
  <si>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</si>
  <si>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</si>
  <si>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</si>
  <si>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</si>
  <si>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</si>
  <si>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</si>
  <si>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</si>
  <si>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</si>
  <si>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</si>
  <si>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</si>
  <si>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</si>
  <si>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</si>
  <si>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</si>
  <si>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</si>
  <si>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</si>
  <si>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</si>
  <si>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</si>
  <si>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</si>
  <si>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</si>
  <si>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</si>
  <si>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</si>
  <si>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</si>
  <si>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</si>
  <si>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</si>
  <si>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</si>
  <si>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</si>
  <si>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</si>
  <si>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</si>
  <si>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</si>
  <si>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</si>
  <si>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</si>
  <si>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</si>
  <si>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</si>
  <si>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</si>
  <si>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</si>
  <si>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</si>
  <si>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</si>
  <si>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</si>
  <si>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</si>
  <si>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</si>
  <si>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</si>
  <si>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</si>
  <si>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</si>
  <si>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</si>
  <si>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</si>
  <si>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</si>
  <si>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</si>
  <si>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</si>
  <si>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</si>
  <si>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</si>
  <si>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</si>
  <si>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</si>
  <si>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</si>
  <si>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</si>
  <si>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</si>
  <si>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</si>
  <si>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</si>
  <si>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</si>
  <si>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</si>
  <si>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</si>
  <si>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</si>
  <si>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</si>
  <si>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</si>
  <si>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</si>
  <si>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</si>
  <si>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</si>
  <si>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</si>
  <si>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</si>
  <si>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</si>
  <si>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</si>
  <si>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</si>
  <si>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</si>
  <si>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</si>
  <si>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</si>
  <si>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</si>
  <si>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</si>
  <si>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</si>
  <si>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</si>
  <si>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</si>
  <si>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</si>
  <si>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</si>
  <si>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</si>
  <si>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</si>
  <si>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</si>
  <si>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</si>
  <si>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</si>
  <si>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</si>
  <si>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</si>
  <si>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</si>
  <si>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</si>
  <si>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</si>
  <si>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</si>
  <si>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</si>
  <si>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</si>
  <si>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</si>
  <si>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</si>
  <si>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</si>
  <si>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</si>
  <si>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</si>
  <si>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</si>
  <si>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</si>
  <si>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</si>
  <si>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</si>
  <si>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</si>
  <si>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</si>
  <si>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</si>
  <si>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</si>
  <si>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</si>
  <si>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</si>
  <si>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</si>
  <si>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</si>
  <si>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</si>
  <si>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</si>
  <si>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</si>
  <si>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</si>
  <si>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</si>
  <si>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</si>
  <si>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</si>
  <si>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</si>
  <si>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</si>
  <si>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</si>
  <si>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</si>
  <si>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</si>
  <si>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</si>
  <si>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</si>
  <si>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</si>
  <si>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</si>
  <si>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</si>
  <si>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</si>
  <si>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</si>
  <si>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</si>
  <si>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</si>
  <si>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</si>
  <si>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</si>
  <si>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</si>
  <si>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</si>
  <si>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</si>
  <si>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</si>
  <si>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</si>
  <si>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</si>
  <si>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</si>
  <si>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</si>
  <si>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</si>
  <si>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</si>
  <si>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</si>
  <si>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</si>
  <si>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</si>
  <si>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</si>
  <si>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</si>
  <si>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</si>
  <si>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</si>
  <si>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</si>
  <si>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</si>
  <si>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</si>
  <si>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</si>
  <si>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</si>
  <si>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</si>
  <si>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</si>
  <si>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</si>
  <si>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</si>
  <si>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</si>
  <si>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</si>
  <si>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</si>
  <si>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</si>
  <si>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</si>
  <si>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</si>
  <si>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</si>
  <si>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</si>
  <si>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</si>
  <si>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</si>
  <si>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</si>
  <si>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</si>
  <si>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</si>
  <si>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</si>
  <si>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</si>
  <si>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</si>
  <si>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</si>
  <si>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</si>
  <si>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</si>
  <si>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</si>
  <si>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</si>
  <si>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</si>
  <si>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</si>
  <si>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</si>
  <si>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</si>
  <si>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</si>
  <si>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</si>
  <si>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</si>
  <si>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</si>
  <si>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</si>
  <si>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</si>
  <si>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</si>
  <si>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</si>
  <si>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</si>
  <si>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</si>
  <si>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</si>
  <si>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</si>
  <si>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</si>
  <si>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</si>
  <si>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</si>
  <si>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</si>
  <si>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</si>
  <si>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</si>
  <si>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</si>
  <si>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</si>
  <si>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</si>
  <si>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</si>
  <si>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</si>
  <si>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</si>
  <si>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</si>
  <si>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</si>
  <si>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</si>
  <si>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</si>
  <si>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</si>
  <si>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</si>
  <si>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</si>
  <si>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</si>
  <si>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</si>
  <si>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</si>
  <si>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</si>
  <si>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</si>
  <si>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</si>
  <si>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</si>
  <si>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</si>
  <si>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</si>
  <si>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</si>
  <si>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</si>
  <si>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</si>
  <si>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</si>
  <si>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</si>
  <si>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</si>
  <si>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</si>
  <si>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</si>
  <si>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</si>
  <si>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</si>
  <si>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</si>
  <si>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</si>
  <si>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</si>
  <si>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</si>
  <si>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</si>
  <si>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</si>
  <si>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</si>
  <si>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</si>
  <si>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</si>
  <si>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</si>
  <si>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</si>
  <si>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</si>
  <si>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</si>
  <si>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</si>
  <si>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</si>
  <si>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</si>
  <si>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</si>
  <si>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</si>
  <si>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</si>
  <si>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</si>
  <si>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</si>
  <si>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</si>
  <si>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</si>
  <si>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</si>
  <si>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</si>
  <si>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</si>
  <si>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</si>
  <si>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</si>
  <si>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</si>
  <si>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</si>
  <si>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</si>
  <si>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</si>
  <si>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</si>
  <si>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</si>
  <si>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</si>
  <si>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</si>
  <si>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</si>
  <si>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</si>
  <si>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</si>
  <si>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</si>
  <si>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</si>
  <si>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</si>
  <si>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</si>
  <si>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</si>
  <si>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</si>
  <si>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</si>
  <si>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</si>
  <si>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</si>
  <si>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</si>
  <si>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</si>
  <si>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</si>
  <si>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</si>
  <si>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</si>
  <si>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</si>
  <si>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</si>
  <si>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</si>
  <si>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</si>
  <si>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</si>
  <si>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</si>
  <si>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</si>
  <si>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</si>
  <si>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</si>
  <si>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</si>
  <si>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</si>
  <si>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</si>
  <si>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</si>
  <si>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</si>
  <si>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</si>
  <si>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</si>
  <si>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</si>
  <si>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</si>
  <si>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</si>
  <si>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</si>
  <si>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</si>
  <si>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</si>
  <si>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</si>
  <si>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</si>
  <si>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</si>
  <si>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</si>
  <si>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</si>
  <si>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</si>
  <si>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</si>
  <si>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</si>
  <si>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</si>
  <si>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</si>
  <si>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</si>
  <si>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</si>
  <si>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</si>
  <si>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</si>
  <si>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</si>
  <si>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</si>
  <si>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</si>
  <si>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</si>
  <si>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</si>
  <si>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</si>
  <si>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</si>
  <si>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</si>
  <si>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</si>
  <si>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</si>
  <si>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</si>
  <si>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</si>
  <si>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</si>
  <si>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</si>
  <si>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</si>
  <si>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</si>
  <si>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</si>
  <si>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</si>
  <si>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</si>
  <si>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</si>
  <si>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</si>
  <si>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</si>
  <si>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</si>
  <si>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</si>
  <si>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</si>
  <si>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</si>
  <si>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</si>
  <si>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</si>
  <si>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</si>
  <si>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</si>
  <si>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</si>
  <si>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</si>
  <si>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</si>
  <si>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</si>
  <si>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</si>
  <si>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</si>
  <si>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</si>
  <si>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</si>
  <si>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</si>
  <si>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</si>
  <si>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</si>
  <si>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</si>
  <si>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</si>
  <si>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</si>
  <si>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</si>
  <si>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</si>
  <si>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</si>
  <si>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</si>
  <si>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</si>
  <si>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</si>
  <si>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</si>
  <si>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</si>
  <si>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</si>
  <si>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</si>
  <si>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</si>
  <si>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</si>
  <si>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</si>
  <si>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</si>
  <si>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</si>
  <si>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</si>
  <si>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</si>
  <si>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</si>
  <si>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</si>
  <si>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</si>
  <si>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</si>
  <si>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</si>
  <si>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</si>
  <si>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</si>
  <si>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</si>
  <si>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</si>
  <si>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</si>
  <si>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</si>
  <si>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</si>
  <si>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</si>
  <si>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</si>
  <si>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</si>
  <si>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</si>
  <si>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</si>
  <si>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</si>
  <si>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</si>
  <si>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</si>
  <si>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</si>
  <si>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</si>
  <si>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</si>
  <si>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</si>
  <si>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</si>
  <si>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</si>
  <si>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</si>
  <si>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</si>
  <si>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</si>
  <si>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</si>
  <si>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</si>
  <si>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</si>
  <si>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</si>
  <si>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</si>
  <si>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</si>
  <si>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</si>
  <si>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</si>
  <si>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</si>
  <si>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</si>
  <si>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</si>
  <si>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</si>
  <si>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</si>
  <si>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</si>
  <si>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</si>
  <si>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</si>
  <si>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</si>
  <si>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</si>
  <si>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</si>
  <si>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</si>
  <si>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</si>
  <si>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</si>
  <si>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</si>
  <si>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</si>
  <si>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</si>
  <si>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</si>
  <si>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</si>
  <si>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</si>
  <si>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</si>
  <si>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</si>
  <si>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</si>
  <si>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</si>
  <si>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</si>
  <si>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</si>
  <si>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</si>
  <si>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</si>
  <si>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</si>
  <si>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</si>
  <si>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</si>
  <si>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</si>
  <si>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</si>
  <si>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</si>
  <si>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</si>
  <si>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</si>
  <si>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</si>
  <si>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</si>
  <si>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</si>
  <si>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</si>
  <si>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</si>
  <si>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</si>
  <si>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</si>
  <si>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</si>
  <si>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</si>
  <si>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</si>
  <si>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</si>
  <si>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</si>
  <si>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</si>
  <si>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</si>
  <si>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</si>
  <si>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</si>
  <si>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</si>
  <si>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</si>
  <si>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</si>
  <si>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</si>
  <si>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</si>
  <si>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</si>
  <si>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</si>
  <si>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</si>
  <si>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</si>
  <si>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</si>
  <si>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</si>
  <si>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</si>
  <si>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</si>
  <si>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</si>
  <si>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</si>
  <si>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</si>
  <si>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</si>
  <si>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</si>
  <si>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</si>
  <si>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</si>
  <si>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</si>
  <si>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</si>
  <si>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</si>
  <si>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</si>
  <si>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</si>
  <si>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</si>
  <si>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</si>
  <si>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</si>
  <si>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</si>
  <si>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</si>
  <si>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</si>
  <si>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</si>
  <si>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</si>
  <si>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</si>
  <si>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</si>
  <si>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</si>
  <si>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</si>
  <si>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</si>
  <si>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</si>
  <si>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</si>
  <si>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</si>
  <si>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</si>
  <si>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</si>
  <si>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</si>
  <si>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</si>
  <si>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</si>
  <si>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</si>
  <si>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</si>
  <si>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</si>
  <si>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</si>
  <si>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</si>
  <si>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</si>
  <si>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</si>
  <si>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</si>
  <si>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</si>
  <si>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</si>
  <si>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</si>
  <si>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</si>
  <si>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</si>
  <si>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</si>
  <si>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</si>
  <si>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</si>
  <si>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</si>
  <si>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</si>
  <si>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</si>
  <si>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</si>
  <si>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</si>
  <si>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</si>
  <si>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</si>
  <si>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</si>
  <si>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</si>
  <si>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</si>
  <si>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</si>
  <si>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</si>
  <si>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</si>
  <si>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</si>
  <si>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</si>
  <si>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</si>
  <si>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</si>
  <si>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</si>
  <si>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</si>
  <si>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</si>
  <si>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</si>
  <si>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</si>
  <si>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</si>
  <si>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</si>
  <si>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</si>
  <si>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</si>
  <si>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</si>
  <si>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</si>
  <si>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</si>
  <si>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</si>
  <si>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</si>
  <si>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</si>
  <si>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</si>
  <si>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</si>
  <si>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</si>
  <si>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</si>
  <si>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</si>
  <si>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</si>
  <si>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</si>
  <si>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</si>
  <si>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</si>
  <si>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</si>
  <si>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</si>
  <si>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</si>
  <si>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</si>
  <si>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</si>
  <si>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</si>
  <si>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</si>
  <si>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</si>
  <si>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</si>
  <si>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</si>
  <si>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</si>
  <si>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</si>
  <si>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</si>
  <si>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</si>
  <si>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</si>
  <si>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</si>
  <si>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</si>
  <si>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</si>
  <si>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</si>
  <si>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</si>
  <si>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</si>
  <si>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</si>
  <si>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</si>
  <si>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</si>
  <si>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</si>
  <si>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</si>
  <si>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</si>
  <si>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</si>
  <si>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</si>
  <si>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</si>
  <si>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</si>
  <si>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</si>
  <si>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</si>
  <si>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</si>
  <si>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</si>
  <si>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</si>
  <si>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</si>
  <si>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</si>
  <si>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</si>
  <si>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</si>
  <si>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</si>
  <si>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</si>
  <si>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</si>
  <si>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</si>
  <si>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</si>
  <si>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</si>
  <si>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</si>
  <si>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</si>
  <si>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</si>
  <si>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</si>
  <si>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</si>
  <si>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</si>
  <si>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</si>
  <si>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</si>
  <si>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</si>
  <si>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</si>
  <si>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</si>
  <si>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</si>
  <si>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</si>
  <si>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</si>
  <si>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</si>
  <si>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</si>
  <si>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</si>
  <si>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</si>
  <si>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</si>
  <si>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</si>
  <si>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</si>
  <si>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</si>
  <si>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</si>
  <si>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</si>
  <si>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</si>
  <si>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</si>
  <si>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</si>
  <si>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</si>
  <si>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</si>
  <si>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</si>
  <si>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</si>
  <si>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</si>
  <si>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</si>
  <si>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</si>
  <si>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</si>
  <si>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</si>
  <si>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</si>
  <si>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</si>
  <si>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</si>
  <si>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</si>
  <si>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</si>
  <si>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</si>
  <si>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</si>
  <si>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</si>
  <si>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</si>
  <si>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</si>
  <si>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</si>
  <si>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</si>
  <si>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</si>
  <si>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</si>
  <si>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</si>
  <si>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</si>
  <si>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</si>
  <si>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</si>
  <si>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</si>
  <si>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</si>
  <si>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</si>
  <si>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</si>
  <si>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</si>
  <si>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</si>
  <si>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</si>
  <si>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</si>
  <si>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</si>
  <si>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</si>
  <si>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</si>
  <si>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</si>
  <si>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</si>
  <si>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</si>
  <si>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</si>
  <si>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</si>
  <si>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</si>
  <si>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</si>
  <si>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</si>
  <si>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</si>
  <si>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</si>
  <si>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</si>
  <si>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</si>
  <si>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</si>
  <si>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</si>
  <si>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</si>
  <si>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</si>
  <si>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</si>
  <si>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</si>
  <si>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</si>
  <si>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</si>
  <si>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</si>
  <si>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</si>
  <si>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</si>
  <si>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</si>
  <si>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</si>
  <si>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</si>
  <si>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</si>
  <si>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</si>
  <si>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</si>
  <si>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</si>
  <si>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</si>
  <si>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</si>
  <si>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</si>
  <si>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</si>
  <si>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</si>
  <si>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</si>
  <si>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</si>
  <si>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</si>
  <si>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</si>
  <si>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</si>
  <si>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</si>
  <si>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</si>
  <si>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</si>
  <si>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</si>
  <si>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</si>
  <si>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</si>
  <si>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</si>
  <si>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</si>
  <si>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</si>
  <si>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</si>
  <si>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</si>
  <si>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</si>
  <si>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</si>
  <si>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</si>
  <si>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</si>
  <si>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</si>
  <si>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</si>
  <si>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</si>
  <si>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</si>
  <si>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</si>
  <si>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</si>
  <si>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</si>
  <si>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</si>
  <si>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</si>
  <si>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</si>
  <si>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</si>
  <si>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</si>
  <si>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</si>
  <si>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</si>
  <si>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</si>
  <si>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</si>
  <si>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</si>
  <si>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</si>
  <si>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</si>
  <si>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</si>
  <si>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</si>
  <si>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</si>
  <si>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</si>
  <si>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</si>
  <si>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</si>
  <si>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</si>
  <si>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</si>
  <si>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</si>
  <si>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</si>
  <si>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</si>
  <si>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</si>
  <si>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</si>
  <si>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</si>
  <si>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</si>
  <si>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</si>
  <si>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</si>
  <si>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</si>
  <si>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</si>
  <si>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</si>
  <si>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</si>
  <si>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</si>
  <si>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</si>
  <si>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</si>
  <si>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</si>
  <si>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</si>
  <si>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</si>
  <si>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</si>
  <si>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</si>
  <si>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</si>
  <si>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</si>
  <si>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</si>
  <si>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</si>
  <si>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</si>
  <si>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</si>
  <si>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</si>
  <si>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</si>
  <si>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</si>
  <si>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</si>
  <si>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</si>
  <si>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</si>
  <si>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</si>
  <si>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</si>
  <si>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</si>
  <si>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</si>
  <si>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</si>
  <si>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</si>
  <si>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</si>
  <si>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</si>
  <si>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</si>
  <si>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</si>
  <si>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</si>
  <si>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</si>
  <si>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</si>
  <si>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</si>
  <si>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</si>
  <si>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</si>
  <si>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</si>
  <si>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</si>
  <si>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</si>
  <si>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</si>
  <si>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</si>
  <si>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</si>
  <si>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</si>
  <si>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</si>
  <si>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</si>
  <si>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</si>
  <si>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</si>
  <si>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</si>
  <si>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</si>
  <si>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</si>
  <si>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</si>
  <si>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</si>
  <si>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</si>
  <si>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</si>
  <si>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</si>
  <si>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</si>
  <si>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</si>
  <si>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</si>
  <si>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</si>
  <si>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</si>
  <si>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</si>
  <si>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</si>
  <si>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</si>
  <si>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</si>
  <si>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</si>
  <si>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</si>
  <si>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</si>
  <si>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</si>
  <si>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</si>
  <si>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</si>
  <si>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</si>
  <si>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</si>
  <si>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</si>
  <si>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</si>
  <si>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</si>
  <si>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</si>
  <si>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</si>
  <si>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</si>
  <si>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</si>
  <si>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</si>
  <si>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</si>
  <si>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</si>
  <si>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</si>
  <si>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</si>
  <si>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</si>
  <si>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</si>
  <si>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</si>
  <si>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</si>
  <si>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</si>
  <si>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</si>
  <si>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</si>
  <si>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</si>
  <si>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</si>
  <si>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</si>
  <si>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</si>
  <si>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</si>
  <si>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</si>
  <si>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</si>
  <si>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</si>
  <si>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</si>
  <si>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</si>
  <si>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</si>
  <si>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</si>
  <si>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</si>
  <si>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</si>
  <si>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</si>
  <si>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</si>
  <si>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</si>
  <si>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</si>
  <si>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</si>
  <si>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</si>
  <si>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</si>
  <si>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</si>
  <si>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</si>
  <si>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</si>
  <si>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</si>
  <si>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</si>
  <si>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</si>
  <si>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</si>
  <si>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</si>
  <si>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</si>
  <si>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</si>
  <si>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</si>
  <si>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</si>
  <si>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</si>
  <si>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</si>
  <si>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</si>
  <si>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</si>
  <si>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</si>
  <si>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</si>
  <si>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</si>
  <si>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</si>
  <si>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</si>
  <si>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</si>
  <si>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</si>
  <si>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</si>
  <si>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</si>
  <si>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</si>
  <si>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</si>
  <si>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</si>
  <si>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</si>
  <si>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</si>
  <si>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</si>
  <si>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</si>
  <si>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</si>
  <si>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</si>
  <si>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</si>
  <si>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</si>
  <si>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</si>
  <si>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</si>
  <si>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</si>
  <si>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</si>
  <si>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</si>
  <si>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</si>
  <si>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</si>
  <si>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</si>
  <si>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</si>
  <si>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</si>
  <si>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</si>
  <si>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</si>
  <si>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</si>
  <si>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</si>
  <si>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</si>
  <si>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</si>
  <si>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</si>
  <si>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</si>
  <si>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</si>
  <si>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</si>
  <si>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</si>
  <si>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</si>
  <si>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</si>
  <si>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</si>
  <si>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</si>
  <si>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</si>
  <si>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</si>
  <si>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</si>
  <si>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</si>
  <si>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</si>
  <si>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</si>
  <si>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</si>
  <si>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</si>
  <si>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</si>
  <si>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</si>
  <si>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</si>
  <si>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</si>
  <si>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</si>
  <si>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</si>
  <si>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</si>
  <si>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</si>
  <si>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</si>
  <si>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</si>
  <si>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</si>
  <si>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</si>
  <si>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</si>
  <si>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</si>
  <si>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</si>
  <si>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</si>
  <si>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</si>
  <si>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</si>
  <si>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</si>
  <si>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</si>
  <si>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</si>
  <si>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</si>
  <si>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</si>
  <si>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</si>
  <si>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</si>
  <si>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</si>
  <si>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</si>
  <si>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</si>
  <si>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</si>
  <si>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</si>
  <si>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</si>
  <si>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</si>
  <si>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</si>
  <si>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</si>
  <si>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</si>
  <si>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</si>
  <si>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</si>
  <si>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</si>
  <si>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</si>
  <si>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</si>
  <si>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</si>
  <si>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</si>
  <si>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</si>
  <si>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</si>
  <si>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</si>
  <si>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</si>
  <si>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</si>
  <si>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</si>
  <si>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</si>
  <si>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</si>
  <si>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</si>
  <si>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</si>
  <si>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</si>
  <si>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</si>
  <si>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</si>
  <si>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</si>
  <si>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</si>
  <si>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</si>
  <si>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</si>
  <si>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</si>
  <si>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</si>
  <si>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</si>
  <si>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</si>
  <si>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</si>
  <si>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</si>
  <si>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</si>
  <si>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</si>
  <si>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</si>
  <si>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</si>
  <si>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</si>
  <si>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</si>
  <si>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</si>
  <si>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</si>
  <si>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</si>
  <si>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</si>
  <si>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</si>
  <si>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</si>
  <si>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</si>
  <si>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</si>
  <si>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</si>
  <si>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</si>
  <si>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</si>
  <si>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</si>
  <si>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</si>
  <si>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</si>
  <si>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</si>
  <si>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</si>
  <si>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</si>
  <si>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</si>
  <si>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</si>
  <si>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</si>
  <si>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</si>
  <si>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</si>
  <si>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</si>
  <si>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</si>
  <si>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</si>
  <si>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</si>
  <si>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</si>
  <si>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</si>
  <si>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</si>
  <si>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</si>
  <si>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</si>
  <si>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</si>
  <si>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</si>
  <si>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</si>
  <si>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</si>
  <si>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</si>
  <si>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</si>
  <si>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</si>
  <si>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</si>
  <si>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</si>
  <si>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</si>
  <si>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</si>
  <si>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</si>
  <si>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</si>
  <si>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</si>
  <si>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</si>
  <si>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</si>
  <si>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</si>
  <si>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</si>
  <si>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</si>
  <si>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</si>
  <si>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</si>
  <si>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</si>
  <si>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</si>
  <si>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</si>
  <si>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</si>
  <si>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</si>
  <si>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</si>
  <si>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</si>
  <si>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</si>
  <si>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</si>
  <si>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</si>
  <si>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</si>
  <si>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</si>
  <si>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</si>
  <si>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</si>
  <si>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</si>
  <si>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</si>
  <si>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</si>
  <si>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</si>
  <si>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</si>
  <si>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</si>
  <si>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</si>
  <si>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</si>
  <si>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</si>
  <si>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</si>
  <si>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</si>
  <si>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</si>
  <si>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</si>
  <si>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</si>
  <si>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</si>
  <si>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</si>
  <si>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</si>
  <si>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</si>
  <si>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</si>
  <si>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</si>
  <si>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</si>
  <si>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</si>
  <si>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</si>
  <si>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</si>
  <si>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</si>
  <si>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</si>
  <si>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</si>
  <si>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</si>
  <si>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</si>
  <si>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</si>
  <si>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</si>
  <si>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</si>
  <si>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</si>
  <si>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</si>
  <si>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</si>
  <si>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</si>
  <si>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</si>
  <si>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</si>
  <si>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</si>
  <si>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</si>
  <si>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</si>
  <si>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</si>
  <si>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</si>
  <si>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</si>
  <si>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</si>
  <si>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</si>
  <si>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</si>
  <si>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</si>
  <si>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</si>
  <si>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</si>
  <si>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</si>
  <si>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</si>
  <si>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</si>
  <si>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</si>
  <si>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</si>
  <si>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</si>
  <si>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</si>
  <si>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</si>
  <si>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</si>
  <si>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</si>
  <si>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</si>
  <si>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</si>
  <si>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</si>
  <si>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</si>
  <si>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</si>
  <si>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</si>
  <si>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</si>
  <si>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</si>
  <si>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</si>
  <si>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</si>
  <si>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</si>
  <si>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</si>
  <si>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</si>
  <si>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</si>
  <si>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</si>
  <si>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</si>
  <si>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</si>
  <si>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</si>
  <si>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</si>
  <si>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</si>
  <si>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</si>
  <si>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</si>
  <si>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</si>
  <si>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</si>
  <si>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</si>
  <si>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</si>
  <si>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</si>
  <si>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</si>
  <si>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</si>
  <si>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</si>
  <si>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</si>
  <si>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</si>
  <si>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</si>
  <si>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</si>
  <si>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</si>
  <si>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</si>
  <si>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</si>
  <si>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</si>
  <si>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</si>
  <si>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</si>
  <si>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</si>
  <si>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</si>
  <si>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</si>
  <si>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</si>
  <si>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</si>
  <si>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</si>
  <si>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</si>
  <si>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</si>
  <si>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</si>
  <si>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</si>
  <si>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</si>
  <si>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</si>
  <si>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</si>
  <si>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</si>
  <si>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</si>
  <si>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</si>
  <si>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</si>
  <si>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</si>
  <si>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</si>
  <si>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</si>
  <si>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</si>
  <si>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</si>
  <si>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</si>
  <si>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</si>
  <si>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</si>
  <si>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</si>
  <si>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</si>
  <si>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</si>
  <si>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</si>
  <si>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</si>
  <si>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</si>
  <si>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</si>
  <si>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</si>
  <si>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</si>
  <si>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</si>
  <si>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</si>
  <si>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</si>
  <si>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</si>
  <si>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</si>
  <si>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</si>
  <si>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</si>
  <si>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</si>
  <si>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</si>
  <si>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</si>
  <si>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</si>
  <si>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</si>
  <si>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</si>
  <si>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</si>
  <si>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</si>
  <si>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</si>
  <si>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</si>
  <si>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</si>
  <si>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</si>
  <si>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</si>
  <si>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</si>
  <si>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</si>
  <si>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</si>
  <si>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</si>
  <si>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</si>
  <si>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</si>
  <si>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</si>
  <si>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</si>
  <si>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</si>
  <si>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</si>
  <si>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</si>
  <si>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</si>
  <si>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</si>
  <si>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</si>
  <si>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</si>
  <si>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</si>
  <si>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</si>
  <si>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</si>
  <si>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</si>
  <si>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</si>
  <si>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</si>
  <si>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</si>
  <si>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</si>
  <si>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</si>
  <si>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</si>
  <si>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</si>
  <si>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</si>
  <si>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</si>
  <si>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</si>
  <si>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</si>
  <si>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</si>
  <si>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</si>
  <si>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</si>
  <si>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</si>
  <si>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</si>
  <si>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</si>
  <si>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</si>
  <si>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</si>
  <si>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</si>
  <si>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</si>
  <si>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</si>
  <si>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</si>
  <si>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</si>
  <si>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</si>
  <si>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</si>
  <si>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</si>
  <si>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</si>
  <si>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</si>
  <si>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</si>
  <si>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</si>
  <si>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</si>
  <si>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</si>
  <si>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</si>
  <si>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</si>
  <si>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</si>
  <si>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</si>
  <si>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</si>
  <si>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</si>
  <si>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</si>
  <si>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</si>
  <si>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</si>
  <si>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</si>
  <si>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</si>
  <si>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</si>
  <si>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</si>
  <si>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</si>
  <si>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</si>
  <si>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</si>
  <si>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</si>
  <si>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</si>
  <si>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</si>
  <si>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</si>
  <si>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</si>
  <si>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</si>
  <si>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</si>
  <si>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</si>
  <si>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</si>
  <si>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</si>
  <si>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</si>
  <si>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</si>
  <si>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</si>
  <si>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</si>
  <si>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</si>
  <si>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</si>
  <si>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</si>
  <si>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</si>
  <si>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</si>
  <si>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</si>
  <si>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</si>
  <si>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</si>
  <si>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</si>
  <si>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</si>
  <si>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</si>
  <si>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</si>
  <si>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</si>
  <si>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</si>
  <si>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</si>
  <si>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</si>
  <si>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</si>
  <si>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</si>
  <si>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</si>
  <si>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</si>
  <si>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</si>
  <si>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</si>
  <si>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</si>
  <si>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</si>
  <si>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</si>
  <si>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</si>
  <si>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</si>
  <si>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</si>
  <si>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</si>
  <si>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</si>
  <si>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</si>
  <si>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</si>
  <si>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</si>
  <si>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</si>
  <si>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</si>
  <si>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</si>
  <si>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</si>
  <si>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</si>
  <si>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</si>
  <si>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</si>
  <si>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</si>
  <si>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</si>
  <si>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</si>
  <si>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</si>
  <si>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</si>
  <si>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</si>
  <si>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</si>
  <si>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</si>
  <si>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</si>
  <si>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</si>
  <si>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</si>
  <si>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</si>
  <si>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</si>
  <si>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</si>
  <si>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</si>
  <si>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</si>
  <si>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</si>
  <si>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</si>
  <si>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</si>
  <si>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</si>
  <si>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</si>
  <si>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</si>
  <si>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</si>
  <si>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</si>
  <si>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</si>
  <si>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</si>
  <si>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</si>
  <si>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</si>
  <si>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</si>
  <si>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</si>
  <si>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</si>
  <si>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</si>
  <si>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</si>
  <si>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</si>
  <si>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</si>
  <si>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</si>
  <si>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</si>
  <si>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</si>
  <si>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</si>
  <si>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</si>
  <si>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</si>
  <si>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</si>
  <si>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</si>
  <si>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</si>
  <si>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</si>
  <si>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</si>
  <si>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</si>
  <si>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</si>
  <si>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</si>
  <si>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</si>
  <si>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</si>
  <si>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</si>
  <si>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</si>
  <si>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</si>
  <si>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</si>
  <si>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</si>
  <si>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</si>
  <si>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</si>
  <si>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</si>
  <si>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</si>
  <si>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</si>
  <si>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</si>
  <si>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</si>
  <si>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</si>
  <si>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</si>
  <si>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</si>
  <si>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</si>
  <si>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</si>
  <si>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</si>
  <si>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</si>
  <si>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</si>
  <si>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</si>
  <si>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</si>
  <si>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</si>
  <si>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</si>
  <si>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</si>
  <si>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</si>
  <si>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</si>
  <si>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</si>
  <si>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</si>
  <si>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</si>
  <si>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</si>
  <si>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</si>
  <si>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</si>
  <si>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</si>
  <si>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</si>
  <si>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</si>
  <si>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</si>
  <si>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</si>
  <si>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</si>
  <si>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</si>
  <si>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</si>
  <si>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</si>
  <si>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</si>
  <si>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</si>
  <si>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</si>
  <si>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</si>
  <si>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</si>
  <si>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</si>
  <si>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</si>
  <si>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</si>
  <si>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</si>
  <si>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</si>
  <si>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</si>
  <si>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</si>
  <si>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</si>
  <si>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</si>
  <si>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</si>
  <si>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</si>
  <si>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</si>
  <si>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</si>
  <si>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</si>
  <si>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</si>
  <si>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</si>
  <si>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</si>
  <si>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</si>
  <si>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</si>
  <si>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</si>
  <si>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</si>
  <si>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</si>
  <si>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</si>
  <si>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</si>
  <si>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</si>
  <si>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</si>
  <si>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</si>
  <si>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</si>
  <si>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</si>
  <si>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</si>
  <si>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</si>
  <si>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</si>
  <si>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</si>
  <si>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</si>
  <si>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</si>
  <si>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</si>
  <si>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</si>
  <si>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</si>
  <si>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</si>
  <si>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</si>
  <si>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</si>
  <si>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</si>
  <si>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</si>
  <si>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</si>
  <si>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</si>
  <si>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</si>
  <si>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</si>
  <si>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</si>
  <si>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</si>
  <si>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</si>
  <si>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</si>
  <si>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</si>
  <si>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</si>
  <si>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</si>
  <si>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</si>
  <si>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</si>
  <si>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</si>
  <si>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</si>
  <si>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</si>
  <si>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</si>
  <si>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</si>
  <si>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</si>
  <si>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</si>
  <si>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</si>
  <si>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</si>
  <si>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</si>
  <si>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</si>
  <si>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</si>
  <si>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</si>
  <si>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</si>
  <si>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</si>
  <si>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</si>
  <si>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</si>
  <si>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</si>
  <si>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</si>
  <si>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</si>
  <si>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</si>
  <si>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</si>
  <si>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</si>
  <si>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</si>
  <si>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</si>
  <si>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</si>
  <si>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</si>
  <si>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</si>
  <si>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</si>
  <si>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</si>
  <si>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</si>
  <si>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</si>
  <si>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</si>
  <si>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</si>
  <si>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</si>
  <si>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</si>
  <si>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</si>
  <si>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</si>
  <si>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</si>
  <si>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</si>
  <si>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</si>
  <si>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</si>
  <si>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</si>
  <si>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</si>
  <si>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</si>
  <si>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</si>
  <si>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</si>
  <si>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</si>
  <si>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</si>
  <si>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</si>
  <si>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</si>
  <si>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</si>
  <si>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</si>
  <si>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</si>
  <si>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</si>
  <si>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</si>
  <si>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</si>
  <si>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</si>
  <si>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</si>
  <si>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</si>
  <si>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</si>
  <si>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</si>
  <si>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</si>
  <si>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</si>
  <si>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</si>
  <si>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</si>
  <si>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</si>
  <si>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</si>
  <si>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</si>
  <si>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</si>
  <si>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</si>
  <si>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</si>
  <si>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</si>
  <si>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</si>
  <si>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</si>
  <si>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</si>
  <si>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</si>
  <si>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</si>
  <si>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</si>
  <si>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</si>
  <si>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</si>
  <si>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</si>
  <si>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</si>
  <si>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</si>
  <si>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</si>
  <si>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</si>
  <si>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</si>
  <si>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</si>
  <si>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</si>
  <si>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</si>
  <si>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</si>
  <si>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</si>
  <si>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</si>
  <si>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</si>
  <si>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</si>
  <si>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</si>
  <si>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</si>
  <si>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</si>
  <si>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</si>
  <si>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</si>
  <si>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</si>
  <si>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</si>
  <si>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</si>
  <si>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</si>
  <si>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</si>
  <si>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</si>
  <si>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</si>
  <si>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</si>
  <si>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</si>
  <si>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</si>
  <si>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</si>
  <si>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</si>
  <si>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</si>
  <si>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</si>
  <si>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</si>
  <si>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</si>
  <si>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</si>
  <si>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</si>
  <si>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</si>
  <si>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</si>
  <si>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</si>
  <si>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</si>
  <si>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</si>
  <si>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</si>
  <si>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</si>
  <si>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</si>
  <si>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</si>
  <si>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</si>
  <si>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</si>
  <si>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</si>
  <si>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</si>
  <si>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</si>
  <si>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</si>
  <si>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</si>
  <si>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</si>
  <si>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</si>
  <si>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</si>
  <si>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</si>
  <si>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</si>
  <si>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</si>
  <si>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</si>
  <si>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</si>
  <si>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</si>
  <si>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</si>
  <si>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</si>
  <si>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</si>
  <si>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</si>
  <si>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</si>
  <si>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</si>
  <si>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</si>
  <si>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</si>
  <si>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</si>
  <si>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</si>
  <si>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</si>
  <si>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</si>
  <si>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</si>
  <si>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</si>
  <si>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</si>
  <si>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</si>
  <si>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</si>
  <si>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</si>
  <si>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</si>
  <si>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</si>
  <si>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</si>
  <si>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</si>
  <si>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</si>
  <si>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</si>
  <si>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</si>
  <si>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</si>
  <si>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</si>
  <si>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</si>
  <si>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</si>
  <si>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</si>
  <si>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</si>
  <si>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</si>
  <si>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</si>
  <si>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</si>
  <si>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</si>
  <si>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</si>
  <si>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</si>
  <si>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</si>
  <si>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</si>
  <si>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</si>
  <si>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</si>
  <si>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</si>
  <si>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</si>
  <si>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</si>
  <si>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</si>
  <si>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</si>
  <si>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</si>
  <si>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</si>
  <si>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</si>
  <si>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</si>
  <si>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</si>
  <si>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</si>
  <si>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</si>
  <si>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</si>
  <si>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</si>
  <si>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</si>
  <si>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</si>
  <si>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</si>
  <si>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</si>
  <si>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</si>
  <si>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</si>
  <si>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</si>
  <si>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</si>
  <si>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</si>
  <si>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</si>
  <si>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</si>
  <si>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</si>
  <si>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</si>
  <si>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</si>
  <si>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</si>
  <si>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</si>
  <si>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</si>
  <si>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</si>
  <si>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</si>
  <si>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</si>
  <si>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</si>
  <si>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</si>
  <si>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</si>
  <si>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</si>
  <si>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</si>
  <si>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</si>
  <si>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</si>
  <si>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</si>
  <si>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</si>
  <si>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</si>
  <si>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</si>
  <si>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</si>
  <si>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</si>
  <si>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</si>
  <si>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</si>
  <si>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</si>
  <si>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</si>
  <si>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</si>
  <si>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</si>
  <si>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</si>
  <si>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</si>
  <si>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</si>
  <si>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</si>
  <si>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</si>
  <si>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</si>
  <si>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</si>
  <si>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</si>
  <si>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</si>
  <si>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</si>
  <si>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</si>
  <si>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</si>
  <si>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</si>
  <si>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</si>
  <si>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</si>
  <si>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</si>
  <si>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</si>
  <si>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</si>
  <si>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</si>
  <si>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</si>
  <si>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</si>
  <si>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</si>
  <si>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</si>
  <si>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</si>
  <si>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</si>
  <si>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</si>
  <si>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</si>
  <si>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</si>
  <si>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</si>
  <si>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</si>
  <si>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</si>
  <si>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</si>
  <si>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</si>
  <si>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</si>
  <si>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</si>
  <si>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</si>
  <si>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</si>
  <si>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</si>
  <si>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</si>
  <si>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</si>
  <si>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</si>
  <si>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</si>
  <si>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</si>
  <si>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</si>
  <si>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</si>
  <si>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</si>
  <si>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</si>
  <si>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</si>
  <si>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</si>
  <si>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</si>
  <si>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</si>
  <si>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</si>
  <si>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</si>
  <si>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</si>
  <si>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</si>
  <si>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</si>
  <si>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</si>
  <si>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</si>
  <si>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</si>
  <si>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</si>
  <si>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</si>
  <si>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</si>
  <si>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</si>
  <si>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</si>
  <si>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</si>
  <si>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</si>
  <si>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</si>
  <si>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</si>
  <si>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</si>
  <si>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</si>
  <si>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</si>
  <si>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</si>
  <si>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</si>
  <si>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</si>
  <si>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</si>
  <si>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</si>
  <si>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</si>
  <si>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</si>
  <si>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</si>
  <si>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</si>
  <si>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</si>
  <si>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</si>
  <si>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</si>
  <si>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</si>
  <si>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</si>
  <si>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</si>
  <si>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</si>
  <si>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</si>
  <si>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</si>
  <si>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</si>
  <si>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</si>
  <si>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</si>
  <si>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</si>
  <si>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</si>
  <si>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</si>
  <si>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</si>
  <si>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</si>
  <si>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</si>
  <si>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</si>
  <si>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</si>
  <si>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</si>
  <si>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</si>
  <si>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</si>
  <si>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</si>
  <si>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</si>
  <si>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</si>
  <si>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</si>
  <si>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</si>
  <si>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</si>
  <si>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</si>
  <si>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</si>
  <si>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</si>
  <si>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</si>
  <si>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</si>
  <si>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</si>
  <si>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</si>
  <si>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</si>
  <si>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</si>
  <si>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</si>
  <si>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</si>
  <si>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</si>
  <si>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</si>
  <si>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</si>
  <si>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</si>
  <si>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</si>
  <si>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</si>
  <si>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</si>
  <si>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</si>
  <si>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</si>
  <si>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</si>
  <si>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</si>
  <si>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</si>
  <si>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</si>
  <si>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</si>
  <si>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</si>
  <si>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</si>
  <si>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</si>
  <si>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</si>
  <si>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</si>
  <si>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</si>
  <si>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</si>
  <si>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</si>
  <si>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</si>
  <si>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</si>
  <si>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</si>
  <si>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</si>
  <si>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</si>
  <si>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</si>
  <si>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</si>
  <si>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</si>
  <si>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</si>
  <si>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</si>
  <si>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</si>
  <si>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</si>
  <si>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</si>
  <si>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</si>
  <si>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</si>
  <si>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</si>
  <si>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</si>
  <si>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</si>
  <si>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</si>
  <si>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</si>
  <si>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</si>
  <si>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</si>
  <si>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</si>
  <si>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</si>
  <si>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</si>
  <si>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</si>
  <si>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</si>
  <si>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</si>
  <si>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</si>
  <si>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</si>
  <si>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</si>
  <si>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</si>
  <si>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</si>
  <si>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</si>
  <si>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</si>
  <si>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</si>
  <si>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</si>
  <si>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</si>
  <si>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</si>
  <si>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</si>
  <si>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</si>
  <si>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</si>
  <si>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</si>
  <si>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</si>
  <si>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</si>
  <si>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</si>
  <si>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</si>
  <si>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</si>
  <si>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</si>
  <si>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</si>
  <si>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</si>
  <si>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</si>
  <si>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</si>
  <si>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</si>
  <si>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</si>
  <si>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</si>
  <si>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</si>
  <si>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</si>
  <si>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</si>
  <si>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</si>
  <si>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</si>
  <si>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</si>
  <si>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</si>
  <si>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</si>
  <si>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</si>
  <si>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</si>
  <si>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</si>
  <si>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</si>
  <si>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</si>
  <si>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</si>
  <si>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</si>
  <si>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</si>
  <si>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</si>
  <si>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</si>
  <si>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</si>
  <si>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</si>
  <si>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</si>
  <si>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</si>
  <si>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</si>
  <si>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</si>
  <si>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</si>
  <si>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</si>
  <si>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</si>
  <si>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</si>
  <si>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</si>
  <si>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</si>
  <si>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</si>
  <si>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</si>
  <si>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</si>
  <si>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</si>
  <si>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</si>
  <si>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</si>
  <si>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</si>
  <si>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</si>
  <si>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</si>
  <si>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</si>
  <si>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</si>
  <si>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</si>
  <si>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</si>
  <si>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</si>
  <si>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</si>
  <si>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</si>
  <si>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</si>
  <si>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</si>
  <si>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</si>
  <si>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</si>
  <si>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</si>
  <si>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</si>
  <si>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</si>
  <si>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</si>
  <si>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</si>
  <si>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</si>
  <si>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</si>
  <si>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</si>
  <si>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</si>
  <si>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</si>
  <si>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</si>
  <si>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</si>
  <si>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</si>
  <si>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</si>
  <si>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</si>
  <si>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</si>
  <si>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</si>
  <si>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</si>
  <si>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</si>
  <si>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</si>
  <si>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</si>
  <si>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</si>
  <si>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</si>
  <si>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</si>
  <si>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</si>
  <si>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</si>
  <si>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</si>
  <si>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</si>
  <si>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</si>
  <si>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</si>
  <si>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</si>
  <si>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</si>
  <si>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</si>
  <si>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</si>
  <si>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</si>
  <si>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</si>
  <si>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</si>
  <si>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</si>
  <si>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</si>
  <si>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</si>
  <si>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</si>
  <si>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</si>
  <si>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</si>
  <si>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</si>
  <si>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</si>
  <si>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</si>
  <si>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</si>
  <si>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</si>
  <si>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</si>
  <si>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</si>
  <si>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</si>
  <si>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</si>
  <si>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</si>
  <si>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</si>
  <si>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</si>
  <si>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</si>
  <si>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</si>
  <si>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</si>
  <si>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</si>
  <si>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</si>
  <si>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</si>
  <si>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</si>
  <si>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</si>
  <si>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</si>
  <si>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</si>
  <si>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</si>
  <si>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</si>
  <si>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</si>
  <si>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</si>
  <si>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</si>
  <si>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</si>
  <si>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</si>
  <si>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</si>
  <si>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</si>
  <si>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</si>
  <si>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</si>
  <si>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</si>
  <si>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</si>
  <si>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</si>
  <si>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</si>
  <si>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</si>
  <si>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</si>
  <si>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</si>
  <si>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</si>
  <si>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</si>
  <si>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</si>
  <si>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</si>
  <si>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</si>
  <si>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</si>
  <si>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</si>
  <si>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</si>
  <si>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</si>
  <si>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</si>
  <si>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</si>
  <si>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</si>
  <si>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</si>
  <si>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</si>
  <si>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</si>
  <si>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</si>
  <si>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</si>
  <si>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</si>
  <si>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</si>
  <si>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</si>
  <si>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</si>
  <si>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</si>
  <si>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</si>
  <si>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</si>
  <si>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</si>
  <si>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</si>
  <si>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</si>
  <si>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</si>
  <si>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</si>
  <si>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</si>
  <si>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</si>
  <si>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</si>
  <si>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</si>
  <si>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</si>
  <si>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</si>
  <si>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</si>
  <si>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</si>
  <si>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</si>
  <si>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</si>
  <si>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</si>
  <si>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</si>
  <si>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</si>
  <si>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</si>
  <si>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</si>
  <si>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</si>
  <si>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</si>
  <si>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</si>
  <si>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</si>
  <si>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</si>
  <si>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</si>
  <si>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</si>
  <si>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</si>
  <si>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</si>
  <si>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</si>
  <si>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</si>
  <si>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</si>
  <si>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</si>
  <si>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</si>
  <si>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</si>
  <si>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</si>
  <si>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</si>
  <si>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</si>
  <si>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</si>
  <si>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</si>
  <si>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</si>
  <si>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</si>
  <si>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</si>
  <si>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</si>
  <si>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</si>
  <si>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</si>
  <si>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</si>
  <si>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</si>
  <si>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</si>
  <si>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</si>
  <si>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</si>
  <si>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</si>
  <si>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</si>
  <si>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</si>
  <si>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</si>
  <si>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</si>
  <si>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</si>
  <si>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</si>
  <si>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</si>
  <si>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</si>
  <si>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</si>
  <si>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</si>
  <si>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</si>
  <si>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</si>
  <si>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</si>
  <si>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</si>
  <si>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</si>
  <si>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</si>
  <si>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</si>
  <si>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</si>
  <si>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</si>
  <si>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</si>
  <si>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</si>
  <si>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</si>
  <si>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</si>
  <si>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</si>
  <si>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</si>
  <si>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</si>
  <si>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</si>
  <si>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</si>
  <si>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</si>
  <si>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</si>
  <si>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</si>
  <si>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</si>
  <si>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</si>
  <si>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</si>
  <si>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</si>
  <si>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</si>
  <si>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</si>
  <si>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</si>
  <si>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</si>
  <si>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</si>
  <si>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</si>
  <si>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</si>
  <si>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</si>
  <si>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</si>
  <si>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</si>
  <si>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</si>
  <si>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</si>
  <si>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</si>
  <si>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</si>
  <si>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</si>
  <si>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</si>
  <si>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</si>
  <si>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</si>
  <si>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</si>
  <si>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</si>
  <si>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</si>
  <si>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</si>
  <si>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</si>
  <si>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</si>
  <si>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</si>
  <si>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</si>
  <si>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</si>
  <si>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</si>
  <si>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</si>
  <si>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</si>
  <si>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</si>
  <si>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</si>
  <si>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</si>
  <si>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</si>
  <si>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</si>
  <si>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</si>
  <si>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</si>
  <si>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</si>
  <si>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</si>
  <si>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</si>
  <si>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</si>
  <si>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</si>
  <si>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</si>
  <si>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</si>
  <si>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</si>
  <si>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</si>
  <si>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</si>
  <si>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</si>
  <si>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</si>
  <si>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</si>
  <si>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</si>
  <si>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</si>
  <si>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</si>
  <si>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</si>
  <si>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</si>
  <si>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</si>
  <si>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</si>
  <si>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</si>
  <si>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</si>
  <si>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</si>
  <si>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</si>
  <si>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</si>
  <si>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</si>
  <si>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</si>
  <si>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</si>
  <si>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</si>
  <si>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</si>
  <si>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</si>
  <si>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</si>
  <si>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</si>
  <si>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</si>
  <si>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</si>
  <si>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</si>
  <si>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</si>
  <si>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</si>
  <si>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</si>
  <si>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</si>
  <si>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</si>
  <si>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</si>
  <si>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</si>
  <si>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</si>
  <si>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</si>
  <si>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</si>
  <si>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</si>
  <si>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</si>
  <si>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</si>
  <si>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</si>
  <si>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</si>
  <si>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</si>
  <si>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</si>
  <si>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</si>
  <si>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</si>
  <si>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</si>
  <si>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</si>
  <si>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</si>
  <si>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</si>
  <si>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</si>
  <si>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</si>
  <si>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</si>
  <si>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</si>
  <si>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</si>
  <si>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</si>
  <si>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</si>
  <si>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</si>
  <si>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</si>
  <si>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</si>
  <si>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</si>
  <si>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</si>
  <si>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</si>
  <si>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</si>
  <si>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</si>
  <si>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</si>
  <si>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</si>
  <si>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</si>
  <si>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</si>
  <si>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</si>
  <si>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</si>
  <si>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</si>
  <si>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</si>
  <si>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</si>
  <si>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</si>
  <si>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</si>
  <si>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</si>
  <si>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</si>
  <si>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</si>
  <si>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</si>
  <si>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</si>
  <si>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</si>
  <si>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</si>
  <si>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</si>
  <si>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</si>
  <si>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</si>
  <si>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</si>
  <si>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</si>
  <si>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</si>
  <si>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</si>
  <si>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</si>
  <si>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</si>
  <si>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</si>
  <si>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</si>
  <si>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</si>
  <si>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</si>
  <si>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</si>
  <si>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</si>
  <si>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</si>
  <si>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</si>
  <si>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</si>
  <si>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</si>
  <si>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</si>
  <si>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</si>
  <si>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</si>
  <si>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</si>
  <si>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</si>
  <si>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</si>
  <si>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</si>
  <si>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</si>
  <si>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</si>
  <si>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</si>
  <si>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</si>
  <si>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</si>
  <si>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</si>
  <si>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</si>
  <si>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</si>
  <si>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</si>
  <si>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</si>
  <si>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</si>
  <si>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</si>
  <si>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</si>
  <si>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</si>
  <si>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</si>
  <si>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</si>
  <si>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</si>
  <si>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</si>
  <si>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</si>
  <si>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</si>
  <si>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</si>
  <si>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</si>
  <si>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</si>
  <si>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</si>
  <si>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</si>
  <si>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</si>
  <si>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</si>
  <si>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</si>
  <si>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</si>
  <si>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</si>
  <si>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</si>
  <si>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</si>
  <si>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</si>
  <si>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</si>
  <si>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</si>
  <si>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</si>
  <si>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</si>
  <si>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</si>
  <si>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</si>
  <si>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</si>
  <si>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</si>
  <si>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</si>
  <si>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</si>
  <si>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</si>
  <si>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</si>
  <si>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</si>
  <si>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</si>
  <si>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</si>
  <si>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</si>
  <si>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</si>
  <si>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</si>
  <si>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</si>
  <si>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</si>
  <si>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</si>
  <si>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</si>
  <si>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</si>
  <si>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</si>
  <si>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</si>
  <si>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</si>
  <si>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</si>
  <si>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</si>
  <si>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</si>
  <si>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</si>
  <si>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</si>
  <si>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</si>
  <si>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</si>
  <si>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</si>
  <si>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</si>
  <si>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</si>
  <si>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</si>
  <si>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</si>
  <si>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</si>
  <si>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</si>
  <si>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</si>
  <si>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</si>
  <si>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</si>
  <si>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</si>
  <si>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</si>
  <si>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</si>
  <si>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</si>
  <si>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</si>
  <si>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</si>
  <si>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</si>
  <si>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</si>
  <si>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</si>
  <si>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</si>
  <si>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</si>
  <si>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</si>
  <si>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</si>
  <si>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</si>
  <si>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</si>
  <si>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</si>
  <si>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</si>
  <si>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</si>
  <si>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</si>
  <si>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</si>
  <si>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</si>
  <si>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</si>
  <si>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</si>
  <si>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</si>
  <si>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</si>
  <si>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</si>
  <si>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</si>
  <si>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</si>
  <si>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</si>
  <si>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</si>
  <si>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</si>
  <si>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</si>
  <si>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</si>
  <si>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</si>
  <si>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</si>
  <si>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</si>
  <si>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</si>
  <si>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</si>
  <si>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</si>
  <si>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</si>
  <si>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</si>
  <si>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</si>
  <si>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</si>
  <si>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</si>
  <si>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</si>
  <si>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</si>
  <si>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</si>
  <si>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</si>
  <si>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</si>
  <si>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</si>
  <si>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</si>
  <si>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</si>
  <si>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</si>
  <si>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</si>
  <si>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</si>
  <si>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</si>
  <si>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</si>
  <si>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</si>
  <si>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</si>
  <si>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</si>
  <si>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</si>
  <si>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</si>
  <si>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</si>
  <si>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</si>
  <si>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</si>
  <si>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</si>
  <si>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</si>
  <si>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</si>
  <si>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</si>
  <si>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</si>
  <si>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</si>
  <si>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</si>
  <si>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</si>
  <si>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</si>
  <si>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</si>
  <si>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</si>
  <si>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</si>
  <si>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</si>
  <si>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</si>
  <si>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</si>
  <si>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</si>
  <si>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</si>
  <si>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</si>
  <si>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</si>
  <si>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</si>
  <si>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</si>
  <si>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</si>
  <si>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</si>
  <si>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</si>
  <si>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</si>
  <si>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</si>
  <si>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</si>
  <si>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</si>
  <si>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</si>
  <si>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</si>
  <si>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</si>
  <si>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</si>
  <si>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</si>
  <si>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</si>
  <si>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</si>
  <si>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</si>
  <si>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</si>
  <si>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</si>
  <si>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</si>
  <si>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</si>
  <si>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</si>
  <si>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</si>
  <si>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</si>
  <si>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</si>
  <si>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</si>
  <si>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</si>
  <si>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</si>
  <si>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</si>
  <si>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</si>
  <si>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</si>
  <si>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</si>
  <si>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</si>
  <si>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</si>
  <si>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</si>
  <si>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</si>
  <si>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</si>
  <si>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</si>
  <si>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</si>
  <si>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</si>
  <si>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</si>
  <si>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</si>
  <si>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</si>
  <si>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</si>
  <si>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</si>
  <si>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</si>
  <si>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</si>
  <si>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</si>
  <si>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</si>
  <si>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</si>
  <si>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</si>
  <si>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</si>
  <si>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</si>
  <si>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</si>
  <si>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</si>
  <si>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</si>
  <si>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</si>
  <si>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</si>
  <si>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</si>
  <si>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</si>
  <si>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</si>
  <si>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</si>
  <si>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</si>
  <si>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</si>
  <si>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</si>
  <si>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</si>
  <si>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</si>
  <si>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</si>
  <si>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</si>
  <si>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</si>
  <si>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</si>
  <si>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</si>
  <si>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</si>
  <si>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</si>
  <si>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</si>
  <si>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</si>
  <si>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</si>
  <si>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</si>
  <si>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</si>
  <si>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</si>
  <si>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</si>
  <si>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</si>
  <si>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</si>
  <si>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</si>
  <si>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</si>
  <si>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</si>
  <si>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</si>
  <si>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</si>
  <si>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</si>
  <si>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</si>
  <si>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</si>
  <si>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</si>
  <si>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</si>
  <si>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</si>
  <si>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</si>
  <si>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</si>
  <si>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</si>
  <si>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</si>
  <si>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</si>
  <si>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</si>
  <si>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</si>
  <si>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</si>
  <si>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</si>
  <si>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</si>
  <si>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</si>
  <si>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</si>
  <si>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</si>
  <si>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</si>
  <si>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</si>
  <si>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</si>
  <si>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</si>
  <si>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</si>
  <si>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</si>
  <si>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</si>
  <si>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</si>
  <si>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</si>
  <si>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</si>
  <si>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</si>
  <si>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</si>
  <si>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</si>
  <si>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</si>
  <si>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</si>
  <si>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</si>
  <si>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</si>
  <si>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</si>
  <si>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</si>
  <si>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</si>
  <si>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</si>
  <si>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</si>
  <si>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</si>
  <si>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</si>
  <si>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</si>
  <si>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</si>
  <si>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</si>
  <si>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</si>
  <si>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</si>
  <si>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</si>
  <si>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</si>
  <si>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</si>
  <si>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</si>
  <si>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</si>
  <si>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</si>
  <si>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</si>
  <si>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</si>
  <si>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</si>
  <si>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</si>
  <si>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</si>
  <si>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</si>
  <si>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</si>
  <si>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</si>
  <si>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</si>
  <si>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</si>
  <si>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</si>
  <si>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</si>
  <si>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</si>
  <si>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</si>
  <si>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</si>
  <si>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</si>
  <si>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</si>
  <si>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</si>
  <si>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</si>
  <si>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</si>
  <si>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</si>
  <si>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</si>
  <si>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</si>
  <si>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</si>
  <si>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</si>
  <si>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</si>
  <si>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</si>
  <si>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</si>
  <si>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</si>
  <si>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</si>
  <si>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</si>
  <si>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</si>
  <si>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</si>
  <si>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</si>
  <si>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</si>
  <si>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</si>
  <si>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</si>
  <si>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</si>
  <si>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</si>
  <si>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</si>
  <si>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</si>
  <si>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</si>
  <si>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</si>
  <si>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</si>
  <si>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</si>
  <si>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</si>
  <si>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</si>
  <si>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</si>
  <si>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</si>
  <si>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</si>
  <si>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</si>
  <si>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</si>
  <si>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</si>
  <si>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</si>
  <si>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</si>
  <si>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</si>
  <si>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</si>
  <si>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</si>
  <si>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</si>
  <si>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</si>
  <si>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</si>
  <si>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</si>
  <si>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</si>
  <si>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</si>
  <si>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</si>
  <si>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</si>
  <si>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</si>
  <si>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</si>
  <si>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</si>
  <si>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</si>
  <si>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</si>
  <si>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</si>
  <si>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</si>
  <si>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</si>
  <si>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</si>
  <si>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</si>
  <si>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</si>
  <si>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</si>
  <si>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</si>
  <si>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</si>
  <si>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</si>
  <si>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</si>
  <si>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</si>
  <si>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</si>
  <si>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</si>
  <si>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</si>
  <si>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</si>
  <si>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</si>
  <si>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</si>
  <si>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</si>
  <si>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</si>
  <si>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</si>
  <si>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</si>
  <si>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</si>
  <si>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</si>
  <si>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</si>
  <si>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</si>
  <si>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</si>
  <si>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</si>
  <si>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</si>
  <si>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</si>
  <si>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</si>
  <si>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</si>
  <si>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</si>
  <si>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</si>
  <si>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</si>
  <si>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</si>
  <si>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</si>
  <si>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</si>
  <si>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</si>
  <si>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</si>
  <si>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</si>
  <si>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</si>
  <si>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</si>
  <si>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</si>
  <si>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</si>
  <si>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</si>
  <si>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</si>
  <si>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</si>
  <si>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</si>
  <si>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</si>
  <si>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</si>
  <si>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</si>
  <si>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</si>
  <si>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</si>
  <si>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</si>
  <si>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</si>
  <si>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</si>
  <si>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</si>
  <si>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</si>
  <si>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</si>
  <si>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</si>
  <si>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</si>
  <si>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</si>
  <si>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</si>
  <si>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</si>
  <si>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</si>
  <si>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</si>
  <si>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</si>
  <si>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</si>
  <si>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</si>
  <si>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</si>
  <si>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</si>
  <si>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</si>
  <si>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</si>
  <si>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</si>
  <si>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</si>
  <si>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</si>
  <si>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</si>
  <si>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</si>
  <si>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</si>
  <si>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</si>
  <si>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</si>
  <si>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</si>
  <si>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</si>
  <si>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</si>
  <si>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</si>
  <si>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</si>
  <si>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</si>
  <si>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</si>
  <si>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</si>
  <si>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</si>
  <si>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</si>
  <si>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</si>
  <si>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</si>
  <si>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</si>
  <si>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</si>
  <si>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</si>
  <si>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</si>
  <si>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</si>
  <si>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</si>
  <si>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</si>
  <si>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</si>
  <si>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</si>
  <si>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</si>
  <si>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</si>
  <si>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</si>
  <si>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</si>
  <si>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</si>
  <si>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</si>
  <si>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</si>
  <si>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</si>
  <si>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</si>
  <si>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</si>
  <si>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</si>
  <si>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</si>
  <si>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</si>
  <si>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</si>
  <si>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</si>
  <si>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</si>
  <si>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</si>
  <si>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</si>
  <si>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</si>
  <si>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</si>
  <si>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</si>
  <si>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</si>
  <si>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</si>
  <si>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</si>
  <si>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</si>
  <si>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</si>
  <si>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</si>
  <si>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</si>
  <si>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</si>
  <si>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</si>
  <si>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</si>
  <si>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</si>
  <si>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</si>
  <si>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</si>
  <si>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</si>
  <si>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</si>
  <si>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</si>
  <si>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</si>
  <si>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</si>
  <si>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</si>
  <si>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</si>
  <si>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</si>
  <si>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</si>
  <si>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</si>
  <si>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</si>
  <si>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</si>
  <si>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</si>
  <si>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</si>
  <si>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</si>
  <si>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</si>
  <si>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</si>
  <si>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</si>
  <si>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</si>
  <si>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</si>
  <si>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</si>
  <si>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</si>
  <si>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</si>
  <si>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</si>
  <si>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</si>
  <si>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</si>
  <si>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</si>
  <si>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</si>
  <si>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</si>
  <si>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</si>
  <si>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</si>
  <si>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</si>
  <si>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</si>
  <si>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</si>
  <si>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</si>
  <si>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</si>
  <si>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</si>
  <si>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</si>
  <si>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</si>
  <si>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</si>
  <si>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</si>
  <si>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</si>
  <si>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</si>
  <si>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</si>
  <si>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</si>
  <si>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</si>
  <si>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</si>
  <si>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</si>
  <si>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</si>
  <si>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</si>
  <si>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</si>
  <si>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</si>
  <si>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</si>
  <si>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</si>
  <si>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</si>
  <si>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</si>
  <si>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</si>
  <si>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</si>
  <si>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</si>
  <si>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</si>
  <si>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</si>
  <si>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</si>
  <si>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</si>
  <si>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</si>
  <si>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</si>
  <si>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</si>
  <si>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</si>
  <si>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</si>
  <si>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</si>
  <si>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</si>
  <si>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</si>
  <si>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</si>
  <si>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</si>
  <si>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</si>
  <si>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</si>
  <si>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</si>
  <si>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</si>
  <si>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</si>
  <si>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</si>
  <si>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</si>
  <si>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</si>
  <si>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</si>
  <si>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</si>
  <si>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</si>
  <si>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</si>
  <si>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</si>
  <si>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</si>
  <si>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</si>
  <si>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</si>
  <si>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</si>
  <si>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</si>
  <si>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</si>
  <si>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</si>
  <si>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</si>
  <si>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</si>
  <si>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</si>
  <si>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</si>
  <si>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</si>
  <si>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</si>
  <si>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</si>
  <si>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</si>
  <si>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</si>
  <si>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</si>
  <si>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</si>
  <si>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</si>
  <si>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</si>
  <si>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</si>
  <si>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</si>
  <si>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</si>
  <si>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</si>
  <si>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</si>
  <si>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</si>
  <si>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</si>
  <si>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</si>
  <si>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</si>
  <si>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</si>
  <si>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</si>
  <si>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</si>
  <si>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</si>
  <si>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</si>
  <si>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</si>
  <si>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</si>
  <si>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</si>
  <si>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</si>
  <si>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</si>
  <si>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</si>
  <si>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</si>
  <si>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</si>
  <si>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</si>
  <si>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</si>
  <si>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</si>
  <si>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</si>
  <si>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</si>
  <si>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</si>
  <si>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</si>
  <si>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</si>
  <si>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</si>
  <si>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</si>
  <si>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</si>
  <si>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</si>
  <si>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</si>
  <si>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</si>
  <si>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</si>
  <si>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</si>
  <si>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</si>
  <si>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</si>
  <si>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</si>
  <si>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</si>
  <si>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</si>
  <si>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</si>
  <si>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</si>
  <si>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</si>
  <si>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</si>
  <si>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</si>
  <si>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</si>
  <si>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</si>
  <si>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</si>
  <si>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</si>
  <si>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</si>
  <si>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</si>
  <si>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</si>
  <si>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</si>
  <si>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</si>
  <si>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</si>
  <si>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</si>
  <si>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</si>
  <si>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</si>
  <si>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</si>
  <si>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</si>
  <si>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</si>
  <si>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</si>
  <si>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</si>
  <si>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</si>
  <si>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</si>
  <si>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</si>
  <si>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</si>
  <si>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</si>
  <si>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</si>
  <si>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</si>
  <si>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</si>
  <si>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</si>
  <si>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</si>
  <si>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</si>
  <si>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</si>
  <si>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</si>
  <si>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</si>
  <si>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</si>
  <si>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</si>
  <si>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</si>
  <si>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</si>
  <si>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</si>
  <si>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</si>
  <si>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</si>
  <si>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</si>
  <si>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</si>
  <si>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</si>
  <si>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</si>
  <si>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</si>
  <si>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</si>
  <si>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</si>
  <si>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</si>
  <si>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</si>
  <si>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</si>
  <si>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</si>
  <si>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</si>
  <si>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</si>
  <si>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</si>
  <si>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</si>
  <si>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</si>
  <si>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</si>
  <si>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</si>
  <si>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</si>
  <si>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</si>
  <si>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</si>
  <si>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</si>
  <si>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</si>
  <si>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</si>
  <si>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</si>
  <si>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</si>
  <si>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</si>
  <si>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</si>
  <si>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</si>
  <si>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</si>
  <si>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</si>
  <si>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</si>
  <si>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</si>
  <si>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</si>
  <si>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</si>
  <si>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</si>
  <si>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</si>
  <si>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</si>
  <si>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</si>
  <si>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</si>
  <si>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</si>
  <si>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</si>
  <si>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</si>
  <si>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</si>
  <si>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</si>
  <si>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</si>
  <si>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</si>
  <si>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</si>
  <si>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</si>
  <si>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</si>
  <si>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</si>
  <si>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</si>
  <si>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</si>
  <si>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</si>
  <si>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</si>
  <si>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</si>
  <si>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</si>
  <si>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</si>
  <si>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</si>
  <si>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</si>
  <si>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</si>
  <si>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</si>
  <si>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</si>
  <si>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</si>
  <si>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</si>
  <si>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</si>
  <si>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</si>
  <si>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</si>
  <si>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</si>
  <si>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</si>
  <si>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</si>
  <si>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</si>
  <si>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</si>
  <si>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</si>
  <si>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</si>
  <si>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</si>
  <si>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</si>
  <si>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</si>
  <si>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</si>
  <si>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</si>
  <si>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</si>
  <si>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</si>
  <si>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</si>
  <si>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</si>
  <si>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</si>
  <si>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</si>
  <si>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</si>
  <si>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</si>
  <si>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</si>
  <si>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</si>
  <si>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</si>
  <si>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</si>
  <si>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</si>
  <si>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</si>
  <si>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</si>
  <si>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</si>
  <si>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</si>
  <si>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</si>
  <si>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</si>
  <si>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</si>
  <si>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</si>
  <si>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</si>
  <si>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</si>
  <si>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</si>
  <si>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</si>
  <si>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</si>
  <si>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</si>
  <si>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</si>
  <si>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</si>
  <si>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</si>
  <si>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</si>
  <si>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</si>
  <si>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</si>
  <si>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</si>
  <si>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</si>
  <si>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</si>
  <si>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</si>
  <si>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</si>
  <si>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</si>
  <si>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</si>
  <si>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</si>
  <si>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</si>
  <si>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</si>
  <si>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</si>
  <si>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</si>
  <si>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</si>
  <si>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</si>
  <si>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</si>
  <si>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</si>
  <si>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</si>
  <si>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</si>
  <si>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</si>
  <si>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</si>
  <si>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</si>
  <si>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</si>
  <si>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</si>
  <si>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</si>
  <si>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</si>
  <si>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</si>
  <si>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</si>
  <si>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</si>
  <si>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</si>
  <si>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</si>
  <si>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</si>
  <si>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</si>
  <si>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</si>
  <si>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</si>
  <si>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</si>
  <si>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</si>
  <si>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</si>
  <si>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</si>
  <si>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</si>
  <si>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</si>
  <si>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</si>
  <si>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</si>
  <si>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</si>
  <si>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</si>
  <si>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</si>
  <si>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</si>
  <si>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</si>
  <si>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</si>
  <si>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</si>
  <si>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</si>
  <si>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</si>
  <si>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</si>
  <si>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</si>
  <si>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</si>
  <si>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</si>
  <si>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</si>
  <si>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</si>
  <si>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</si>
  <si>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</si>
  <si>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</si>
  <si>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</si>
  <si>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</si>
  <si>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</si>
  <si>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</si>
  <si>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</si>
  <si>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</si>
  <si>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</si>
  <si>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</si>
  <si>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</si>
  <si>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</si>
  <si>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</si>
  <si>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</si>
  <si>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</si>
  <si>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</si>
  <si>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</si>
  <si>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</si>
  <si>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</si>
  <si>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</si>
  <si>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</si>
  <si>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</si>
  <si>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</si>
  <si>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</si>
  <si>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</si>
  <si>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</si>
  <si>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</si>
  <si>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</si>
  <si>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</si>
  <si>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</si>
  <si>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</si>
  <si>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</si>
  <si>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</si>
  <si>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</si>
  <si>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</si>
  <si>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</si>
  <si>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</si>
  <si>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</si>
  <si>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</si>
  <si>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</si>
  <si>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</si>
  <si>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</si>
  <si>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</si>
  <si>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</si>
  <si>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</si>
  <si>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</si>
  <si>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</si>
  <si>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</si>
  <si>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</si>
  <si>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</si>
  <si>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</si>
  <si>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</si>
  <si>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</si>
  <si>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</si>
  <si>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</si>
  <si>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</si>
  <si>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</si>
  <si>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</si>
  <si>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</si>
  <si>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</si>
  <si>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</si>
  <si>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</si>
  <si>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</si>
  <si>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</si>
  <si>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</si>
  <si>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</si>
  <si>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</si>
  <si>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</si>
  <si>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</si>
  <si>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</si>
  <si>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</si>
  <si>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</si>
  <si>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</si>
  <si>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</si>
  <si>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</si>
  <si>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</si>
  <si>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</si>
  <si>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</si>
  <si>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</si>
  <si>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</si>
  <si>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</si>
  <si>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</si>
  <si>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</si>
  <si>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</si>
  <si>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</si>
  <si>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</si>
  <si>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</si>
  <si>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</si>
  <si>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</si>
  <si>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</si>
  <si>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</si>
  <si>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</si>
  <si>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</si>
  <si>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</si>
  <si>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</si>
  <si>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</si>
  <si>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</si>
  <si>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</si>
  <si>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</si>
  <si>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</si>
  <si>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</si>
  <si>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</si>
  <si>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</si>
  <si>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</si>
  <si>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</si>
  <si>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</si>
  <si>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</si>
  <si>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</si>
  <si>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</si>
  <si>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</si>
  <si>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</si>
  <si>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</si>
  <si>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</si>
  <si>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</si>
  <si>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</si>
  <si>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</si>
  <si>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</si>
  <si>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</si>
  <si>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</si>
  <si>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</si>
  <si>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</si>
  <si>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</si>
  <si>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</si>
  <si>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</si>
  <si>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</si>
  <si>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</si>
  <si>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</si>
  <si>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</si>
  <si>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</si>
  <si>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</si>
  <si>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</si>
  <si>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</si>
  <si>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</si>
  <si>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</si>
  <si>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</si>
  <si>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</si>
  <si>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</si>
  <si>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</si>
  <si>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</si>
  <si>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</si>
  <si>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</si>
  <si>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</si>
  <si>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</si>
  <si>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</si>
  <si>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</si>
  <si>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</si>
  <si>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</si>
  <si>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</si>
  <si>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</si>
  <si>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</si>
  <si>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</si>
  <si>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</si>
  <si>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</si>
  <si>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</si>
  <si>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</si>
  <si>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</si>
  <si>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</si>
  <si>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</si>
  <si>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</si>
  <si>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</si>
  <si>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</si>
  <si>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</si>
  <si>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</si>
  <si>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</si>
  <si>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</si>
  <si>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</si>
  <si>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</si>
  <si>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</si>
  <si>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</si>
  <si>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</si>
  <si>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</si>
  <si>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</si>
  <si>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</si>
  <si>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</si>
  <si>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</si>
  <si>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</si>
  <si>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</si>
  <si>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</si>
  <si>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</si>
  <si>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</si>
  <si>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</si>
  <si>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</si>
  <si>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</si>
  <si>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</si>
  <si>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</si>
  <si>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</si>
  <si>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</si>
  <si>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</si>
  <si>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</si>
  <si>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</si>
  <si>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</si>
  <si>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</si>
  <si>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</si>
  <si>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</si>
  <si>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</si>
  <si>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</si>
  <si>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</si>
  <si>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</si>
  <si>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</si>
  <si>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</si>
  <si>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</si>
  <si>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</si>
  <si>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</si>
  <si>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</si>
  <si>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</si>
  <si>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</si>
  <si>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</si>
  <si>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</si>
  <si>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</si>
  <si>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</si>
  <si>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</si>
  <si>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</si>
  <si>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</si>
  <si>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</si>
  <si>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</si>
  <si>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</si>
  <si>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</si>
  <si>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</si>
  <si>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</si>
  <si>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</si>
  <si>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</si>
  <si>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</si>
  <si>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</si>
  <si>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</si>
  <si>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</si>
  <si>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</si>
  <si>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</si>
  <si>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</si>
  <si>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</si>
  <si>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</si>
  <si>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</si>
  <si>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</si>
  <si>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</si>
  <si>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</si>
  <si>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</si>
  <si>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</si>
  <si>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</si>
  <si>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</si>
  <si>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</si>
  <si>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</si>
  <si>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</si>
  <si>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</si>
  <si>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</si>
  <si>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</si>
  <si>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</si>
  <si>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</si>
  <si>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</si>
  <si>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</si>
  <si>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</si>
  <si>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</si>
  <si>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</si>
  <si>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</si>
  <si>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</si>
  <si>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</si>
  <si>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</si>
  <si>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</si>
  <si>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</si>
  <si>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</si>
  <si>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</si>
  <si>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</si>
  <si>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</si>
  <si>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</si>
  <si>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</si>
  <si>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</si>
  <si>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</si>
  <si>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</si>
  <si>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</si>
  <si>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</si>
  <si>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</si>
  <si>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</si>
  <si>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</si>
  <si>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</si>
  <si>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</si>
  <si>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</si>
  <si>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</si>
  <si>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</si>
  <si>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</si>
  <si>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</si>
  <si>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</si>
  <si>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</si>
  <si>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</si>
  <si>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</si>
  <si>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</si>
  <si>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</si>
  <si>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</si>
  <si>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</si>
  <si>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</si>
  <si>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</si>
  <si>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</si>
  <si>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</si>
  <si>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</si>
  <si>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</si>
  <si>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</si>
  <si>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</si>
  <si>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</si>
  <si>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</si>
  <si>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</si>
  <si>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</si>
  <si>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</si>
  <si>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</si>
  <si>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</si>
  <si>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</si>
  <si>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</si>
  <si>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</si>
  <si>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</si>
  <si>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</si>
  <si>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</si>
  <si>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</si>
  <si>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</si>
  <si>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</si>
  <si>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</si>
  <si>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</si>
  <si>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</si>
  <si>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</si>
  <si>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</si>
  <si>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</si>
  <si>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</si>
  <si>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</si>
  <si>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</si>
  <si>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</si>
  <si>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</si>
  <si>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</si>
  <si>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</si>
  <si>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</si>
  <si>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</si>
  <si>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</si>
  <si>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</si>
  <si>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</si>
  <si>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</si>
  <si>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</si>
  <si>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</si>
  <si>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</si>
  <si>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</si>
  <si>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</si>
  <si>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</si>
  <si>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</si>
  <si>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</si>
  <si>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</si>
  <si>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</si>
  <si>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</si>
  <si>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</si>
  <si>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</si>
  <si>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</si>
  <si>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</si>
  <si>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</si>
  <si>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</si>
  <si>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</si>
  <si>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</si>
  <si>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</si>
  <si>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</si>
  <si>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</si>
  <si>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</si>
  <si>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</si>
  <si>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</si>
  <si>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</si>
  <si>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</si>
  <si>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</si>
  <si>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</si>
  <si>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</si>
  <si>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</si>
  <si>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</si>
  <si>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</si>
  <si>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</si>
  <si>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</si>
  <si>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</si>
  <si>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</si>
  <si>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</si>
  <si>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</si>
  <si>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</si>
  <si>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</si>
  <si>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</si>
  <si>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</si>
  <si>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</si>
  <si>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</si>
  <si>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</si>
  <si>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</si>
  <si>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</si>
  <si>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</si>
  <si>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</si>
  <si>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</si>
  <si>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</si>
  <si>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</si>
  <si>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</si>
  <si>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</si>
  <si>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</si>
  <si>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</si>
  <si>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</si>
  <si>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</si>
  <si>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</si>
  <si>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</si>
  <si>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</si>
  <si>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</si>
  <si>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</si>
  <si>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</si>
  <si>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</si>
  <si>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</si>
  <si>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</si>
  <si>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</si>
  <si>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</si>
  <si>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</si>
  <si>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</si>
  <si>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</si>
  <si>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</si>
  <si>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</si>
  <si>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</si>
  <si>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</si>
  <si>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</si>
  <si>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</si>
  <si>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</si>
  <si>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</si>
  <si>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</si>
  <si>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</si>
  <si>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</si>
  <si>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</si>
  <si>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</si>
  <si>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</si>
  <si>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</si>
  <si>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</si>
  <si>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</si>
  <si>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</si>
  <si>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</si>
  <si>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</si>
  <si>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</si>
  <si>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</si>
  <si>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</si>
  <si>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</si>
  <si>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</si>
  <si>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</si>
  <si>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</si>
  <si>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</si>
  <si>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</si>
  <si>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</si>
  <si>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</si>
  <si>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</si>
  <si>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</si>
  <si>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</si>
  <si>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</si>
  <si>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</si>
  <si>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</si>
  <si>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</si>
  <si>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</si>
  <si>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</si>
  <si>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</si>
  <si>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</si>
  <si>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</si>
  <si>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</si>
  <si>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</si>
  <si>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</si>
  <si>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</si>
  <si>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</si>
  <si>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</si>
  <si>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</si>
  <si>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</si>
  <si>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</si>
  <si>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</si>
  <si>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</si>
  <si>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</si>
  <si>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</si>
  <si>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</si>
  <si>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</si>
  <si>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</si>
  <si>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</si>
  <si>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</si>
  <si>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</si>
  <si>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</si>
  <si>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</si>
  <si>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</si>
  <si>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</si>
  <si>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</si>
  <si>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</si>
  <si>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</si>
  <si>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</si>
  <si>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</si>
  <si>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</si>
  <si>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</si>
  <si>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</si>
  <si>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</si>
  <si>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</si>
  <si>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</si>
  <si>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</si>
  <si>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</si>
  <si>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</si>
  <si>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</si>
  <si>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</si>
  <si>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</si>
  <si>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</si>
  <si>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</si>
  <si>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</si>
  <si>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</si>
  <si>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</si>
  <si>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</si>
  <si>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</si>
  <si>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</si>
  <si>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</si>
  <si>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</si>
  <si>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</si>
  <si>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</si>
  <si>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</si>
  <si>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</si>
  <si>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</si>
  <si>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</si>
  <si>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</si>
  <si>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</si>
  <si>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</si>
  <si>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</si>
  <si>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</si>
  <si>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</si>
  <si>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</si>
  <si>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</si>
  <si>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</si>
  <si>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</si>
  <si>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</si>
  <si>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</si>
  <si>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</si>
  <si>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</si>
  <si>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</si>
  <si>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</si>
  <si>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</si>
  <si>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</si>
  <si>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</si>
  <si>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</si>
  <si>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</si>
  <si>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</si>
  <si>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</si>
  <si>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</si>
  <si>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</si>
  <si>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</si>
  <si>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</si>
  <si>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</si>
  <si>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</si>
  <si>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</si>
  <si>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</si>
  <si>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</si>
  <si>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</si>
  <si>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</si>
  <si>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</si>
  <si>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</si>
  <si>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</si>
  <si>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</si>
  <si>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</si>
  <si>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</si>
  <si>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</si>
  <si>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</si>
  <si>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</si>
  <si>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</si>
  <si>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</si>
  <si>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</si>
  <si>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</si>
  <si>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</si>
  <si>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</si>
  <si>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</si>
  <si>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</si>
  <si>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</si>
  <si>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</si>
  <si>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</si>
  <si>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</si>
  <si>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</si>
  <si>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</si>
  <si>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</si>
  <si>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</si>
  <si>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</si>
  <si>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</si>
  <si>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</si>
  <si>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</si>
  <si>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</si>
  <si>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</si>
  <si>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</si>
  <si>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</si>
  <si>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</si>
  <si>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</si>
  <si>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</si>
  <si>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</si>
  <si>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</si>
  <si>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</si>
  <si>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</si>
  <si>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</si>
  <si>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</si>
  <si>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</si>
  <si>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</si>
  <si>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</si>
  <si>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</si>
  <si>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</si>
  <si>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</si>
  <si>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</si>
  <si>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</si>
  <si>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</si>
  <si>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</si>
  <si>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</si>
  <si>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</si>
  <si>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</si>
  <si>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</si>
  <si>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</si>
  <si>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</si>
  <si>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</si>
  <si>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</si>
  <si>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</si>
  <si>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</si>
  <si>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</si>
  <si>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</si>
  <si>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</si>
  <si>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</si>
  <si>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</si>
  <si>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</si>
  <si>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</si>
  <si>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</si>
  <si>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</si>
  <si>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</si>
  <si>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</si>
  <si>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</si>
  <si>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</si>
  <si>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</si>
  <si>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</si>
  <si>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</si>
  <si>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</si>
  <si>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</si>
  <si>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</si>
  <si>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</si>
  <si>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</si>
  <si>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</si>
  <si>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</si>
  <si>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</si>
  <si>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</si>
  <si>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</si>
  <si>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</si>
  <si>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</si>
  <si>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</si>
  <si>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</si>
  <si>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</si>
  <si>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</si>
  <si>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</si>
  <si>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</si>
  <si>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</si>
  <si>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</si>
  <si>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</si>
  <si>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</si>
  <si>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</si>
  <si>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</si>
  <si>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</si>
  <si>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</si>
  <si>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</si>
  <si>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</si>
  <si>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</si>
  <si>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</si>
  <si>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</si>
  <si>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</si>
  <si>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</si>
  <si>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</si>
  <si>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</si>
  <si>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</si>
  <si>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</si>
  <si>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</si>
  <si>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</si>
  <si>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</si>
  <si>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</si>
  <si>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</si>
  <si>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</si>
  <si>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</si>
  <si>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</si>
  <si>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</si>
  <si>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</si>
  <si>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</si>
  <si>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</si>
  <si>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</si>
  <si>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</si>
  <si>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</si>
  <si>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</si>
  <si>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</si>
  <si>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</si>
  <si>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</si>
  <si>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</si>
  <si>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</si>
  <si>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</si>
  <si>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</si>
  <si>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</si>
  <si>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</si>
  <si>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</si>
  <si>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</si>
  <si>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</si>
  <si>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</si>
  <si>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</si>
  <si>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</si>
  <si>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</si>
  <si>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</si>
  <si>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</si>
  <si>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</si>
  <si>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</si>
  <si>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</si>
  <si>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</si>
  <si>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</si>
  <si>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</si>
  <si>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</si>
  <si>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</si>
  <si>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</si>
  <si>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</si>
  <si>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</si>
  <si>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</si>
  <si>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</si>
  <si>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</si>
  <si>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</si>
  <si>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</si>
  <si>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</si>
  <si>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</si>
  <si>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</si>
  <si>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</si>
  <si>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</si>
  <si>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</si>
  <si>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</si>
  <si>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</si>
  <si>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</si>
  <si>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</si>
  <si>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</si>
  <si>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</si>
  <si>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</si>
  <si>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</si>
  <si>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</si>
  <si>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</si>
  <si>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</si>
  <si>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</si>
  <si>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</si>
  <si>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</si>
  <si>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</si>
  <si>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</si>
  <si>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</si>
  <si>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</si>
  <si>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</si>
  <si>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</si>
  <si>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</si>
  <si>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</si>
  <si>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</si>
  <si>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</si>
  <si>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</si>
  <si>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</si>
  <si>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</si>
  <si>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</si>
  <si>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</si>
  <si>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</si>
  <si>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</si>
  <si>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</si>
  <si>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</si>
  <si>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</si>
  <si>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</si>
  <si>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</si>
  <si>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</si>
  <si>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</si>
  <si>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</si>
  <si>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</si>
  <si>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</si>
  <si>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</si>
  <si>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</si>
  <si>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</si>
  <si>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</si>
  <si>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</si>
  <si>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</si>
  <si>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</si>
  <si>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</si>
  <si>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</si>
  <si>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</si>
  <si>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</si>
  <si>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</si>
  <si>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</si>
  <si>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</si>
  <si>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</si>
  <si>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</si>
  <si>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</si>
  <si>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</si>
  <si>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</si>
  <si>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</si>
  <si>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</si>
  <si>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</si>
  <si>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</si>
  <si>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</si>
  <si>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</si>
  <si>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</si>
  <si>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</si>
  <si>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</si>
  <si>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</si>
  <si>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</si>
  <si>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</si>
  <si>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</si>
  <si>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</si>
  <si>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</si>
  <si>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</si>
  <si>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</si>
  <si>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</si>
  <si>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</si>
  <si>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</si>
  <si>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</si>
  <si>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</si>
  <si>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</si>
  <si>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</si>
  <si>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</si>
  <si>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</si>
  <si>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</si>
  <si>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</si>
  <si>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</si>
  <si>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</si>
  <si>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</si>
  <si>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</si>
  <si>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</si>
  <si>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</si>
  <si>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</si>
  <si>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</si>
  <si>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</si>
  <si>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</si>
  <si>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</si>
  <si>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</si>
  <si>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</si>
  <si>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</si>
  <si>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</si>
  <si>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</si>
  <si>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</si>
  <si>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</si>
  <si>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</si>
  <si>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</si>
  <si>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</si>
  <si>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</si>
  <si>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</si>
  <si>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</si>
  <si>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</si>
  <si>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</si>
  <si>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</si>
  <si>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</si>
  <si>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</si>
  <si>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</si>
  <si>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</si>
  <si>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</si>
  <si>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</si>
  <si>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</si>
  <si>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</si>
  <si>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</si>
  <si>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</si>
  <si>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</si>
  <si>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</si>
  <si>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</si>
  <si>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</si>
  <si>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</si>
  <si>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</si>
  <si>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</si>
  <si>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</si>
  <si>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</si>
  <si>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</si>
  <si>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</si>
  <si>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</si>
  <si>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</si>
  <si>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</si>
  <si>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</si>
  <si>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</si>
  <si>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</si>
  <si>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</si>
  <si>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</si>
  <si>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</si>
  <si>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</si>
  <si>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</si>
  <si>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</si>
  <si>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</si>
  <si>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</si>
  <si>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</si>
  <si>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</si>
  <si>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</si>
  <si>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</si>
  <si>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</si>
  <si>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</si>
  <si>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</si>
  <si>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</si>
  <si>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</si>
  <si>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</si>
  <si>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</si>
  <si>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</si>
  <si>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</si>
  <si>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</si>
  <si>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</si>
  <si>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</si>
  <si>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</si>
  <si>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</si>
  <si>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</si>
  <si>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</si>
  <si>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</si>
  <si>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</si>
  <si>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</si>
  <si>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</si>
  <si>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</si>
  <si>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</si>
  <si>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</si>
  <si>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</si>
  <si>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</si>
  <si>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</si>
  <si>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</si>
  <si>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</si>
  <si>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</si>
  <si>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</si>
  <si>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</si>
  <si>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</si>
  <si>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</si>
  <si>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</si>
  <si>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</si>
  <si>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</si>
  <si>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</si>
  <si>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</si>
  <si>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</si>
  <si>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</si>
  <si>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</si>
  <si>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</si>
  <si>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</si>
  <si>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</si>
  <si>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</si>
  <si>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</si>
  <si>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</si>
  <si>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</si>
  <si>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</si>
  <si>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</si>
  <si>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</si>
  <si>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</si>
  <si>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</si>
  <si>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</si>
  <si>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</si>
  <si>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</si>
  <si>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</si>
  <si>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</si>
  <si>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</si>
  <si>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</si>
  <si>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</si>
  <si>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</si>
  <si>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</si>
  <si>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</si>
  <si>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</si>
  <si>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</si>
  <si>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</si>
  <si>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</si>
  <si>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</si>
  <si>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</si>
  <si>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</si>
  <si>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</si>
  <si>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</si>
  <si>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</si>
  <si>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</si>
  <si>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</si>
  <si>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</si>
  <si>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</si>
  <si>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</si>
  <si>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</si>
  <si>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</si>
  <si>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</si>
  <si>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</si>
  <si>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</si>
  <si>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</si>
  <si>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</si>
  <si>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</si>
  <si>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</si>
  <si>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</si>
  <si>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</si>
  <si>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</si>
  <si>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</si>
  <si>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</si>
  <si>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</si>
  <si>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</si>
  <si>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</si>
  <si>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</si>
  <si>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</si>
  <si>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</si>
  <si>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</si>
  <si>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</si>
  <si>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</si>
  <si>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</si>
  <si>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</si>
  <si>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</si>
  <si>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</si>
  <si>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</si>
  <si>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</si>
  <si>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</si>
  <si>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</si>
  <si>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</si>
  <si>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</si>
  <si>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</si>
  <si>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</si>
  <si>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</si>
  <si>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</si>
  <si>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</si>
  <si>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</si>
  <si>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</si>
  <si>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</si>
  <si>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</si>
  <si>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</si>
  <si>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</si>
  <si>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</si>
  <si>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</si>
  <si>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</si>
  <si>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</si>
  <si>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</si>
  <si>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</si>
  <si>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</si>
  <si>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</si>
  <si>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</si>
  <si>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</si>
  <si>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</si>
  <si>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</si>
  <si>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</si>
  <si>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</si>
  <si>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</si>
  <si>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</si>
  <si>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</si>
  <si>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</si>
  <si>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</si>
  <si>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</si>
  <si>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</si>
  <si>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</si>
  <si>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</si>
  <si>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</si>
  <si>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</si>
  <si>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</si>
  <si>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</si>
  <si>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</si>
  <si>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</si>
  <si>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</si>
  <si>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</si>
  <si>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</si>
  <si>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</si>
  <si>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</si>
  <si>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</si>
  <si>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</si>
  <si>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</si>
  <si>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</si>
  <si>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</si>
  <si>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</si>
  <si>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</si>
  <si>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</si>
  <si>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</si>
  <si>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</si>
  <si>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</si>
  <si>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</si>
  <si>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</si>
  <si>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</si>
  <si>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</si>
  <si>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</si>
  <si>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</si>
  <si>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</si>
  <si>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</si>
  <si>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</si>
  <si>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</si>
  <si>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</si>
  <si>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</si>
  <si>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</si>
  <si>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</si>
  <si>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</si>
  <si>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</si>
  <si>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</si>
  <si>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</si>
  <si>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</si>
  <si>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</si>
  <si>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</si>
  <si>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</si>
  <si>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</si>
  <si>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</si>
  <si>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</si>
  <si>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</si>
  <si>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</si>
  <si>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</si>
  <si>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</si>
  <si>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</si>
  <si>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</si>
  <si>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</si>
  <si>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</si>
  <si>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</si>
  <si>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</si>
  <si>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</si>
  <si>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</si>
  <si>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</si>
  <si>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</si>
  <si>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</si>
  <si>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</si>
  <si>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</si>
  <si>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</si>
  <si>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</si>
  <si>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</si>
  <si>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</si>
  <si>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</si>
  <si>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</si>
  <si>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</si>
  <si>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</si>
  <si>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</si>
  <si>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</si>
  <si>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</si>
  <si>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</si>
  <si>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</si>
  <si>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</si>
  <si>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</si>
  <si>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</si>
  <si>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</si>
  <si>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</si>
  <si>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</si>
  <si>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</si>
  <si>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</si>
  <si>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</si>
  <si>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</si>
  <si>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</si>
  <si>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</si>
  <si>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</si>
  <si>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</si>
  <si>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</si>
  <si>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</si>
  <si>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</si>
  <si>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</si>
  <si>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</si>
  <si>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</si>
  <si>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</si>
  <si>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</si>
  <si>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</si>
  <si>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</si>
  <si>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</si>
  <si>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</si>
  <si>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</si>
  <si>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</si>
  <si>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</si>
  <si>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</si>
  <si>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</si>
  <si>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</si>
  <si>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</si>
  <si>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</si>
  <si>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</si>
  <si>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</si>
  <si>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</si>
  <si>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</si>
  <si>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</si>
  <si>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</si>
  <si>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</si>
  <si>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</si>
  <si>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</si>
  <si>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</si>
  <si>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</si>
  <si>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</si>
  <si>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</si>
  <si>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</si>
  <si>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</si>
  <si>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</si>
  <si>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</si>
  <si>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</si>
  <si>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</si>
  <si>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</si>
  <si>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</si>
  <si>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</si>
  <si>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</si>
  <si>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</si>
  <si>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</si>
  <si>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</si>
  <si>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</si>
  <si>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</si>
  <si>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</si>
  <si>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</si>
  <si>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</si>
  <si>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</si>
  <si>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</si>
  <si>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</si>
  <si>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</si>
  <si>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</si>
  <si>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</si>
  <si>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</si>
  <si>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</si>
  <si>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</si>
  <si>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</si>
  <si>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</si>
  <si>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</si>
  <si>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</si>
  <si>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</si>
  <si>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</si>
  <si>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</si>
  <si>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</si>
  <si>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</si>
  <si>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</si>
  <si>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</si>
  <si>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</si>
  <si>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</si>
  <si>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</si>
  <si>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</si>
  <si>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</si>
  <si>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</si>
  <si>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</si>
  <si>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</si>
  <si>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</si>
  <si>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</si>
  <si>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</si>
  <si>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</si>
  <si>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</si>
  <si>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</si>
  <si>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</si>
  <si>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</si>
  <si>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</si>
  <si>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</si>
  <si>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</si>
  <si>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</si>
  <si>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</si>
  <si>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</si>
  <si>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</si>
  <si>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</si>
  <si>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</si>
  <si>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</si>
  <si>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</si>
  <si>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</si>
  <si>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</si>
  <si>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</si>
  <si>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</si>
  <si>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</si>
  <si>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</si>
  <si>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</si>
  <si>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</si>
  <si>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</si>
  <si>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</si>
  <si>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</si>
  <si>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</si>
  <si>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</si>
  <si>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</si>
  <si>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</si>
  <si>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</si>
  <si>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</si>
  <si>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</si>
  <si>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</si>
  <si>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</si>
  <si>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</si>
  <si>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</si>
  <si>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</si>
  <si>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</si>
  <si>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</si>
  <si>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</si>
  <si>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</si>
  <si>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</si>
  <si>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</si>
  <si>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</si>
  <si>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</si>
  <si>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</si>
  <si>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</si>
  <si>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</si>
  <si>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</si>
  <si>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</si>
  <si>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</si>
  <si>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</si>
  <si>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</si>
  <si>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</si>
  <si>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</si>
  <si>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</si>
  <si>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</si>
  <si>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</si>
  <si>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</si>
  <si>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</si>
  <si>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</si>
  <si>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</si>
  <si>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</si>
  <si>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</si>
  <si>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</si>
  <si>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</si>
  <si>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</si>
  <si>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</si>
  <si>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</si>
  <si>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</si>
  <si>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</si>
  <si>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</si>
  <si>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</si>
  <si>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</si>
  <si>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</si>
  <si>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</si>
  <si>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</si>
  <si>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</si>
  <si>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</si>
  <si>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</si>
  <si>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</si>
  <si>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</si>
  <si>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</si>
  <si>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</si>
  <si>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</si>
  <si>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</si>
  <si>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</si>
  <si>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</si>
  <si>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</si>
  <si>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</si>
  <si>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</si>
  <si>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</si>
  <si>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</si>
  <si>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</si>
  <si>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</si>
  <si>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</si>
  <si>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</si>
  <si>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</si>
  <si>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</si>
  <si>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</si>
  <si>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</si>
  <si>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</si>
  <si>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</si>
  <si>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</si>
  <si>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</si>
  <si>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</si>
  <si>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</si>
  <si>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</si>
  <si>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</si>
  <si>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</si>
  <si>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</si>
  <si>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</si>
  <si>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</si>
  <si>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</si>
  <si>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</si>
  <si>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</si>
  <si>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</si>
  <si>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</si>
  <si>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</si>
  <si>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</si>
  <si>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</si>
  <si>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</si>
  <si>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</si>
  <si>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</si>
  <si>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</si>
  <si>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</si>
  <si>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</si>
  <si>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</si>
  <si>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</si>
  <si>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</si>
  <si>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</si>
  <si>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</si>
  <si>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</si>
  <si>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</si>
  <si>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</si>
  <si>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</si>
  <si>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</si>
  <si>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</si>
  <si>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</si>
  <si>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</si>
  <si>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</si>
  <si>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</si>
  <si>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</si>
  <si>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</si>
  <si>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</si>
  <si>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</si>
  <si>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</si>
  <si>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</si>
  <si>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</si>
  <si>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</si>
  <si>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</si>
  <si>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</si>
  <si>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</si>
  <si>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</si>
  <si>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</si>
  <si>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</si>
  <si>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</si>
  <si>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</si>
  <si>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</si>
  <si>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</si>
  <si>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</si>
  <si>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</si>
  <si>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</si>
  <si>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</si>
  <si>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</si>
  <si>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</si>
  <si>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</si>
  <si>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</si>
  <si>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</si>
  <si>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</si>
  <si>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</si>
  <si>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</si>
  <si>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</si>
  <si>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</si>
  <si>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</si>
  <si>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</si>
  <si>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</si>
  <si>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</si>
  <si>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</si>
  <si>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</si>
  <si>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</si>
  <si>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</si>
  <si>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</si>
  <si>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</si>
  <si>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</si>
  <si>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</si>
  <si>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</si>
  <si>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</si>
  <si>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</si>
  <si>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</si>
  <si>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</si>
  <si>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</si>
  <si>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</si>
  <si>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</si>
  <si>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</si>
  <si>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</si>
  <si>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</si>
  <si>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</si>
  <si>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</si>
  <si>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</si>
  <si>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</si>
  <si>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</si>
  <si>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</si>
  <si>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</si>
  <si>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</si>
  <si>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</si>
  <si>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</si>
  <si>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</si>
  <si>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</si>
  <si>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</si>
  <si>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</si>
  <si>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</si>
  <si>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</si>
  <si>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</si>
  <si>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</si>
  <si>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</si>
  <si>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</si>
  <si>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</si>
  <si>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</si>
  <si>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</si>
  <si>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</si>
  <si>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</si>
  <si>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</si>
  <si>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</si>
  <si>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</si>
  <si>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</si>
  <si>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</si>
  <si>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</si>
  <si>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</si>
  <si>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</si>
  <si>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</si>
  <si>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</si>
  <si>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</si>
  <si>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</si>
  <si>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</si>
  <si>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</si>
  <si>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</si>
  <si>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</si>
  <si>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</si>
  <si>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</si>
  <si>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</si>
  <si>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</si>
  <si>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</si>
  <si>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</si>
  <si>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</si>
  <si>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</si>
  <si>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</si>
  <si>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</si>
  <si>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</si>
  <si>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</si>
  <si>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</si>
  <si>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</si>
  <si>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</si>
  <si>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</si>
  <si>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</si>
  <si>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</si>
  <si>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</si>
  <si>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</si>
  <si>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</si>
  <si>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</si>
  <si>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</si>
  <si>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</si>
  <si>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</si>
  <si>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</si>
  <si>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</si>
  <si>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</si>
  <si>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</si>
  <si>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</si>
  <si>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</si>
  <si>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</si>
  <si>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</si>
  <si>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</si>
  <si>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</si>
  <si>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</si>
  <si>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</si>
  <si>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</si>
  <si>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</si>
  <si>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</si>
  <si>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</si>
  <si>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</si>
  <si>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</si>
  <si>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</si>
  <si>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</si>
  <si>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</si>
  <si>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</si>
  <si>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</si>
  <si>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</si>
  <si>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</si>
  <si>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</si>
  <si>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</si>
  <si>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</si>
  <si>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</si>
  <si>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</si>
  <si>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</si>
  <si>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</si>
  <si>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</si>
  <si>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</si>
  <si>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</si>
  <si>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</si>
  <si>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</si>
  <si>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</si>
  <si>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</si>
  <si>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</si>
  <si>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</si>
  <si>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</si>
  <si>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</si>
  <si>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</si>
  <si>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</si>
  <si>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</si>
  <si>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</si>
  <si>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</si>
  <si>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</si>
  <si>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</si>
  <si>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</si>
  <si>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</si>
  <si>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</si>
  <si>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</si>
  <si>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</si>
  <si>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</si>
  <si>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</si>
  <si>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</si>
  <si>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</si>
  <si>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</si>
  <si>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</si>
  <si>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</si>
  <si>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</si>
  <si>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</si>
  <si>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</si>
  <si>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</si>
  <si>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</si>
  <si>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</si>
  <si>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</si>
  <si>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</si>
  <si>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</si>
  <si>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</si>
  <si>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</si>
  <si>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</si>
  <si>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</si>
  <si>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</si>
  <si>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</si>
  <si>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</si>
  <si>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</si>
  <si>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</si>
  <si>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</si>
  <si>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</si>
  <si>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</si>
  <si>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</si>
  <si>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</si>
  <si>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</si>
  <si>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</si>
  <si>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</si>
  <si>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</si>
  <si>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</si>
  <si>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</si>
  <si>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</si>
  <si>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</si>
  <si>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</si>
  <si>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</si>
  <si>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</si>
  <si>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</si>
  <si>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</si>
  <si>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</si>
  <si>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</si>
  <si>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</si>
  <si>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</si>
  <si>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</si>
  <si>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</si>
  <si>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</si>
  <si>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</si>
  <si>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</si>
  <si>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</si>
  <si>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</si>
  <si>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</si>
  <si>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</si>
  <si>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</si>
  <si>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</si>
  <si>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</si>
  <si>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</si>
  <si>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</si>
  <si>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</si>
  <si>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</si>
  <si>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</si>
  <si>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</si>
  <si>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</si>
  <si>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</si>
  <si>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</si>
  <si>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</si>
  <si>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</si>
  <si>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</si>
  <si>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</si>
  <si>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</si>
  <si>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</si>
  <si>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</si>
  <si>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</si>
  <si>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</si>
  <si>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</si>
  <si>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</si>
  <si>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</si>
  <si>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</si>
  <si>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</si>
  <si>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</si>
  <si>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</si>
  <si>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</si>
  <si>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</si>
  <si>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</si>
  <si>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</si>
  <si>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</si>
  <si>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</si>
  <si>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</si>
  <si>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</si>
  <si>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</si>
  <si>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</si>
  <si>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</si>
  <si>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</si>
  <si>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</si>
  <si>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</si>
  <si>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</si>
  <si>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</si>
  <si>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</si>
  <si>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</si>
  <si>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</si>
  <si>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</si>
  <si>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</si>
  <si>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</si>
  <si>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</si>
  <si>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</si>
  <si>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</si>
  <si>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</si>
  <si>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</si>
  <si>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</si>
  <si>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</si>
  <si>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</si>
  <si>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</si>
  <si>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</si>
  <si>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</si>
  <si>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</si>
  <si>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</si>
  <si>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</si>
  <si>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</si>
  <si>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</si>
  <si>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</si>
  <si>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</si>
  <si>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</si>
  <si>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</si>
  <si>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</si>
  <si>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</si>
  <si>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</si>
  <si>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</si>
  <si>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</si>
  <si>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</si>
  <si>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</si>
  <si>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</si>
  <si>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</si>
  <si>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</si>
  <si>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</si>
  <si>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</si>
  <si>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</si>
  <si>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</si>
  <si>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</si>
  <si>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</si>
  <si>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</si>
  <si>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</si>
  <si>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</si>
  <si>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</si>
  <si>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</si>
  <si>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</si>
  <si>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</si>
  <si>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</si>
  <si>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</si>
  <si>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</si>
  <si>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</si>
  <si>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</si>
  <si>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</si>
  <si>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</si>
  <si>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</si>
  <si>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</si>
  <si>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</si>
  <si>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</si>
  <si>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</si>
  <si>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</si>
  <si>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</si>
  <si>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</si>
  <si>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</si>
  <si>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</si>
  <si>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</si>
  <si>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</si>
  <si>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</si>
  <si>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</si>
  <si>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</si>
  <si>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</si>
  <si>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</si>
  <si>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</si>
  <si>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</si>
  <si>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</si>
  <si>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</si>
  <si>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</si>
  <si>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</si>
  <si>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</si>
  <si>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</si>
  <si>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</si>
  <si>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</si>
  <si>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</si>
  <si>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</si>
  <si>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</si>
  <si>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</si>
  <si>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</si>
  <si>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</si>
  <si>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</si>
  <si>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</si>
  <si>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</si>
  <si>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</si>
  <si>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</si>
  <si>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</si>
  <si>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</si>
  <si>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</si>
  <si>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</si>
  <si>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</si>
  <si>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</si>
  <si>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</si>
  <si>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</si>
  <si>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</si>
  <si>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</si>
  <si>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</si>
  <si>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</si>
  <si>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</si>
  <si>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</si>
  <si>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</si>
  <si>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</si>
  <si>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</si>
  <si>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</si>
  <si>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</si>
  <si>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</si>
  <si>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</si>
  <si>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</si>
  <si>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</si>
  <si>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</si>
  <si>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</si>
  <si>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</si>
  <si>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</si>
  <si>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</si>
  <si>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</si>
  <si>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</si>
  <si>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</si>
  <si>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</si>
  <si>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</si>
  <si>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</si>
  <si>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</si>
  <si>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</si>
  <si>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</si>
  <si>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</si>
  <si>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</si>
  <si>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</si>
  <si>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</si>
  <si>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</si>
  <si>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</si>
  <si>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</si>
  <si>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</si>
  <si>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</si>
  <si>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</si>
  <si>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</si>
  <si>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</si>
  <si>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</si>
  <si>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</si>
  <si>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</si>
  <si>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</si>
  <si>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</si>
  <si>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</si>
  <si>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</si>
  <si>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</si>
  <si>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</si>
  <si>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</si>
  <si>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</si>
  <si>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</si>
  <si>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</si>
  <si>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</si>
  <si>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</si>
  <si>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</si>
  <si>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</si>
  <si>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</si>
  <si>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</si>
  <si>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</si>
  <si>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</si>
  <si>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</si>
  <si>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</si>
  <si>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</si>
  <si>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</si>
  <si>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</si>
  <si>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</si>
  <si>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</si>
  <si>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</si>
  <si>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</si>
  <si>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</si>
  <si>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</si>
  <si>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</si>
  <si>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</si>
  <si>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</si>
  <si>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</si>
  <si>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</si>
  <si>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</si>
  <si>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</si>
  <si>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</si>
  <si>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</si>
  <si>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</si>
  <si>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</si>
  <si>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</si>
  <si>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</si>
  <si>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</si>
  <si>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</si>
  <si>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</si>
  <si>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</si>
  <si>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</si>
  <si>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</si>
  <si>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</si>
  <si>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</si>
  <si>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</si>
  <si>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</si>
  <si>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</si>
  <si>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</si>
  <si>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</si>
  <si>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</si>
  <si>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</si>
  <si>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</si>
  <si>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</si>
  <si>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</si>
  <si>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</si>
  <si>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</si>
  <si>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</si>
  <si>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</si>
  <si>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</si>
  <si>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</si>
  <si>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</si>
  <si>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</si>
  <si>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</si>
  <si>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</si>
  <si>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</si>
  <si>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</si>
  <si>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</si>
  <si>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</si>
  <si>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</si>
  <si>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</si>
  <si>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</si>
  <si>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</si>
  <si>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</si>
  <si>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</si>
  <si>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</si>
  <si>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</si>
  <si>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</si>
  <si>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</si>
  <si>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</si>
  <si>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</si>
  <si>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</si>
  <si>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</si>
  <si>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</si>
  <si>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</si>
  <si>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</si>
  <si>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</si>
  <si>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</si>
  <si>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</si>
  <si>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</si>
  <si>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</si>
  <si>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</si>
  <si>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</si>
  <si>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</si>
  <si>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</si>
  <si>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</si>
  <si>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</si>
  <si>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</si>
  <si>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</si>
  <si>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</si>
  <si>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</si>
  <si>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</si>
  <si>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</si>
  <si>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</si>
  <si>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</si>
  <si>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</si>
  <si>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</si>
  <si>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</si>
  <si>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</si>
  <si>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</si>
  <si>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</si>
  <si>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</si>
  <si>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</si>
  <si>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</si>
  <si>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</si>
  <si>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</si>
  <si>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</si>
  <si>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</si>
  <si>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</si>
  <si>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</si>
  <si>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</si>
  <si>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</si>
  <si>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</si>
  <si>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</si>
  <si>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</si>
  <si>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</si>
  <si>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</si>
  <si>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</si>
  <si>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</si>
  <si>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</si>
  <si>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</si>
  <si>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</si>
  <si>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</si>
  <si>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</si>
  <si>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</si>
  <si>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</si>
  <si>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</si>
  <si>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</si>
  <si>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</si>
  <si>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</si>
  <si>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</si>
  <si>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</si>
  <si>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</si>
  <si>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</si>
  <si>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</si>
  <si>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</si>
  <si>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</si>
  <si>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</si>
  <si>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</si>
  <si>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</si>
  <si>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</si>
  <si>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</si>
  <si>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</si>
  <si>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</si>
  <si>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</si>
  <si>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</si>
  <si>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</si>
  <si>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</si>
  <si>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</si>
  <si>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</si>
  <si>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</si>
  <si>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</si>
  <si>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</si>
  <si>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</si>
  <si>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</si>
  <si>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</si>
  <si>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</si>
  <si>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</si>
  <si>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</si>
  <si>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</si>
  <si>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</si>
  <si>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</si>
  <si>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</si>
  <si>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</si>
  <si>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</si>
  <si>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</si>
  <si>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</si>
  <si>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</si>
  <si>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</si>
  <si>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</si>
  <si>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</si>
  <si>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</si>
  <si>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</si>
  <si>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</si>
  <si>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</si>
  <si>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</si>
  <si>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</si>
  <si>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</si>
  <si>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</si>
  <si>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</si>
  <si>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</si>
  <si>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</si>
  <si>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</si>
  <si>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</si>
  <si>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</si>
  <si>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</si>
  <si>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</si>
  <si>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</si>
  <si>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</si>
  <si>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</si>
  <si>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</si>
  <si>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</si>
  <si>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</si>
  <si>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</si>
  <si>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</si>
  <si>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</si>
  <si>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</si>
  <si>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</si>
  <si>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</si>
  <si>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</si>
  <si>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</si>
  <si>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</si>
  <si>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</si>
  <si>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</si>
  <si>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</si>
  <si>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</si>
  <si>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</si>
  <si>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</si>
  <si>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</si>
  <si>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</si>
  <si>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</si>
  <si>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</si>
  <si>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</si>
  <si>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</si>
  <si>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</si>
  <si>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</si>
  <si>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</si>
  <si>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</si>
  <si>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</si>
  <si>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</si>
  <si>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</si>
  <si>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</si>
  <si>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</si>
  <si>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</si>
  <si>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</si>
  <si>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</si>
  <si>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</si>
  <si>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</si>
  <si>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</si>
  <si>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</si>
  <si>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</si>
  <si>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</si>
  <si>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</si>
  <si>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</si>
  <si>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</si>
  <si>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</si>
  <si>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</si>
  <si>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</si>
  <si>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</si>
  <si>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</si>
  <si>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</si>
  <si>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</si>
  <si>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</si>
  <si>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</si>
  <si>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</si>
  <si>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</si>
  <si>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</si>
  <si>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</si>
  <si>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</si>
  <si>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</si>
  <si>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</si>
  <si>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</si>
  <si>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</si>
  <si>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</si>
  <si>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</si>
  <si>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</si>
  <si>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</si>
  <si>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</si>
  <si>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</si>
  <si>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</si>
  <si>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</si>
  <si>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</si>
  <si>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</si>
  <si>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</si>
  <si>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</si>
  <si>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</si>
  <si>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</si>
  <si>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</si>
  <si>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</si>
  <si>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</si>
  <si>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</si>
  <si>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</si>
  <si>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</si>
  <si>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</si>
  <si>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</si>
  <si>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</si>
  <si>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</si>
  <si>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</si>
  <si>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</si>
  <si>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</si>
  <si>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</si>
  <si>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</si>
  <si>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</si>
  <si>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</si>
  <si>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</si>
  <si>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</si>
  <si>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</si>
  <si>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</si>
  <si>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</si>
  <si>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</si>
  <si>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</si>
  <si>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</si>
  <si>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</si>
  <si>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</si>
  <si>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</si>
  <si>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</si>
  <si>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</si>
  <si>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</si>
  <si>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</si>
  <si>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</si>
  <si>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</si>
  <si>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</si>
  <si>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</si>
  <si>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</si>
  <si>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</si>
  <si>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</si>
  <si>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</si>
  <si>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</si>
  <si>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</si>
  <si>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</si>
  <si>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</si>
  <si>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</si>
  <si>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</si>
  <si>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</si>
  <si>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</si>
  <si>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</si>
  <si>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</si>
  <si>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</si>
  <si>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</si>
  <si>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</si>
  <si>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</si>
  <si>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</si>
  <si>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</si>
  <si>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</si>
  <si>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</si>
  <si>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</si>
  <si>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</si>
  <si>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</si>
  <si>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</si>
  <si>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</si>
  <si>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</si>
  <si>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</si>
  <si>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</si>
  <si>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</si>
  <si>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</si>
  <si>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</si>
  <si>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</si>
  <si>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</si>
  <si>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</si>
  <si>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</si>
  <si>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</si>
  <si>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</si>
  <si>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</si>
  <si>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</si>
  <si>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</si>
  <si>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</si>
  <si>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</si>
  <si>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</si>
  <si>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</si>
  <si>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</si>
  <si>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</si>
  <si>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</si>
  <si>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</si>
  <si>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</si>
  <si>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</si>
  <si>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</si>
  <si>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</si>
  <si>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</si>
  <si>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</si>
  <si>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</si>
  <si>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</si>
  <si>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</si>
  <si>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</si>
  <si>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</si>
  <si>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</si>
  <si>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</si>
  <si>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</si>
  <si>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</si>
  <si>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</si>
  <si>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</si>
  <si>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</si>
  <si>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</si>
  <si>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</si>
  <si>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</si>
  <si>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</si>
  <si>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</si>
  <si>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</si>
  <si>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</si>
  <si>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</si>
  <si>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</si>
  <si>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</si>
  <si>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</si>
  <si>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</si>
  <si>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</si>
  <si>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</si>
  <si>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</si>
  <si>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</si>
  <si>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</si>
  <si>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</si>
  <si>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</si>
  <si>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</si>
  <si>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</si>
  <si>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</si>
  <si>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</si>
  <si>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</si>
  <si>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</si>
  <si>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</si>
  <si>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</si>
  <si>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</si>
  <si>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</si>
  <si>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</si>
  <si>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</si>
  <si>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</si>
  <si>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</si>
  <si>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</si>
  <si>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</si>
  <si>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</si>
  <si>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</si>
  <si>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</si>
  <si>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</si>
  <si>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</si>
  <si>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</si>
  <si>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</si>
  <si>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</si>
  <si>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</si>
  <si>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</si>
  <si>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</si>
  <si>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</si>
  <si>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</si>
  <si>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</si>
  <si>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</si>
  <si>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</si>
  <si>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</si>
  <si>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</si>
  <si>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</si>
  <si>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</si>
  <si>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</si>
  <si>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</si>
  <si>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</si>
  <si>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</si>
  <si>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</si>
  <si>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</si>
  <si>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</si>
  <si>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</si>
  <si>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</si>
  <si>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</si>
  <si>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</si>
  <si>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</si>
  <si>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</si>
  <si>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</si>
  <si>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</si>
  <si>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</si>
  <si>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</si>
  <si>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</si>
  <si>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</si>
  <si>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</si>
  <si>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</si>
  <si>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</si>
  <si>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</si>
  <si>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</si>
  <si>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</si>
  <si>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</si>
  <si>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</si>
  <si>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</si>
  <si>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</si>
  <si>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</si>
  <si>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</si>
  <si>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</si>
  <si>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</si>
  <si>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</si>
  <si>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Backers</t>
  </si>
  <si>
    <t>Lower Bound</t>
  </si>
  <si>
    <t>Upper Bound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</si>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</sst>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1461005970744887"/>
          <c:y val="5.93372856488331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5-4ACD-8716-865C1AED3B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5-4ACD-8716-865C1AED3B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5-4ACD-8716-865C1AED3B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5-4ACD-8716-865C1AED3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1690576"/>
        <c:axId val="441693856"/>
      </c:barChart>
      <c:catAx>
        <c:axId val="4416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3856"/>
        <c:crosses val="autoZero"/>
        <c:auto val="1"/>
        <c:lblAlgn val="ctr"/>
        <c:lblOffset val="100"/>
        <c:noMultiLvlLbl val="0"/>
      </c:catAx>
      <c:valAx>
        <c:axId val="4416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8-48B7-9182-6CA43982D2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8-48B7-9182-6CA43982D2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08-48B7-9182-6CA43982D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873120"/>
        <c:axId val="623865576"/>
      </c:lineChart>
      <c:catAx>
        <c:axId val="6238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65576"/>
        <c:crosses val="autoZero"/>
        <c:auto val="1"/>
        <c:lblAlgn val="ctr"/>
        <c:lblOffset val="100"/>
        <c:noMultiLvlLbl val="0"/>
      </c:catAx>
      <c:valAx>
        <c:axId val="62386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Outcomes Based on Goal Amounts, Plays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9-48C7-A98D-D0E5A5ED36FA}"/>
            </c:ext>
          </c:extLst>
        </c:ser>
        <c:ser>
          <c:idx val="1"/>
          <c:order val="1"/>
          <c:tx>
            <c:strRef>
              <c:f>'Outcomes based on goal 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9-48C7-A98D-D0E5A5ED36FA}"/>
            </c:ext>
          </c:extLst>
        </c:ser>
        <c:ser>
          <c:idx val="2"/>
          <c:order val="2"/>
          <c:tx>
            <c:strRef>
              <c:f>'Outcomes based on goal 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9-48C7-A98D-D0E5A5ED3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756504"/>
        <c:axId val="592760440"/>
      </c:lineChart>
      <c:catAx>
        <c:axId val="59275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60440"/>
        <c:crosses val="autoZero"/>
        <c:auto val="1"/>
        <c:lblAlgn val="ctr"/>
        <c:lblOffset val="100"/>
        <c:noMultiLvlLbl val="0"/>
      </c:catAx>
      <c:valAx>
        <c:axId val="5927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5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F-477C-AC41-9F549EAA79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F-477C-AC41-9F549EAA79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F-477C-AC41-9F549EAA7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719960"/>
        <c:axId val="532718976"/>
      </c:barChart>
      <c:catAx>
        <c:axId val="5327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8976"/>
        <c:crosses val="autoZero"/>
        <c:auto val="1"/>
        <c:lblAlgn val="ctr"/>
        <c:lblOffset val="100"/>
        <c:noMultiLvlLbl val="0"/>
      </c:catAx>
      <c:valAx>
        <c:axId val="5327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2-49C8-B4C4-C1CF583BB8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2-49C8-B4C4-C1CF583BB8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F-4BAD-905C-378040CFCA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F-4BAD-905C-378040CFC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296312"/>
        <c:axId val="522298936"/>
      </c:lineChart>
      <c:catAx>
        <c:axId val="52229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98936"/>
        <c:crosses val="autoZero"/>
        <c:auto val="1"/>
        <c:lblAlgn val="ctr"/>
        <c:lblOffset val="100"/>
        <c:noMultiLvlLbl val="0"/>
      </c:catAx>
      <c:valAx>
        <c:axId val="52229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9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790575</xdr:colOff>
      <xdr:row>9</xdr:row>
      <xdr:rowOff>157162</xdr:rowOff>
    </xdr:from>
    <xdr:to>
      <xdr:col>13</xdr:col>
      <xdr:colOff>1047750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AD7FF-326A-4B10-AC5D-548A366EE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2</xdr:row>
      <xdr:rowOff>161925</xdr:rowOff>
    </xdr:from>
    <xdr:to>
      <xdr:col>17</xdr:col>
      <xdr:colOff>342899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8729B-193E-47A7-89CE-B3C6A843F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14</xdr:row>
      <xdr:rowOff>66674</xdr:rowOff>
    </xdr:from>
    <xdr:to>
      <xdr:col>13</xdr:col>
      <xdr:colOff>514350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CB15F-F1C1-453B-815A-751CED07B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9</xdr:row>
      <xdr:rowOff>128585</xdr:rowOff>
    </xdr:from>
    <xdr:to>
      <xdr:col>18</xdr:col>
      <xdr:colOff>523875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D0534-DEF8-43E7-872A-E894B2BCC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23812</xdr:rowOff>
    </xdr:from>
    <xdr:to>
      <xdr:col>14</xdr:col>
      <xdr:colOff>161925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1B325-006E-42EB-989D-B7566E93F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420.536882060187" createdVersion="7" refreshedVersion="7" minRefreshableVersion="3" recordCount="4114" xr:uid="{5151AC49-9D01-43FC-94A2-9F8F7C473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420.558251851849" createdVersion="7" refreshedVersion="7" minRefreshableVersion="3" recordCount="4114" xr:uid="{48D34003-1DA0-41A8-9A7B-CDC7BB48BD7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423.617794328704" createdVersion="7" refreshedVersion="7" minRefreshableVersion="3" recordCount="4114" xr:uid="{C7BA9D2D-636E-4A58-8B44-AEA1915D881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6C21F-C8E3-468C-A7A3-4DE71932776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81B83-5B77-4B3A-817B-0A18B5DD7DF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7EA4E-9A99-4E2D-A215-E94B299684A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AA349-E6B7-4FBA-9324-4E77E489D4E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110" zoomScaleNormal="110" workbookViewId="0">
      <selection activeCell="M4" sqref="M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425781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style="7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7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>IFERROR(ROUND(E9/L9,2),0)</f>
        <v>159.82</v>
      </c>
      <c r="Q9" s="12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7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7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7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7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7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7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7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7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7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7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7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7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7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7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7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7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7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7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7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7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7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7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7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7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7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7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7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7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7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7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7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7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7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7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7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7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7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7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7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7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7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7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7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7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7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7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7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7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7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7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7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7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7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7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7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7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7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7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7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7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7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7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7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7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7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7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7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7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7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7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7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7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7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7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7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7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7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7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7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7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7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7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7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7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7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7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7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7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7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7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7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7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7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7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7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7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7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7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7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7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7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7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7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7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7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7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7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7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7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7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7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7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7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7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7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7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7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7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7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7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7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7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7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7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7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7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7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7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7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7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7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7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7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7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7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7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7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7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7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7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7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7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7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7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7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7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7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7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7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7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7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7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7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7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7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7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7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7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7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7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7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7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7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7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7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7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7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7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7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7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7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7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7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7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7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7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7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7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7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7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7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7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7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7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7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7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7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7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7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7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7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7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7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7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7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7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7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7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7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7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7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7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7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7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7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7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7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7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7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7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7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7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7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7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7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7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7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7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7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7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7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7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7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7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7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7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7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7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7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7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7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7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7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7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7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7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7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7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7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7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7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7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7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7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7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7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7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7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7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7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7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7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7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7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7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7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7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7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7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7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7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7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7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7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7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7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7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7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7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7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7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7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7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7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7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7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7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7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7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7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7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7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7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7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7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7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7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7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7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7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7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7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7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7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7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7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7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7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7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7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7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7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7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7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7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7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7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7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7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7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7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7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7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7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7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7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7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7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7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7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7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7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7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7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7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7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7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7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7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7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7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7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7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7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7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7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7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7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7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7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7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7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7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7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7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7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7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7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7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7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7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7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7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7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7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7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7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7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7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7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7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7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7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7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7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7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7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7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7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7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7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7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7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7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7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7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7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7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7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7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7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7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7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7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7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7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7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7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7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7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7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7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7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7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7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7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7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7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7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7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7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7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7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7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7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7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7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7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7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7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7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7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7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7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7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7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7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7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7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7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7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7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7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7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7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7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7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7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7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7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7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7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7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7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7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7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7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7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7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7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7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7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7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7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7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7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7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2" t="s">
        <v>8315</v>
      </c>
      <c r="R522" t="s">
        <v>8316</v>
      </c>
      <c r="S522" s="7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7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7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7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7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7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7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7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7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7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7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7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7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7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7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7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7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7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7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7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7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7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7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7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7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7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7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7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7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7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7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7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7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7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7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7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7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7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7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7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7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7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7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7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7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7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7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7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7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7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7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7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7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7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7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7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7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7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7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7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7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7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7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7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7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7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7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7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7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7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7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7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7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7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7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7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7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7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7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7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7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7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7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7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7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7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7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7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7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7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7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7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7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7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7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7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7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7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7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7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7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7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7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7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7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7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7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7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7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7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7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7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7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7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7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7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7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7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7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7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7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7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7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7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7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7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7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7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7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7">
        <f>(((J653/60)/60)/24)+DATE(1970,1,1)</f>
        <v>41956.017488425925</v>
      </c>
      <c r="T653" s="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7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7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7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7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7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7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7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7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7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7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7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7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7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7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7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7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7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7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7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7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7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7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7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7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7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7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7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7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7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7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7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7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7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7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7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7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7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7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7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7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7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7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7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7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7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7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7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7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7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7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7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7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7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7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7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7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7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7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7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7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7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7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7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7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7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7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7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7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7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7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7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7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7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7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7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7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7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7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7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7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7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7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7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7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7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7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7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7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7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7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7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7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7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7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7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7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7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7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7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7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7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7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7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7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7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7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7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7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7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7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7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7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7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7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7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7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7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7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7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7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7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7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7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7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7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7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7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7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7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7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7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7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7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7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7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7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7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7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7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7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7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7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7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7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7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7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7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7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7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7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7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7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7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7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7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7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7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7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7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7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7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7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7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7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7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7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7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7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7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7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7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7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7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7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7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7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7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7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7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7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7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7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7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7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7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7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7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7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7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7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7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7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7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7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7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7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7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7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7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7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7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7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7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7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7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7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7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7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7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7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7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7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7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7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7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7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7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7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7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7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7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7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7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7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7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7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7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7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7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7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7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7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7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7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7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7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7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7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7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7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7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7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7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7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7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7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7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7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7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7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7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7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7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7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7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7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7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7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7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7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7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7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7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7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7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7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7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7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7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7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7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7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7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7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7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7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7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7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7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7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7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7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7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7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7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7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7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7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7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7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7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7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7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7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7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7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7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7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7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7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7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7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7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7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7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7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7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7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7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7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7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7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7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7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7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7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7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7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7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7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7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7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7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7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7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7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7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7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7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7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7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7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7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7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7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7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7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7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7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7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7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7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7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7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7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7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7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7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7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7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7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7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7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7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7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7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7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7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7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7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7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7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7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7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7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7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7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7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7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7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7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7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7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7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7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7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7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7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7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7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7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7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7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7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7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7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7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7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7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7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7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7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7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7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7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7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7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7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7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7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7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7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7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7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7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7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7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7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7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7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7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7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7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7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7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7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7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7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7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7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7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7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7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7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7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7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7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7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7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7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7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7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7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7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7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7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7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7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7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7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7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7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7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7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7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7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7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7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7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7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7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7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7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7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7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7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7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7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7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7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7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7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7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7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7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7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7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7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7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7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7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7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7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7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7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7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7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7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7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7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7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7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7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7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7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7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7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7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7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7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7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7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7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7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7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7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7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7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7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7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7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7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7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7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7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7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7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7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7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7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7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7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7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7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7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7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7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7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7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7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7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7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7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7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7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7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7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7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7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7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7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7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7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7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7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7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7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7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7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7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7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7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7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7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7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7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7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7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7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7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7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7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7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7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7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7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7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7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7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7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7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7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7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7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7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7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7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7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7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7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7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7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7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7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7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7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7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7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7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7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7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7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7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7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7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7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7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7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7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7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7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7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7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7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7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7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7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7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7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7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7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7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7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7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7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7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7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7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7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7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7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7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7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7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7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7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7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7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7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7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7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7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7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7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7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7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7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7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7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7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7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7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7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7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7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7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7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7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7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7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7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7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7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7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7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7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7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7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7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7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7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7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7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7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7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7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7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7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7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7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7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7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7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7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7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7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7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7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7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7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7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7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7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7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7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7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7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7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7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7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7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7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7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7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7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7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7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7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7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7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7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7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7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7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7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7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7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7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7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7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7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7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7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7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7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7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7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7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7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7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7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7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7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7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7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7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7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7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7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7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7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7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7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7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7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7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7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7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7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7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7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7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7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7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7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7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7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7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7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7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7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7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7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7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7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7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7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7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7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7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7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7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7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7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7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7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7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7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7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7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7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7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7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7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7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7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7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7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7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7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7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7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7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7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7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7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7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7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7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7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7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7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7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7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7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7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7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7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7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7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7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7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7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7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7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7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7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7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7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7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7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7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7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7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7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7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7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7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7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7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7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7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7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7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7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7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7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7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7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7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7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7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7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7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7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7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7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7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7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7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7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7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7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7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7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7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7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7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7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7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7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7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7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7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7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7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7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7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7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7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7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7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7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7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7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7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7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7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7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7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7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7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7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7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7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7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7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7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7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7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7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7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7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7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7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7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7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7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7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7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7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7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7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7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7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7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7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7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7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7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7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7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7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7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7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7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7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7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7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7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7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7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7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7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7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7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7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7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7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7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7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7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7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7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7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7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7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7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7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7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7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7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7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7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7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7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7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7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7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7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7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7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7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7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7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7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7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7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7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7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7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7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7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7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7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7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7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7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7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7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7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7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7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7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7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7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7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7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7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7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7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7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7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7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7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7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7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7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7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7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7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7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7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7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7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7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7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7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7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7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7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7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7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7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7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7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7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7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7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7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7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7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7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7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7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7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7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7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7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7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7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7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7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7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7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7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7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7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7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7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7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7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7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7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7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7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7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7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7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7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7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7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7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7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7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7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7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7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7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7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7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7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7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7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7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7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7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7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7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7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7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7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7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7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7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7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7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7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7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7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7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7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7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7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7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7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7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7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7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7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7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7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7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7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7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7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7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7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7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7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7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7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7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7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7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7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7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7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7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7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7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7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7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7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7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7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7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7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7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7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7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7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7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7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7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7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7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7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7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7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7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7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7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7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7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7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7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7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7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7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7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7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7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7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7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7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7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7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7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7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7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7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7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7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7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7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7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7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7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7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7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7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7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7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7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7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7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7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7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7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7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7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7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7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7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7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7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7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7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7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7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7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7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7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7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7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7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7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7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7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7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7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7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7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7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7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7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7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7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7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7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7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7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7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7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7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7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7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7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7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7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7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7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7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7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7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7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7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7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7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7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7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7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7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7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7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7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7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7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7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7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7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7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7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7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7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7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7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7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7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7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7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7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7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7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7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7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7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7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7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7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7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7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7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7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7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7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7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7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7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7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7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7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7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7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7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7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7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7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7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7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7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7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7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7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7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7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7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7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7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7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7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7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7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7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7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7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7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7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7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7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7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7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7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7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7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7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7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7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7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7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7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7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7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7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7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7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7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7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7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7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7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7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7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7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7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7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7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7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7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7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7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7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7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7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7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7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7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7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7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7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7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7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7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7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7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7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7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7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7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7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7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7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7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7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7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7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7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7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7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7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7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7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7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7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7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7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7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7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7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7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7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7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7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7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7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7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7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7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7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7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7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7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7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7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7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7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7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7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7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7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7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7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7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7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7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7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7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7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7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7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7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7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7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7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7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7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7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7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7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7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7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7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7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7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7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7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7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7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7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7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7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7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7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7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7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7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7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7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7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7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7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7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7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7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7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7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7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7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7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7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7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7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7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7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7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7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7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7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7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7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7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7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7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7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7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7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7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7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7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7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7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7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7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7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7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7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7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7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7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7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7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7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7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7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7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7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7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7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7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7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7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7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7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7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7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7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7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7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7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7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7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7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7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7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7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7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7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7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7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7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7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7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7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7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7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7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7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7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7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7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7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7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7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7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7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7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7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7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7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7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7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7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7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7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7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7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7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7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7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7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7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7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7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7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7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7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7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7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7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7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7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7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7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7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7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7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7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7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7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7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7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7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7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7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7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7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7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7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7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7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7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7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7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7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7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7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7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7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7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7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7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7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7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7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7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7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7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7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7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7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7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7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7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7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7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7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7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7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7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7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7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7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7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7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7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7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7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7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7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7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7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7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7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7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7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7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7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7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7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7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7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7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7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7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7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7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7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7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7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7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7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7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7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7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7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7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7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7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7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7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7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7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7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7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7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7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7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7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7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7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7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7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7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7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7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7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7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7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7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7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7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7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7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7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7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7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7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7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7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7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7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7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7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7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7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7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7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7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7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7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7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7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7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7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7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7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7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7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7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7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7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7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7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7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7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7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7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7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7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7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7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7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7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7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7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7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7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7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7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7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7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7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7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7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7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7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7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7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7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7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7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7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7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7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7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7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7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7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7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7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7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7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7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7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7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7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7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7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7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7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7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7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7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7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7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7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7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7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7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7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7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7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7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7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7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7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7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7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7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7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7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7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7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7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7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7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7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7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7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7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7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7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7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7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7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7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7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7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7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7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7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7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7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7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7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7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7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7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7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7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7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7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7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7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7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7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7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7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7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7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7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7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7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7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7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7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7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7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7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7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7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7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7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7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7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7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7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7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7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7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7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7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7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7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7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7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7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7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7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7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7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7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7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7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7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7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7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7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7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7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7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7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7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7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7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7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7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7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7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7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7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7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7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7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7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7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7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7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7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7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7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7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7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7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7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7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7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7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7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7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7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7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7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7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7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7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7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7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7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7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7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7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7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7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7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7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7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7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7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7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7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7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7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7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7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7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7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7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7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7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7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7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7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7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7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7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7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7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7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7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7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7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7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7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7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7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7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7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7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7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7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7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7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7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7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7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7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7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7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7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7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7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7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7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7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7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7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7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7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7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7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7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7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7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7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7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7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7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7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7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7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7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7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7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7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7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7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7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7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7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7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7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7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7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7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7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7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7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7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7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7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7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7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7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7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7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7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7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7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7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7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7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7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7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7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7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7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7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7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7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7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7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7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7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7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7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7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7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7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7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7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7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7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7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7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7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7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7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7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7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7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7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7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7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7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7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7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7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7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7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7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7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7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7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7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7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7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7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7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7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7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7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7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7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7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7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7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7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7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7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7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7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7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7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7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7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7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7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7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7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7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7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7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7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7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7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7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7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7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7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7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7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7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7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7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7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7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7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7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7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7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7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7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7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7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7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7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7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7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7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7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7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7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7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7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7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7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7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7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7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7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7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7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7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7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7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7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7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7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7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7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7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7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7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7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7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7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7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7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7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7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7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7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7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7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7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7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7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7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7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7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7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7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7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7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7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7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7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7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7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7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7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7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7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7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7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7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7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7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7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7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7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7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7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7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7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7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7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7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7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7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7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7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7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7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7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7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7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7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7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7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7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7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7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7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7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7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7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7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7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7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7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7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7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7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7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7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7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7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7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7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7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7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7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7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7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7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7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7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7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7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7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7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7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7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7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7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7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7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7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7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7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7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7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7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7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7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7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7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7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7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7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7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7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7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7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7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7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7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7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7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7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7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7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7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7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7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7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7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7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7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7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7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7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7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7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7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7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7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7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7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7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7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7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7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7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7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7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7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7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7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7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7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7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7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7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7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7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7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7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7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7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7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7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7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7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7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7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7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7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7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7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7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7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7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7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7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7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7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7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7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7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7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7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7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7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7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7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7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7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7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7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7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7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7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7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7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7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7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7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7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7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7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7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7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7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7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7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7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7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7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7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7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7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7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7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7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7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7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7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7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7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7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7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7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7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7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7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7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7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7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7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7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7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7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7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7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7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7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7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7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7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7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7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7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7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7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7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7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7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7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7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7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7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7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7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7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7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7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7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7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7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7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7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7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7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7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7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7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7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7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7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7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7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7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7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7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7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7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7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7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7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7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7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7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7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7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7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7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7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7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7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7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7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7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7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7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7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7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7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7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7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7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7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7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7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7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7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7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7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7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7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7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7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7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7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7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7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7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7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7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7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7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7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7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7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7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7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7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7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7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7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7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7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7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7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7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7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7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7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7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7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7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7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7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7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7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7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7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7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7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7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7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7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7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7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7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7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7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7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7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7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7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7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7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7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7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7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7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7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7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7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7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7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7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7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7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7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7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7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7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7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7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7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7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7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7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7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7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7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7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7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7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7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7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7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7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7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7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7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7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7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7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7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7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7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7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7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7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7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7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7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7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7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7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7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7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7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7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7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7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7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7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7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7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7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7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7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7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7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7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7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7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7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7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7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7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7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7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7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7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7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7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7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7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7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7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7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7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7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7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7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7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7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7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7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7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7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7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7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7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7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7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7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7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7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7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7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7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7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7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7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7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7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7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7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7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7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7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7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7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7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7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7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7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7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7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7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7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7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7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7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7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7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7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7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7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7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7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7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7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7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7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7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7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7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7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7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7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7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7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7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7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7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7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7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7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7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7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7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7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7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7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7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7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7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7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7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7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7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7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7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7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7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7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7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7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7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7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7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7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7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7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7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7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7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7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7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7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7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7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7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7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7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7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7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7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7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7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7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7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7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7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7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7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7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7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7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7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7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7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7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7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7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7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7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7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7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7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7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7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7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7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7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7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7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7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7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7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7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7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7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7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7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7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7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7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7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7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7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7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7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7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7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7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7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7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7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7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7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7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7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7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7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7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7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7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7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7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7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7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7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7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7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7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7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7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7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7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7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7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7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7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7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7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7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7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7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7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7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7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7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7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7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7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7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7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7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7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7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7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7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7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7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7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7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7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7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7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7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7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7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7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7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7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7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7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7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7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7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7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7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7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7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7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7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7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7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7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7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7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7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7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7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7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7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7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7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7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7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7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7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7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7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7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7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7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7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7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7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7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7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7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7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7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7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7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7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7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7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7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7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7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7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7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7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7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7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7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7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7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7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7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7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7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7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7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7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7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7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7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7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7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7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7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7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7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7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7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7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7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7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7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7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7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7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7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7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7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7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7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7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7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7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7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7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7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7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7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7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7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7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7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7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7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7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7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7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7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7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7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7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7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7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7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7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7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7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7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7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7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7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7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7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7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7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7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7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7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7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7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7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7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7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7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7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7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7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7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7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7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7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7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7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7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7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7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7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7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7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7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7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7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7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7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7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7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7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7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7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7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7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7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7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7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7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7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7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7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7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7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7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7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7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7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7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7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7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7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7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7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7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7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7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7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7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7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7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7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7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7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7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7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7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7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7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7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7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7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7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7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7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7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7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7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7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7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7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7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7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7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7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7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7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7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7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7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7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7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7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7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7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7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7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7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7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7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7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7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7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7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7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7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7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7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7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7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7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7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7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7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7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7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7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7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7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7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7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7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7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7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7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7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7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7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7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7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7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7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7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7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7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7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7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7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7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7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7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7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7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7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7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7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7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7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7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7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7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7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7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7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7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7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7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7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7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7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7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7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7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7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7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7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7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7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7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7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7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7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7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7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7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7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7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7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7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7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7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7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7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7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7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7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7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7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7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7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7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7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7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7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7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7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7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7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7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7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7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7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7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7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7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7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7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7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7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7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7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7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7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7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7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7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7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7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7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7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7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7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7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7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7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7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7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7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7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7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7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7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7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7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7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7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7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7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7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7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7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7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7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7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7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7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7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7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7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7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7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7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7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7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7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7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7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7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7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7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7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7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7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7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7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7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7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7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7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7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7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7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7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7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7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7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7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7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7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7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7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7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7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7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7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7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7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7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7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7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7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7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7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7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7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7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7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7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7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7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7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7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7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7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7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7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7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7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7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7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7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7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7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7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7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7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7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7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7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7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7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7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7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7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7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7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7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7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7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7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7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7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7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7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7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7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7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7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7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7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7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7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7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7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7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7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7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7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7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7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7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7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7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7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7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7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7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7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7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7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7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7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7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7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7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7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7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7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7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7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7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7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7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7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7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7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7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7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7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7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7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7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7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7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7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7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7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7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7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7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7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7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7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7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7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7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7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7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7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7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7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7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7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7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7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7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7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7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7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7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7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7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7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7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7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7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7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7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7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7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7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7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7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7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7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7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7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7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7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7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7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7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7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7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7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7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7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7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7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7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7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7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7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7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7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7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7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7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7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7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7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7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7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7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7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7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7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7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7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7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7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7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7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7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7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7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7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7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7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7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7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7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7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7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7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7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7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7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7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7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7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7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7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7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7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7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7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7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7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7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7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7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7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7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7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7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7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7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7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7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7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7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7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7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7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7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7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7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7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7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7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7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7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7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7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7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7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7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7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7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7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7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7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7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7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7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7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7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7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7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7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7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7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7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7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7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7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7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7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7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7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7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7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7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7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7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7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7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7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7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7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7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7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7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7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7">
        <f t="shared" ref="S4099:S4117" si="322">(((J4099/60)/60)/24)+DATE(1970,1,1)</f>
        <v>42344.824502314819</v>
      </c>
      <c r="T4099" s="7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7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7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7">
        <f t="shared" si="322"/>
        <v>41927.124884259261</v>
      </c>
      <c r="T4102" s="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7">
        <f t="shared" si="322"/>
        <v>42730.903726851851</v>
      </c>
      <c r="T4103" s="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7">
        <f t="shared" si="322"/>
        <v>42475.848067129627</v>
      </c>
      <c r="T4104" s="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7">
        <f t="shared" si="322"/>
        <v>42188.83293981482</v>
      </c>
      <c r="T4105" s="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7">
        <f t="shared" si="322"/>
        <v>42640.278171296297</v>
      </c>
      <c r="T4106" s="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7">
        <f t="shared" si="322"/>
        <v>42697.010520833333</v>
      </c>
      <c r="T4107" s="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7">
        <f t="shared" si="322"/>
        <v>42053.049375000002</v>
      </c>
      <c r="T4108" s="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7">
        <f t="shared" si="322"/>
        <v>41883.916678240741</v>
      </c>
      <c r="T4109" s="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7">
        <f t="shared" si="322"/>
        <v>42767.031678240746</v>
      </c>
      <c r="T4110" s="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7">
        <f t="shared" si="322"/>
        <v>42307.539398148147</v>
      </c>
      <c r="T4111" s="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7">
        <f t="shared" si="322"/>
        <v>42512.626747685179</v>
      </c>
      <c r="T4112" s="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7">
        <f t="shared" si="322"/>
        <v>42029.135879629626</v>
      </c>
      <c r="T4113" s="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7">
        <f t="shared" si="322"/>
        <v>42400.946597222224</v>
      </c>
      <c r="T4114" s="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7">
        <f t="shared" si="322"/>
        <v>42358.573182870372</v>
      </c>
      <c r="T4115" s="7">
        <f t="shared" si="323"/>
        <v>42377.273611111115</v>
      </c>
      <c r="U4115">
        <f t="shared" si="324"/>
        <v>2015</v>
      </c>
    </row>
    <row r="4116" spans="1:21" x14ac:dyDescent="0.25">
      <c r="D4116" s="4"/>
      <c r="S4116" s="7">
        <f t="shared" si="322"/>
        <v>25569</v>
      </c>
      <c r="T4116" s="7">
        <f t="shared" si="323"/>
        <v>25569</v>
      </c>
      <c r="U4116">
        <f t="shared" si="324"/>
        <v>1970</v>
      </c>
    </row>
    <row r="4117" spans="1:21" x14ac:dyDescent="0.25">
      <c r="D4117" s="4"/>
      <c r="S4117" s="7">
        <f t="shared" si="322"/>
        <v>25569</v>
      </c>
      <c r="T4117" s="7">
        <f t="shared" si="323"/>
        <v>25569</v>
      </c>
      <c r="U4117">
        <f t="shared" si="324"/>
        <v>1970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58B6-8D41-4C4A-A426-011FF8527401}">
  <dimension ref="A1:F14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8" bestFit="1" customWidth="1"/>
    <col min="13" max="13" width="23.5703125" bestFit="1" customWidth="1"/>
    <col min="14" max="14" width="18" bestFit="1" customWidth="1"/>
    <col min="15" max="15" width="23.5703125" bestFit="1" customWidth="1"/>
    <col min="16" max="16" width="18" bestFit="1" customWidth="1"/>
    <col min="17" max="17" width="23.5703125" bestFit="1" customWidth="1"/>
    <col min="18" max="18" width="18" bestFit="1" customWidth="1"/>
    <col min="19" max="19" width="23.5703125" bestFit="1" customWidth="1"/>
    <col min="20" max="20" width="23" bestFit="1" customWidth="1"/>
    <col min="21" max="21" width="28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6" width="6.5703125" bestFit="1" customWidth="1"/>
    <col min="37" max="94" width="7.5703125" bestFit="1" customWidth="1"/>
    <col min="157" max="178" width="10.140625" bestFit="1" customWidth="1"/>
    <col min="179" max="180" width="11.140625" bestFit="1" customWidth="1"/>
    <col min="181" max="181" width="12.7109375" bestFit="1" customWidth="1"/>
    <col min="182" max="182" width="13.85546875" bestFit="1" customWidth="1"/>
    <col min="183" max="183" width="8" bestFit="1" customWidth="1"/>
    <col min="184" max="192" width="5.5703125" bestFit="1" customWidth="1"/>
    <col min="193" max="265" width="6.5703125" bestFit="1" customWidth="1"/>
    <col min="266" max="526" width="7.5703125" bestFit="1" customWidth="1"/>
    <col min="791" max="841" width="10.140625" bestFit="1" customWidth="1"/>
    <col min="842" max="845" width="11.140625" bestFit="1" customWidth="1"/>
    <col min="846" max="846" width="11" bestFit="1" customWidth="1"/>
    <col min="847" max="847" width="6.140625" bestFit="1" customWidth="1"/>
    <col min="848" max="848" width="5.5703125" bestFit="1" customWidth="1"/>
    <col min="849" max="855" width="6.5703125" bestFit="1" customWidth="1"/>
    <col min="856" max="869" width="7.5703125" bestFit="1" customWidth="1"/>
    <col min="887" max="890" width="10.140625" bestFit="1" customWidth="1"/>
    <col min="892" max="892" width="11.85546875" bestFit="1" customWidth="1"/>
    <col min="893" max="899" width="6.5703125" bestFit="1" customWidth="1"/>
    <col min="900" max="1084" width="7.5703125" bestFit="1" customWidth="1"/>
    <col min="2163" max="2722" width="10.140625" bestFit="1" customWidth="1"/>
    <col min="2723" max="2798" width="11.140625" bestFit="1" customWidth="1"/>
    <col min="2799" max="2800" width="12.7109375" bestFit="1" customWidth="1"/>
    <col min="2801" max="2801" width="15" bestFit="1" customWidth="1"/>
    <col min="2802" max="280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D267-902C-4E03-8684-5B95B7674F5C}">
  <dimension ref="A1:E18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CF252-773D-4F33-A468-BA548FC9876A}">
  <dimension ref="A1:J13"/>
  <sheetViews>
    <sheetView workbookViewId="0">
      <selection activeCell="F8" sqref="F8"/>
    </sheetView>
  </sheetViews>
  <sheetFormatPr defaultRowHeight="15" x14ac:dyDescent="0.25"/>
  <cols>
    <col min="1" max="1" width="17.85546875" bestFit="1" customWidth="1"/>
    <col min="2" max="3" width="17.8554687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  <c r="I1" s="17" t="s">
        <v>8392</v>
      </c>
      <c r="J1" s="17" t="s">
        <v>8393</v>
      </c>
    </row>
    <row r="2" spans="1:10" x14ac:dyDescent="0.25">
      <c r="A2" t="s">
        <v>8394</v>
      </c>
      <c r="B2" s="6">
        <v>0</v>
      </c>
      <c r="C2" s="6">
        <v>999</v>
      </c>
      <c r="D2">
        <f>COUNTIFS(Kickstarter!$D:$D,"&lt;="&amp;$C2,Kickstarter!$D:$D,"&gt;="&amp;$B2,Kickstarter!$F:$F,"successful",Kickstarter!$R:$R, "plays")</f>
        <v>141</v>
      </c>
      <c r="E2">
        <f>COUNTIFS(Kickstarter!$D:$D,"&lt;="&amp;$C2,Kickstarter!$D:$D,"&gt;="&amp;$B2,Kickstarter!$F:$F,"failed",Kickstarter!$R:$R, "plays")</f>
        <v>45</v>
      </c>
      <c r="F2">
        <f>COUNTIFS(Kickstarter!$D:$D,"&lt;="&amp;$C2,Kickstarter!$D:$D,"&gt;="&amp;$B2,Kickstarter!$F:$F,"canceled",Kickstarter!$R:$R, "plays")</f>
        <v>0</v>
      </c>
      <c r="G2">
        <f>SUM(D2:F2)</f>
        <v>186</v>
      </c>
      <c r="H2" s="18">
        <f>D2/G2</f>
        <v>0.75806451612903225</v>
      </c>
      <c r="I2" s="18">
        <f>E2/G2</f>
        <v>0.24193548387096775</v>
      </c>
      <c r="J2" s="18">
        <f>F2/G2</f>
        <v>0</v>
      </c>
    </row>
    <row r="3" spans="1:10" x14ac:dyDescent="0.25">
      <c r="A3" t="s">
        <v>8395</v>
      </c>
      <c r="B3" s="6">
        <v>1000</v>
      </c>
      <c r="C3" s="6">
        <v>4999</v>
      </c>
      <c r="D3">
        <f>COUNTIFS(Kickstarter!$D:$D,"&lt;="&amp;$C3,Kickstarter!$D:$D,"&gt;="&amp;$B3,Kickstarter!$F:$F,"successful",Kickstarter!$R:$R, "plays")</f>
        <v>388</v>
      </c>
      <c r="E3">
        <f>COUNTIFS(Kickstarter!$D:$D,"&lt;="&amp;$C3,Kickstarter!$D:$D,"&gt;="&amp;$B3,Kickstarter!$F:$F,"failed",Kickstarter!$R:$R, "plays")</f>
        <v>146</v>
      </c>
      <c r="F3">
        <f>COUNTIFS(Kickstarter!$D:$D,"&lt;="&amp;$C3,Kickstarter!$D:$D,"&gt;="&amp;$B3,Kickstarter!$F:$F,"canceled",Kickstarter!$R:$R, "plays")</f>
        <v>0</v>
      </c>
      <c r="G3">
        <f>SUM(D3:F3)</f>
        <v>534</v>
      </c>
      <c r="H3" s="18">
        <f>D3/G3</f>
        <v>0.72659176029962547</v>
      </c>
      <c r="I3" s="18">
        <f>E3/G3</f>
        <v>0.27340823970037453</v>
      </c>
      <c r="J3" s="18">
        <f>F3/G3</f>
        <v>0</v>
      </c>
    </row>
    <row r="4" spans="1:10" x14ac:dyDescent="0.25">
      <c r="A4" t="s">
        <v>8396</v>
      </c>
      <c r="B4" s="6">
        <v>5000</v>
      </c>
      <c r="C4" s="6">
        <v>9999</v>
      </c>
      <c r="D4">
        <f>COUNTIFS(Kickstarter!$D:$D,"&lt;="&amp;$C4,Kickstarter!$D:$D,"&gt;="&amp;$B4,Kickstarter!$F:$F,"successful",Kickstarter!$R:$R, "plays")</f>
        <v>93</v>
      </c>
      <c r="E4">
        <f>COUNTIFS(Kickstarter!$D:$D,"&lt;="&amp;$C4,Kickstarter!$D:$D,"&gt;="&amp;$B4,Kickstarter!$F:$F,"failed",Kickstarter!$R:$R, "plays")</f>
        <v>76</v>
      </c>
      <c r="F4">
        <f>COUNTIFS(Kickstarter!$D:$D,"&lt;="&amp;$C4,Kickstarter!$D:$D,"&gt;="&amp;$B4,Kickstarter!$F:$F,"canceled",Kickstarter!$R:$R, "plays")</f>
        <v>0</v>
      </c>
      <c r="G4">
        <f>SUM(D4:F4)</f>
        <v>169</v>
      </c>
      <c r="H4" s="18">
        <f>D4/G4</f>
        <v>0.55029585798816572</v>
      </c>
      <c r="I4" s="18">
        <f>E4/G4</f>
        <v>0.44970414201183434</v>
      </c>
      <c r="J4" s="18">
        <f>F4/G4</f>
        <v>0</v>
      </c>
    </row>
    <row r="5" spans="1:10" x14ac:dyDescent="0.25">
      <c r="A5" t="s">
        <v>8397</v>
      </c>
      <c r="B5" s="6">
        <v>10000</v>
      </c>
      <c r="C5" s="6">
        <v>14999</v>
      </c>
      <c r="D5">
        <f>COUNTIFS(Kickstarter!$D:$D,"&lt;="&amp;$C5,Kickstarter!$D:$D,"&gt;="&amp;$B5,Kickstarter!$F:$F,"successful",Kickstarter!$R:$R, "plays")</f>
        <v>39</v>
      </c>
      <c r="E5">
        <f>COUNTIFS(Kickstarter!$D:$D,"&lt;="&amp;$C5,Kickstarter!$D:$D,"&gt;="&amp;$B5,Kickstarter!$F:$F,"failed",Kickstarter!$R:$R, "plays")</f>
        <v>33</v>
      </c>
      <c r="F5">
        <f>COUNTIFS(Kickstarter!$D:$D,"&lt;="&amp;$C5,Kickstarter!$D:$D,"&gt;="&amp;$B5,Kickstarter!$F:$F,"canceled",Kickstarter!$R:$R, "plays")</f>
        <v>0</v>
      </c>
      <c r="G5">
        <f>SUM(D5:F5)</f>
        <v>72</v>
      </c>
      <c r="H5" s="18">
        <f>D5/G5</f>
        <v>0.54166666666666663</v>
      </c>
      <c r="I5" s="18">
        <f>E5/G5</f>
        <v>0.45833333333333331</v>
      </c>
      <c r="J5" s="18">
        <f>F5/G5</f>
        <v>0</v>
      </c>
    </row>
    <row r="6" spans="1:10" x14ac:dyDescent="0.25">
      <c r="A6" t="s">
        <v>8398</v>
      </c>
      <c r="B6" s="6">
        <v>15000</v>
      </c>
      <c r="C6" s="6">
        <v>19999</v>
      </c>
      <c r="D6">
        <f>COUNTIFS(Kickstarter!$D:$D,"&lt;="&amp;$C6,Kickstarter!$D:$D,"&gt;="&amp;$B6,Kickstarter!$F:$F,"successful",Kickstarter!$R:$R, "plays")</f>
        <v>12</v>
      </c>
      <c r="E6">
        <f>COUNTIFS(Kickstarter!$D:$D,"&lt;="&amp;$C6,Kickstarter!$D:$D,"&gt;="&amp;$B6,Kickstarter!$F:$F,"failed",Kickstarter!$R:$R, "plays")</f>
        <v>12</v>
      </c>
      <c r="F6">
        <f>COUNTIFS(Kickstarter!$D:$D,"&lt;="&amp;$C6,Kickstarter!$D:$D,"&gt;="&amp;$B6,Kickstarter!$F:$F,"canceled",Kickstarter!$R:$R, "plays")</f>
        <v>0</v>
      </c>
      <c r="G6">
        <f>SUM(D6:F6)</f>
        <v>24</v>
      </c>
      <c r="H6" s="18">
        <f>D6/G6</f>
        <v>0.5</v>
      </c>
      <c r="I6" s="18">
        <f>E6/G6</f>
        <v>0.5</v>
      </c>
      <c r="J6" s="18">
        <f>F6/G6</f>
        <v>0</v>
      </c>
    </row>
    <row r="7" spans="1:10" x14ac:dyDescent="0.25">
      <c r="A7" t="s">
        <v>8399</v>
      </c>
      <c r="B7" s="6">
        <v>20000</v>
      </c>
      <c r="C7" s="6">
        <v>24999</v>
      </c>
      <c r="D7">
        <f>COUNTIFS(Kickstarter!$D:$D,"&lt;="&amp;$C7,Kickstarter!$D:$D,"&gt;="&amp;$B7,Kickstarter!$F:$F,"successful",Kickstarter!$R:$R, "plays")</f>
        <v>9</v>
      </c>
      <c r="E7">
        <f>COUNTIFS(Kickstarter!$D:$D,"&lt;="&amp;$C7,Kickstarter!$D:$D,"&gt;="&amp;$B7,Kickstarter!$F:$F,"failed",Kickstarter!$R:$R, "plays")</f>
        <v>11</v>
      </c>
      <c r="F7">
        <f>COUNTIFS(Kickstarter!$D:$D,"&lt;="&amp;$C7,Kickstarter!$D:$D,"&gt;="&amp;$B7,Kickstarter!$F:$F,"canceled",Kickstarter!$R:$R, "plays")</f>
        <v>0</v>
      </c>
      <c r="G7">
        <f>SUM(D7:F7)</f>
        <v>20</v>
      </c>
      <c r="H7" s="18">
        <f>D7/G7</f>
        <v>0.45</v>
      </c>
      <c r="I7" s="18">
        <f>E7/G7</f>
        <v>0.55000000000000004</v>
      </c>
      <c r="J7" s="18">
        <f>F7/G7</f>
        <v>0</v>
      </c>
    </row>
    <row r="8" spans="1:10" x14ac:dyDescent="0.25">
      <c r="A8" t="s">
        <v>8400</v>
      </c>
      <c r="B8" s="6">
        <v>25000</v>
      </c>
      <c r="C8" s="6">
        <v>29999</v>
      </c>
      <c r="D8">
        <f>COUNTIFS(Kickstarter!$D:$D,"&lt;="&amp;$C8,Kickstarter!$D:$D,"&gt;="&amp;$B8,Kickstarter!$F:$F,"successful",Kickstarter!$R:$R, "plays")</f>
        <v>1</v>
      </c>
      <c r="E8">
        <f>COUNTIFS(Kickstarter!$D:$D,"&lt;="&amp;$C8,Kickstarter!$D:$D,"&gt;="&amp;$B8,Kickstarter!$F:$F,"failed",Kickstarter!$R:$R, "plays")</f>
        <v>4</v>
      </c>
      <c r="F8">
        <f>COUNTIFS(Kickstarter!$D:$D,"&lt;="&amp;$C8,Kickstarter!$D:$D,"&gt;="&amp;$B8,Kickstarter!$F:$F,"canceled",Kickstarter!$R:$R, "plays")</f>
        <v>0</v>
      </c>
      <c r="G8">
        <f>SUM(D8:F8)</f>
        <v>5</v>
      </c>
      <c r="H8" s="18">
        <f>D8/G8</f>
        <v>0.2</v>
      </c>
      <c r="I8" s="18">
        <f>E8/G8</f>
        <v>0.8</v>
      </c>
      <c r="J8" s="18">
        <f>F8/G8</f>
        <v>0</v>
      </c>
    </row>
    <row r="9" spans="1:10" x14ac:dyDescent="0.25">
      <c r="A9" t="s">
        <v>8401</v>
      </c>
      <c r="B9" s="6">
        <v>30000</v>
      </c>
      <c r="C9" s="6">
        <v>34999</v>
      </c>
      <c r="D9">
        <f>COUNTIFS(Kickstarter!$D:$D,"&lt;="&amp;$C9,Kickstarter!$D:$D,"&gt;="&amp;$B9,Kickstarter!$F:$F,"successful",Kickstarter!$R:$R, "plays")</f>
        <v>3</v>
      </c>
      <c r="E9">
        <f>COUNTIFS(Kickstarter!$D:$D,"&lt;="&amp;$C9,Kickstarter!$D:$D,"&gt;="&amp;$B9,Kickstarter!$F:$F,"failed",Kickstarter!$R:$R, "plays")</f>
        <v>8</v>
      </c>
      <c r="F9">
        <f>COUNTIFS(Kickstarter!$D:$D,"&lt;="&amp;$C9,Kickstarter!$D:$D,"&gt;="&amp;$B9,Kickstarter!$F:$F,"canceled",Kickstarter!$R:$R, "plays")</f>
        <v>0</v>
      </c>
      <c r="G9">
        <f>SUM(D9:F9)</f>
        <v>11</v>
      </c>
      <c r="H9" s="18">
        <f>D9/G9</f>
        <v>0.27272727272727271</v>
      </c>
      <c r="I9" s="18">
        <f>E9/G9</f>
        <v>0.72727272727272729</v>
      </c>
      <c r="J9" s="18">
        <f>F9/G9</f>
        <v>0</v>
      </c>
    </row>
    <row r="10" spans="1:10" x14ac:dyDescent="0.25">
      <c r="A10" t="s">
        <v>8402</v>
      </c>
      <c r="B10" s="6">
        <v>35000</v>
      </c>
      <c r="C10" s="6">
        <v>39999</v>
      </c>
      <c r="D10">
        <f>COUNTIFS(Kickstarter!$D:$D,"&lt;="&amp;$C10,Kickstarter!$D:$D,"&gt;="&amp;$B10,Kickstarter!$F:$F,"successful",Kickstarter!$R:$R, "plays")</f>
        <v>4</v>
      </c>
      <c r="E10">
        <f>COUNTIFS(Kickstarter!$D:$D,"&lt;="&amp;$C10,Kickstarter!$D:$D,"&gt;="&amp;$B10,Kickstarter!$F:$F,"failed",Kickstarter!$R:$R, "plays")</f>
        <v>2</v>
      </c>
      <c r="F10">
        <f>COUNTIFS(Kickstarter!$D:$D,"&lt;="&amp;$C10,Kickstarter!$D:$D,"&gt;="&amp;$B10,Kickstarter!$F:$F,"canceled",Kickstarter!$R:$R, "plays")</f>
        <v>0</v>
      </c>
      <c r="G10">
        <f>SUM(D10:F10)</f>
        <v>6</v>
      </c>
      <c r="H10" s="18">
        <f>D10/G10</f>
        <v>0.66666666666666663</v>
      </c>
      <c r="I10" s="18">
        <f>E10/G10</f>
        <v>0.33333333333333331</v>
      </c>
      <c r="J10" s="18">
        <f>F10/G10</f>
        <v>0</v>
      </c>
    </row>
    <row r="11" spans="1:10" x14ac:dyDescent="0.25">
      <c r="A11" t="s">
        <v>8403</v>
      </c>
      <c r="B11" s="6">
        <v>40000</v>
      </c>
      <c r="C11" s="6">
        <v>44999</v>
      </c>
      <c r="D11">
        <f>COUNTIFS(Kickstarter!$D:$D,"&lt;="&amp;$C11,Kickstarter!$D:$D,"&gt;="&amp;$B11,Kickstarter!$F:$F,"successful",Kickstarter!$R:$R, "plays")</f>
        <v>2</v>
      </c>
      <c r="E11">
        <f>COUNTIFS(Kickstarter!$D:$D,"&lt;="&amp;$C11,Kickstarter!$D:$D,"&gt;="&amp;$B11,Kickstarter!$F:$F,"failed",Kickstarter!$R:$R, "plays")</f>
        <v>1</v>
      </c>
      <c r="F11">
        <f>COUNTIFS(Kickstarter!$D:$D,"&lt;="&amp;$C11,Kickstarter!$D:$D,"&gt;="&amp;$B11,Kickstarter!$F:$F,"canceled",Kickstarter!$R:$R, "plays")</f>
        <v>0</v>
      </c>
      <c r="G11">
        <f>SUM(D11:F11)</f>
        <v>3</v>
      </c>
      <c r="H11" s="18">
        <f>D11/G11</f>
        <v>0.66666666666666663</v>
      </c>
      <c r="I11" s="18">
        <f>E11/G11</f>
        <v>0.33333333333333331</v>
      </c>
      <c r="J11" s="18">
        <f>F11/G11</f>
        <v>0</v>
      </c>
    </row>
    <row r="12" spans="1:10" x14ac:dyDescent="0.25">
      <c r="A12" t="s">
        <v>8404</v>
      </c>
      <c r="B12" s="6">
        <v>45000</v>
      </c>
      <c r="C12" s="6">
        <v>49999</v>
      </c>
      <c r="D12">
        <f>COUNTIFS(Kickstarter!$D:$D,"&lt;="&amp;$C12,Kickstarter!$D:$D,"&gt;="&amp;$B12,Kickstarter!$F:$F,"successful",Kickstarter!$R:$R, "plays")</f>
        <v>0</v>
      </c>
      <c r="E12">
        <f>COUNTIFS(Kickstarter!$D:$D,"&lt;="&amp;$C12,Kickstarter!$D:$D,"&gt;="&amp;$B12,Kickstarter!$F:$F,"failed",Kickstarter!$R:$R, "plays")</f>
        <v>1</v>
      </c>
      <c r="F12">
        <f>COUNTIFS(Kickstarter!$D:$D,"&lt;="&amp;$C12,Kickstarter!$D:$D,"&gt;="&amp;$B12,Kickstarter!$F:$F,"canceled",Kickstarter!$R:$R, "plays")</f>
        <v>0</v>
      </c>
      <c r="G12">
        <f>SUM(D12:F12)</f>
        <v>1</v>
      </c>
      <c r="H12" s="18">
        <f>D12/G12</f>
        <v>0</v>
      </c>
      <c r="I12" s="18">
        <f>E12/G12</f>
        <v>1</v>
      </c>
      <c r="J12" s="18">
        <f>F12/G12</f>
        <v>0</v>
      </c>
    </row>
    <row r="13" spans="1:10" x14ac:dyDescent="0.25">
      <c r="A13" t="s">
        <v>8405</v>
      </c>
      <c r="B13" s="6">
        <v>50000</v>
      </c>
      <c r="C13" s="6">
        <v>999999999</v>
      </c>
      <c r="D13">
        <f>COUNTIFS(Kickstarter!$D:$D,"&lt;="&amp;$C13,Kickstarter!$D:$D,"&gt;="&amp;$B13,Kickstarter!$F:$F,"successful",Kickstarter!$R:$R, "plays")</f>
        <v>2</v>
      </c>
      <c r="E13">
        <f>COUNTIFS(Kickstarter!$D:$D,"&lt;="&amp;$C13,Kickstarter!$D:$D,"&gt;="&amp;$B13,Kickstarter!$F:$F,"failed",Kickstarter!$R:$R, "plays")</f>
        <v>14</v>
      </c>
      <c r="F13">
        <f>COUNTIFS(Kickstarter!$D:$D,"&lt;="&amp;$C13,Kickstarter!$D:$D,"&gt;="&amp;$B13,Kickstarter!$F:$F,"canceled",Kickstarter!$R:$R, "plays")</f>
        <v>0</v>
      </c>
      <c r="G13">
        <f>SUM(D13:F13)</f>
        <v>16</v>
      </c>
      <c r="H13" s="18">
        <f>D13/G13</f>
        <v>0.125</v>
      </c>
      <c r="I13" s="18">
        <f>E13/G13</f>
        <v>0.875</v>
      </c>
      <c r="J13" s="18">
        <f>F13/G13</f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F9053-089B-4367-A327-809B716F0821}">
  <dimension ref="A1:E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8364</v>
      </c>
    </row>
    <row r="2" spans="1:5" x14ac:dyDescent="0.25">
      <c r="A2" s="13" t="s">
        <v>8222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1F3F-FB54-4025-BA14-ACB2F1481BDA}">
  <dimension ref="A1:F18"/>
  <sheetViews>
    <sheetView workbookViewId="0">
      <selection activeCell="F11" sqref="F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15" bestFit="1" customWidth="1"/>
    <col min="34" max="34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5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4950-8F8B-4A22-81B1-F41D1F20B3BF}">
  <dimension ref="A1:F6"/>
  <sheetViews>
    <sheetView tabSelected="1"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Theater Outcomes by Launch Date</vt:lpstr>
      <vt:lpstr>Outcomes based on goal </vt:lpstr>
      <vt:lpstr>Subcategory Statistics</vt:lpstr>
      <vt:lpstr>Outcomes Based on Launch Date</vt:lpstr>
      <vt:lpstr>Edinburgh 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</cp:lastModifiedBy>
  <dcterms:created xsi:type="dcterms:W3CDTF">2017-04-20T15:17:24Z</dcterms:created>
  <dcterms:modified xsi:type="dcterms:W3CDTF">2021-08-19T14:58:18Z</dcterms:modified>
</cp:coreProperties>
</file>