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MasterThesis\"/>
    </mc:Choice>
  </mc:AlternateContent>
  <xr:revisionPtr revIDLastSave="0" documentId="8_{07282F41-2C4B-4CDF-B92C-C561FF1FD95E}" xr6:coauthVersionLast="37" xr6:coauthVersionMax="37" xr10:uidLastSave="{00000000-0000-0000-0000-000000000000}"/>
  <bookViews>
    <workbookView xWindow="0" yWindow="0" windowWidth="23040" windowHeight="9000" xr2:uid="{00000000-000D-0000-FFFF-FFFF00000000}"/>
  </bookViews>
  <sheets>
    <sheet name="GanttChart" sheetId="9" r:id="rId1"/>
    <sheet name="Sheet1" sheetId="13" r:id="rId2"/>
    <sheet name="GanttChartPro" sheetId="12" r:id="rId3"/>
    <sheet name="Help" sheetId="6" r:id="rId4"/>
    <sheet name="TermsOfUse" sheetId="11" r:id="rId5"/>
  </sheets>
  <definedNames>
    <definedName name="prevWBS" localSheetId="0">GanttChart!$B1048576</definedName>
    <definedName name="_xlnm.Print_Area" localSheetId="0">GanttChart!$B$1:$BO$49</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21" calcMode="manual"/>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 i="13" l="1"/>
  <c r="C9" i="13"/>
  <c r="G26" i="9"/>
  <c r="J26" i="9" s="1"/>
  <c r="G24" i="9"/>
  <c r="J24" i="9" s="1"/>
  <c r="B37" i="9"/>
  <c r="B38" i="9" s="1"/>
  <c r="B39" i="9" s="1"/>
  <c r="B40" i="9" s="1"/>
  <c r="B41" i="9" s="1"/>
  <c r="B42" i="9" s="1"/>
  <c r="B43" i="9" s="1"/>
  <c r="B44" i="9" s="1"/>
  <c r="B45" i="9" s="1"/>
  <c r="G34" i="9"/>
  <c r="F35" i="9" s="1"/>
  <c r="G27" i="9"/>
  <c r="J27" i="9" s="1"/>
  <c r="G25" i="9"/>
  <c r="J25" i="9" s="1"/>
  <c r="G23" i="9"/>
  <c r="J23" i="9" s="1"/>
  <c r="F28" i="9" l="1"/>
  <c r="G28" i="9" s="1"/>
  <c r="F29" i="9" s="1"/>
  <c r="G29" i="9" s="1"/>
  <c r="F30" i="9" s="1"/>
  <c r="G30" i="9" s="1"/>
  <c r="G31" i="9" s="1"/>
  <c r="F32" i="9" s="1"/>
  <c r="G32" i="9" s="1"/>
  <c r="F33" i="9" s="1"/>
  <c r="G33" i="9" s="1"/>
  <c r="J49" i="9"/>
  <c r="G53" i="9" l="1"/>
  <c r="G54" i="9" s="1"/>
  <c r="J54" i="9" s="1"/>
  <c r="G52" i="9"/>
  <c r="J52" i="9" s="1"/>
  <c r="G8" i="9"/>
  <c r="J8" i="9" s="1"/>
  <c r="G16" i="9"/>
  <c r="J16" i="9" s="1"/>
  <c r="G55" i="9" l="1"/>
  <c r="J55" i="9" s="1"/>
  <c r="J53" i="9"/>
  <c r="G9" i="9" l="1"/>
  <c r="F10" i="9" s="1"/>
  <c r="L6" i="9"/>
  <c r="G10" i="9" l="1"/>
  <c r="J9" i="9"/>
  <c r="L7" i="9"/>
  <c r="L4" i="9"/>
  <c r="B8" i="9"/>
  <c r="B52" i="9"/>
  <c r="B53" i="9" s="1"/>
  <c r="B54" i="9" s="1"/>
  <c r="B55" i="9" s="1"/>
  <c r="J10" i="9" l="1"/>
  <c r="F11" i="9"/>
  <c r="M6" i="9"/>
  <c r="G17" i="9" l="1"/>
  <c r="N6" i="9"/>
  <c r="J17" i="9" l="1"/>
  <c r="F18" i="9"/>
  <c r="G18" i="9" s="1"/>
  <c r="O6" i="9"/>
  <c r="J18" i="9" l="1"/>
  <c r="F19" i="9"/>
  <c r="P6" i="9"/>
  <c r="L5" i="9"/>
  <c r="G11" i="9" l="1"/>
  <c r="Q6" i="9"/>
  <c r="M7" i="9"/>
  <c r="J11" i="9" l="1"/>
  <c r="F12" i="9"/>
  <c r="G12" i="9" s="1"/>
  <c r="R6" i="9"/>
  <c r="N7" i="9"/>
  <c r="G13" i="9" l="1"/>
  <c r="J12" i="9"/>
  <c r="S6" i="9"/>
  <c r="O7" i="9"/>
  <c r="J13" i="9" l="1"/>
  <c r="F14" i="9"/>
  <c r="G14" i="9" s="1"/>
  <c r="T6" i="9"/>
  <c r="P7" i="9"/>
  <c r="J14" i="9" l="1"/>
  <c r="F15" i="9"/>
  <c r="G15" i="9" s="1"/>
  <c r="J15" i="9" s="1"/>
  <c r="U6" i="9"/>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P6" i="9" s="1"/>
  <c r="BL7" i="9"/>
  <c r="BP5" i="9" l="1"/>
  <c r="BQ6" i="9"/>
  <c r="BP7" i="9"/>
  <c r="BP4" i="9"/>
  <c r="BM7" i="9"/>
  <c r="BR6" i="9" l="1"/>
  <c r="BQ7" i="9"/>
  <c r="BN7" i="9"/>
  <c r="BR7" i="9" l="1"/>
  <c r="BS6" i="9"/>
  <c r="BO7" i="9"/>
  <c r="BS7" i="9" l="1"/>
  <c r="BT6" i="9"/>
  <c r="B9" i="9"/>
  <c r="B10" i="9" s="1"/>
  <c r="B11" i="9" s="1"/>
  <c r="BT7" i="9" l="1"/>
  <c r="BU6" i="9"/>
  <c r="B12" i="9"/>
  <c r="B14" i="9" s="1"/>
  <c r="B15" i="9" s="1"/>
  <c r="B16" i="9" s="1"/>
  <c r="B17" i="9" s="1"/>
  <c r="B18" i="9" s="1"/>
  <c r="BU7" i="9" l="1"/>
  <c r="BV6" i="9"/>
  <c r="BV7" i="9" s="1"/>
  <c r="B19" i="9"/>
  <c r="B21" i="9" s="1"/>
  <c r="G19" i="9" l="1"/>
  <c r="F20" i="9" s="1"/>
  <c r="G20" i="9" s="1"/>
  <c r="J20" i="9" l="1"/>
  <c r="F21" i="9"/>
  <c r="G21" i="9" s="1"/>
  <c r="J19" i="9"/>
  <c r="J21" i="9" l="1"/>
  <c r="F22" i="9"/>
  <c r="G22" i="9" s="1"/>
  <c r="J22" i="9" s="1"/>
  <c r="G35" i="9"/>
  <c r="J35" i="9" l="1"/>
  <c r="F36" i="9"/>
  <c r="G36" i="9" s="1"/>
  <c r="F38" i="9" l="1"/>
  <c r="G38" i="9" s="1"/>
  <c r="F37" i="9"/>
  <c r="G37" i="9" s="1"/>
  <c r="J37" i="9" s="1"/>
  <c r="J38" i="9" l="1"/>
  <c r="F39" i="9"/>
  <c r="G39" i="9" s="1"/>
  <c r="J39" i="9" l="1"/>
  <c r="F40" i="9"/>
  <c r="G40" i="9" s="1"/>
  <c r="J40" i="9" l="1"/>
  <c r="G41" i="9"/>
  <c r="J41" i="9" l="1"/>
  <c r="F42" i="9"/>
  <c r="G42" i="9" s="1"/>
  <c r="F43" i="9" l="1"/>
  <c r="G43" i="9" s="1"/>
  <c r="J42" i="9"/>
  <c r="J43" i="9" l="1"/>
  <c r="F44" i="9"/>
  <c r="G44" i="9" s="1"/>
  <c r="J44" i="9" l="1"/>
  <c r="F45" i="9"/>
  <c r="G45" i="9" s="1"/>
  <c r="J45" i="9" l="1"/>
  <c r="F46" i="9"/>
  <c r="G46" i="9" s="1"/>
  <c r="J46" i="9" l="1"/>
  <c r="F47" i="9"/>
  <c r="G47" i="9" s="1"/>
  <c r="J47" i="9" l="1"/>
  <c r="F48" i="9"/>
  <c r="G48" i="9" s="1"/>
  <c r="J4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B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E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<sst xmlns="http://schemas.openxmlformats.org/spreadsheetml/2006/main" count="212" uniqueCount="191">
  <si>
    <t>WBS</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</si>
  <si>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</si>
  <si>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</si>
  <si>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</si>
  <si>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</si>
  <si>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</si>
  <si>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</si>
  <si>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</si>
  <si>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</si>
  <si>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</si>
  <si>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</si>
  <si>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</si>
  <si>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</si>
  <si>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</si>
  <si>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</si>
  <si>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</si>
  <si>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</si>
  <si>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</si>
  <si>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</si>
  <si>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</si>
  <si>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</si>
  <si>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</si>
  <si>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</si>
  <si>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</si>
  <si>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</si>
  <si>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</si>
  <si>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</si>
  <si>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</si>
  <si>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</si>
  <si>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</si>
  <si>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</si>
  <si>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</si>
  <si>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</si>
  <si>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</si>
  <si>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</si>
  <si>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</si>
  <si>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</si>
  <si>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</si>
  <si>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</si>
  <si>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</si>
  <si>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</si>
  <si>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</si>
  <si>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</si>
  <si>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</si>
  <si>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</si>
  <si>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</si>
  <si>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</si>
  <si>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</si>
  <si>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</si>
  <si>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</si>
  <si>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</si>
  <si>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</si>
  <si>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</si>
  <si>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</si>
  <si>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</si>
  <si>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</si>
  <si>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</si>
  <si>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</si>
  <si>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</si>
  <si>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</si>
  <si>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</si>
  <si>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</si>
  <si>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</si>
  <si>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</si>
  <si>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</si>
  <si>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</si>
  <si>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</si>
  <si>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</si>
  <si>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</si>
  <si>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</si>
  <si>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</si>
  <si>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</si>
  <si>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</si>
  <si>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</si>
  <si>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</si>
  <si>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</si>
  <si>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</si>
  <si>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</si>
  <si>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</si>
  <si>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</si>
  <si>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</si>
  <si>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</si>
  <si>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</si>
  <si>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</si>
  <si>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</si>
  <si>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</si>
  <si>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</si>
  <si>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</si>
  <si>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</si>
  <si>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</si>
  <si>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</si>
  <si>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</si>
  <si>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</si>
  <si>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</si>
  <si>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</si>
  <si>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</si>
  <si>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</si>
  <si>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</si>
  <si>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</si>
  <si>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</si>
  <si>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</si>
  <si>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</si>
  <si>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</si>
  <si>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</si>
  <si>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</si>
  <si>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</si>
  <si>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</si>
  <si>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</si>
  <si>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</si>
  <si>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</si>
  <si>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</si>
  <si>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</si>
  <si>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</si>
  <si>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</si>
  <si>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</si>
  <si>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</si>
  <si>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</si>
  <si>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</si>
  <si>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</si>
  <si>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</si>
  <si>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</si>
  <si>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</si>
  <si>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</si>
  <si>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</si>
  <si>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</si>
  <si>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</si>
  <si>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</si>
  <si>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</si>
  <si>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</si>
  <si>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</si>
  <si>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</si>
  <si>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</si>
  <si>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</si>
  <si>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</si>
  <si>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</si>
  <si>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</si>
  <si>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</si>
  <si>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Grigoris Moumtzis</t>
  </si>
  <si>
    <t>Final Thesis</t>
  </si>
  <si>
    <t>De Monfort University</t>
  </si>
  <si>
    <t>Literature Review</t>
  </si>
  <si>
    <t>Concept of Business Intelligence</t>
  </si>
  <si>
    <t>Concept of Data warehouse</t>
  </si>
  <si>
    <t>Challenges of a BI Team</t>
  </si>
  <si>
    <t>ETL Techniques</t>
  </si>
  <si>
    <t>Real-time ETL techniques</t>
  </si>
  <si>
    <t>Evaluation of BI/IT systems</t>
  </si>
  <si>
    <t>1.4.1</t>
  </si>
  <si>
    <t>Software Implementation</t>
  </si>
  <si>
    <t>Improve technical skills about Kafka</t>
  </si>
  <si>
    <t>Improve technical skills about CDC</t>
  </si>
  <si>
    <t>Improve technical skills about data vaults</t>
  </si>
  <si>
    <t>Create a fake data generator script</t>
  </si>
  <si>
    <t>Design and Implementation of a micro batch ETL system</t>
  </si>
  <si>
    <t>2.5.1</t>
  </si>
  <si>
    <t>Business Requirements</t>
  </si>
  <si>
    <t>ERDs /logical design</t>
  </si>
  <si>
    <t>Database structrue implementation</t>
  </si>
  <si>
    <t>ETL Implementation</t>
  </si>
  <si>
    <t>ETL Design</t>
  </si>
  <si>
    <t>2.5.2</t>
  </si>
  <si>
    <t>2.5.3</t>
  </si>
  <si>
    <t>2.5.4</t>
  </si>
  <si>
    <t>2.5.5</t>
  </si>
  <si>
    <t>2.6.1</t>
  </si>
  <si>
    <t>2.6.2</t>
  </si>
  <si>
    <t>2.6.3</t>
  </si>
  <si>
    <t>2.6.4</t>
  </si>
  <si>
    <t>2.6.5</t>
  </si>
  <si>
    <t>Design and Implementation of a CDC/Kafka ETL system</t>
  </si>
  <si>
    <t>Evaluation/comparison of the systems</t>
  </si>
  <si>
    <t>ETL evolution</t>
  </si>
  <si>
    <t>Break</t>
  </si>
  <si>
    <t>2.5.1.1</t>
  </si>
  <si>
    <t>2.5.2.1</t>
  </si>
  <si>
    <t>Critical Review</t>
  </si>
  <si>
    <t>Critical Review of the Software</t>
  </si>
  <si>
    <t>Critical Review of the whole Project</t>
  </si>
  <si>
    <t>!</t>
  </si>
  <si>
    <t>IsSection</t>
  </si>
  <si>
    <t>yes</t>
  </si>
  <si>
    <t>no</t>
  </si>
  <si>
    <t>Write the project</t>
  </si>
  <si>
    <t>Amend pieces of text /finalize the main part</t>
  </si>
  <si>
    <t>Write Abstract</t>
  </si>
  <si>
    <t>Write Introduction</t>
  </si>
  <si>
    <t>Finalize References section/Refworks</t>
  </si>
  <si>
    <t>Finalize appendinces section</t>
  </si>
  <si>
    <t>Create cover</t>
  </si>
  <si>
    <t>Proofread</t>
  </si>
  <si>
    <t>Deliver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</si>
</sst>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0" fontId="47" fillId="0" borderId="0" xfId="0"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
    <dxf>
      <fill>
        <patternFill>
          <bgColor rgb="FF002060"/>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0000"/>
        </patternFill>
      </fill>
    </dxf>
    <dxf>
      <fill>
        <patternFill>
          <bgColor rgb="FF002060"/>
        </patternFill>
      </fill>
    </dxf>
    <dxf>
      <fill>
        <patternFill>
          <bgColor theme="4" tint="-0.24994659260841701"/>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617220</xdr:colOff>
      <xdr:row>5</xdr:row>
      <xdr:rowOff>142875</xdr:rowOff>
    </xdr:from>
    <xdr:to>
      <xdr:col>22</xdr:col>
      <xdr:colOff>41910</xdr:colOff>
      <xdr:row>10</xdr:row>
      <xdr:rowOff>72813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99060</xdr:colOff>
          <xdr:row>1</xdr:row>
          <xdr:rowOff>121920</xdr:rowOff>
        </xdr:from>
        <xdr:to>
          <xdr:col>28</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V56"/>
  <sheetViews>
    <sheetView showGridLines="0" tabSelected="1" zoomScale="78" zoomScaleNormal="78" workbookViewId="0">
      <pane ySplit="7" topLeftCell="A8" activePane="bottomLeft" state="frozen"/>
      <selection pane="bottomLeft" activeCell="BD23" sqref="BD23"/>
    </sheetView>
  </sheetViews>
  <sheetFormatPr defaultColWidth="9.109375" defaultRowHeight="13.2" x14ac:dyDescent="0.25"/>
  <cols>
    <col min="1" max="1" width="8.5546875" style="3" bestFit="1" customWidth="1"/>
    <col min="2" max="2" width="6.88671875" style="5" customWidth="1"/>
    <col min="3" max="3" width="32" style="1" customWidth="1"/>
    <col min="4" max="4" width="1.33203125" style="1" hidden="1" customWidth="1"/>
    <col min="5" max="5" width="2.88671875" style="6" hidden="1" customWidth="1"/>
    <col min="6" max="6" width="17.6640625" style="1" customWidth="1"/>
    <col min="7" max="7" width="12" style="1" customWidth="1"/>
    <col min="8" max="8" width="12.88671875" style="1" bestFit="1" customWidth="1"/>
    <col min="9" max="9" width="5.6640625" style="1" hidden="1" customWidth="1"/>
    <col min="10" max="10" width="6.44140625" style="1" customWidth="1"/>
    <col min="11" max="11" width="1.88671875" style="1" customWidth="1"/>
    <col min="12" max="60" width="2.44140625" style="1" customWidth="1"/>
    <col min="61" max="61" width="2.6640625" style="1" customWidth="1"/>
    <col min="62" max="67" width="2.44140625" style="1" customWidth="1"/>
    <col min="68" max="69" width="2.33203125" style="3" bestFit="1" customWidth="1"/>
    <col min="70" max="70" width="2.44140625" style="3" bestFit="1" customWidth="1"/>
    <col min="71" max="74" width="2.33203125" style="3" bestFit="1" customWidth="1"/>
    <col min="75" max="16384" width="9.109375" style="3"/>
  </cols>
  <sheetData>
    <row r="1" spans="1:74" ht="30" customHeight="1" x14ac:dyDescent="0.25">
      <c r="B1" s="125" t="s">
        <v>138</v>
      </c>
      <c r="C1" s="47"/>
      <c r="D1" s="47"/>
      <c r="E1" s="47"/>
      <c r="F1" s="47"/>
      <c r="G1" s="47"/>
      <c r="J1" s="132"/>
      <c r="L1" s="163" t="s">
        <v>78</v>
      </c>
      <c r="M1" s="163"/>
      <c r="N1" s="163"/>
      <c r="O1" s="163"/>
      <c r="P1" s="163"/>
      <c r="Q1" s="163"/>
      <c r="R1" s="163"/>
      <c r="S1" s="163"/>
      <c r="T1" s="163"/>
      <c r="U1" s="163"/>
      <c r="V1" s="163"/>
      <c r="W1" s="163"/>
      <c r="X1" s="163"/>
      <c r="Y1" s="163"/>
      <c r="Z1" s="163"/>
      <c r="AA1" s="163"/>
      <c r="AB1" s="163"/>
      <c r="AC1" s="163"/>
      <c r="AD1" s="163"/>
      <c r="AE1" s="163"/>
      <c r="AF1" s="163"/>
    </row>
    <row r="2" spans="1:74" ht="18" customHeight="1" x14ac:dyDescent="0.25">
      <c r="B2" s="52" t="s">
        <v>139</v>
      </c>
      <c r="C2" s="22"/>
      <c r="D2" s="22"/>
      <c r="E2" s="34"/>
      <c r="F2" s="160"/>
      <c r="G2" s="160"/>
      <c r="I2" s="2"/>
    </row>
    <row r="3" spans="1:74" ht="13.8" x14ac:dyDescent="0.25">
      <c r="B3" s="52"/>
      <c r="C3" s="48"/>
      <c r="D3" s="4"/>
      <c r="E3" s="4"/>
      <c r="F3" s="4"/>
      <c r="G3" s="4"/>
      <c r="H3" s="4"/>
      <c r="I3" s="2"/>
      <c r="L3" s="29"/>
      <c r="M3" s="29"/>
      <c r="N3" s="29"/>
      <c r="O3" s="29"/>
      <c r="P3" s="29"/>
      <c r="Q3" s="29"/>
      <c r="R3" s="29"/>
      <c r="S3" s="29"/>
      <c r="T3" s="29"/>
      <c r="U3" s="29"/>
      <c r="V3" s="29"/>
      <c r="W3" s="29"/>
      <c r="X3" s="29"/>
      <c r="Y3" s="29"/>
      <c r="Z3" s="29"/>
      <c r="AA3" s="29"/>
      <c r="AB3" s="29"/>
    </row>
    <row r="4" spans="1:74" ht="17.25" customHeight="1" x14ac:dyDescent="0.25">
      <c r="B4" s="110"/>
      <c r="C4" s="114" t="s">
        <v>75</v>
      </c>
      <c r="D4" s="168">
        <v>43405</v>
      </c>
      <c r="E4" s="168"/>
      <c r="F4" s="168"/>
      <c r="G4" s="111"/>
      <c r="H4" s="114" t="s">
        <v>74</v>
      </c>
      <c r="I4" s="129">
        <v>1</v>
      </c>
      <c r="J4" s="112"/>
      <c r="K4" s="50"/>
      <c r="L4" s="165" t="str">
        <f>"Week "&amp;(L6-($D$4-WEEKDAY($D$4,1)+2))/7+1</f>
        <v>Week 1</v>
      </c>
      <c r="M4" s="166"/>
      <c r="N4" s="166"/>
      <c r="O4" s="166"/>
      <c r="P4" s="166"/>
      <c r="Q4" s="166"/>
      <c r="R4" s="167"/>
      <c r="S4" s="165" t="str">
        <f>"Week "&amp;(S6-($D$4-WEEKDAY($D$4,1)+2))/7+1</f>
        <v>Week 2</v>
      </c>
      <c r="T4" s="166"/>
      <c r="U4" s="166"/>
      <c r="V4" s="166"/>
      <c r="W4" s="166"/>
      <c r="X4" s="166"/>
      <c r="Y4" s="167"/>
      <c r="Z4" s="165" t="str">
        <f>"Week "&amp;(Z6-($D$4-WEEKDAY($D$4,1)+2))/7+1</f>
        <v>Week 3</v>
      </c>
      <c r="AA4" s="166"/>
      <c r="AB4" s="166"/>
      <c r="AC4" s="166"/>
      <c r="AD4" s="166"/>
      <c r="AE4" s="166"/>
      <c r="AF4" s="167"/>
      <c r="AG4" s="165" t="str">
        <f>"Week "&amp;(AG6-($D$4-WEEKDAY($D$4,1)+2))/7+1</f>
        <v>Week 4</v>
      </c>
      <c r="AH4" s="166"/>
      <c r="AI4" s="166"/>
      <c r="AJ4" s="166"/>
      <c r="AK4" s="166"/>
      <c r="AL4" s="166"/>
      <c r="AM4" s="167"/>
      <c r="AN4" s="165" t="str">
        <f>"Week "&amp;(AN6-($D$4-WEEKDAY($D$4,1)+2))/7+1</f>
        <v>Week 5</v>
      </c>
      <c r="AO4" s="166"/>
      <c r="AP4" s="166"/>
      <c r="AQ4" s="166"/>
      <c r="AR4" s="166"/>
      <c r="AS4" s="166"/>
      <c r="AT4" s="167"/>
      <c r="AU4" s="165" t="str">
        <f>"Week "&amp;(AU6-($D$4-WEEKDAY($D$4,1)+2))/7+1</f>
        <v>Week 6</v>
      </c>
      <c r="AV4" s="166"/>
      <c r="AW4" s="166"/>
      <c r="AX4" s="166"/>
      <c r="AY4" s="166"/>
      <c r="AZ4" s="166"/>
      <c r="BA4" s="167"/>
      <c r="BB4" s="165" t="str">
        <f>"Week "&amp;(BB6-($D$4-WEEKDAY($D$4,1)+2))/7+1</f>
        <v>Week 7</v>
      </c>
      <c r="BC4" s="166"/>
      <c r="BD4" s="166"/>
      <c r="BE4" s="166"/>
      <c r="BF4" s="166"/>
      <c r="BG4" s="166"/>
      <c r="BH4" s="167"/>
      <c r="BI4" s="165" t="str">
        <f>"Week "&amp;(BI6-($D$4-WEEKDAY($D$4,1)+2))/7+1</f>
        <v>Week 8</v>
      </c>
      <c r="BJ4" s="166"/>
      <c r="BK4" s="166"/>
      <c r="BL4" s="166"/>
      <c r="BM4" s="166"/>
      <c r="BN4" s="166"/>
      <c r="BO4" s="167"/>
      <c r="BP4" s="165" t="str">
        <f>"Week "&amp;(BP6-($D$4-WEEKDAY($D$4,1)+2))/7+1</f>
        <v>Week 9</v>
      </c>
      <c r="BQ4" s="166"/>
      <c r="BR4" s="166"/>
      <c r="BS4" s="166"/>
      <c r="BT4" s="166"/>
      <c r="BU4" s="166"/>
      <c r="BV4" s="167"/>
    </row>
    <row r="5" spans="1:74" ht="17.25" customHeight="1" x14ac:dyDescent="0.25">
      <c r="B5" s="110"/>
      <c r="C5" s="114" t="s">
        <v>76</v>
      </c>
      <c r="D5" s="164" t="s">
        <v>137</v>
      </c>
      <c r="E5" s="164"/>
      <c r="F5" s="164"/>
      <c r="G5" s="113"/>
      <c r="H5" s="113"/>
      <c r="I5" s="113"/>
      <c r="J5" s="113"/>
      <c r="K5" s="50"/>
      <c r="L5" s="169">
        <f>L6</f>
        <v>43402</v>
      </c>
      <c r="M5" s="170"/>
      <c r="N5" s="170"/>
      <c r="O5" s="170"/>
      <c r="P5" s="170"/>
      <c r="Q5" s="170"/>
      <c r="R5" s="171"/>
      <c r="S5" s="169">
        <f>S6</f>
        <v>43409</v>
      </c>
      <c r="T5" s="170"/>
      <c r="U5" s="170"/>
      <c r="V5" s="170"/>
      <c r="W5" s="170"/>
      <c r="X5" s="170"/>
      <c r="Y5" s="171"/>
      <c r="Z5" s="169">
        <f>Z6</f>
        <v>43416</v>
      </c>
      <c r="AA5" s="170"/>
      <c r="AB5" s="170"/>
      <c r="AC5" s="170"/>
      <c r="AD5" s="170"/>
      <c r="AE5" s="170"/>
      <c r="AF5" s="171"/>
      <c r="AG5" s="169">
        <f>AG6</f>
        <v>43423</v>
      </c>
      <c r="AH5" s="170"/>
      <c r="AI5" s="170"/>
      <c r="AJ5" s="170"/>
      <c r="AK5" s="170"/>
      <c r="AL5" s="170"/>
      <c r="AM5" s="171"/>
      <c r="AN5" s="169">
        <f>AN6</f>
        <v>43430</v>
      </c>
      <c r="AO5" s="170"/>
      <c r="AP5" s="170"/>
      <c r="AQ5" s="170"/>
      <c r="AR5" s="170"/>
      <c r="AS5" s="170"/>
      <c r="AT5" s="171"/>
      <c r="AU5" s="169">
        <f>AU6</f>
        <v>43437</v>
      </c>
      <c r="AV5" s="170"/>
      <c r="AW5" s="170"/>
      <c r="AX5" s="170"/>
      <c r="AY5" s="170"/>
      <c r="AZ5" s="170"/>
      <c r="BA5" s="171"/>
      <c r="BB5" s="169">
        <f>BB6</f>
        <v>43444</v>
      </c>
      <c r="BC5" s="170"/>
      <c r="BD5" s="170"/>
      <c r="BE5" s="170"/>
      <c r="BF5" s="170"/>
      <c r="BG5" s="170"/>
      <c r="BH5" s="171"/>
      <c r="BI5" s="169">
        <f>BI6</f>
        <v>43451</v>
      </c>
      <c r="BJ5" s="170"/>
      <c r="BK5" s="170"/>
      <c r="BL5" s="170"/>
      <c r="BM5" s="170"/>
      <c r="BN5" s="170"/>
      <c r="BO5" s="171"/>
      <c r="BP5" s="169">
        <f>BP6</f>
        <v>43458</v>
      </c>
      <c r="BQ5" s="170"/>
      <c r="BR5" s="170"/>
      <c r="BS5" s="170"/>
      <c r="BT5" s="170"/>
      <c r="BU5" s="170"/>
      <c r="BV5" s="171"/>
    </row>
    <row r="6" spans="1:74" ht="13.8" customHeight="1" x14ac:dyDescent="0.25">
      <c r="B6" s="49"/>
      <c r="C6" s="50"/>
      <c r="D6" s="50"/>
      <c r="E6" s="51"/>
      <c r="F6" s="50"/>
      <c r="G6" s="50"/>
      <c r="H6" s="50"/>
      <c r="I6" s="50"/>
      <c r="J6" s="50"/>
      <c r="K6" s="50"/>
      <c r="L6" s="92">
        <f>D4-WEEKDAY(D4,1)+2+7*(I4-1)</f>
        <v>43402</v>
      </c>
      <c r="M6" s="83">
        <f t="shared" ref="M6:AR6" si="0">L6+1</f>
        <v>43403</v>
      </c>
      <c r="N6" s="83">
        <f t="shared" si="0"/>
        <v>43404</v>
      </c>
      <c r="O6" s="83">
        <f t="shared" si="0"/>
        <v>43405</v>
      </c>
      <c r="P6" s="83">
        <f t="shared" si="0"/>
        <v>43406</v>
      </c>
      <c r="Q6" s="83">
        <f t="shared" si="0"/>
        <v>43407</v>
      </c>
      <c r="R6" s="93">
        <f t="shared" si="0"/>
        <v>43408</v>
      </c>
      <c r="S6" s="92">
        <f t="shared" si="0"/>
        <v>43409</v>
      </c>
      <c r="T6" s="83">
        <f t="shared" si="0"/>
        <v>43410</v>
      </c>
      <c r="U6" s="83">
        <f t="shared" si="0"/>
        <v>43411</v>
      </c>
      <c r="V6" s="83">
        <f t="shared" si="0"/>
        <v>43412</v>
      </c>
      <c r="W6" s="83">
        <f t="shared" si="0"/>
        <v>43413</v>
      </c>
      <c r="X6" s="83">
        <f t="shared" si="0"/>
        <v>43414</v>
      </c>
      <c r="Y6" s="93">
        <f t="shared" si="0"/>
        <v>43415</v>
      </c>
      <c r="Z6" s="92">
        <f t="shared" si="0"/>
        <v>43416</v>
      </c>
      <c r="AA6" s="83">
        <f t="shared" si="0"/>
        <v>43417</v>
      </c>
      <c r="AB6" s="83">
        <f t="shared" si="0"/>
        <v>43418</v>
      </c>
      <c r="AC6" s="83">
        <f t="shared" si="0"/>
        <v>43419</v>
      </c>
      <c r="AD6" s="83">
        <f t="shared" si="0"/>
        <v>43420</v>
      </c>
      <c r="AE6" s="83">
        <f t="shared" si="0"/>
        <v>43421</v>
      </c>
      <c r="AF6" s="93">
        <f t="shared" si="0"/>
        <v>43422</v>
      </c>
      <c r="AG6" s="92">
        <f t="shared" si="0"/>
        <v>43423</v>
      </c>
      <c r="AH6" s="83">
        <f t="shared" si="0"/>
        <v>43424</v>
      </c>
      <c r="AI6" s="83">
        <f t="shared" si="0"/>
        <v>43425</v>
      </c>
      <c r="AJ6" s="83">
        <f t="shared" si="0"/>
        <v>43426</v>
      </c>
      <c r="AK6" s="83">
        <f t="shared" si="0"/>
        <v>43427</v>
      </c>
      <c r="AL6" s="83">
        <f t="shared" si="0"/>
        <v>43428</v>
      </c>
      <c r="AM6" s="93">
        <f t="shared" si="0"/>
        <v>43429</v>
      </c>
      <c r="AN6" s="92">
        <f t="shared" si="0"/>
        <v>43430</v>
      </c>
      <c r="AO6" s="83">
        <f t="shared" si="0"/>
        <v>43431</v>
      </c>
      <c r="AP6" s="83">
        <f t="shared" si="0"/>
        <v>43432</v>
      </c>
      <c r="AQ6" s="83">
        <f t="shared" si="0"/>
        <v>43433</v>
      </c>
      <c r="AR6" s="83">
        <f t="shared" si="0"/>
        <v>43434</v>
      </c>
      <c r="AS6" s="83">
        <f t="shared" ref="AS6:BP6" si="1">AR6+1</f>
        <v>43435</v>
      </c>
      <c r="AT6" s="93">
        <f t="shared" si="1"/>
        <v>43436</v>
      </c>
      <c r="AU6" s="92">
        <f t="shared" si="1"/>
        <v>43437</v>
      </c>
      <c r="AV6" s="83">
        <f t="shared" si="1"/>
        <v>43438</v>
      </c>
      <c r="AW6" s="83">
        <f t="shared" si="1"/>
        <v>43439</v>
      </c>
      <c r="AX6" s="83">
        <f t="shared" si="1"/>
        <v>43440</v>
      </c>
      <c r="AY6" s="83">
        <f t="shared" si="1"/>
        <v>43441</v>
      </c>
      <c r="AZ6" s="83">
        <f t="shared" si="1"/>
        <v>43442</v>
      </c>
      <c r="BA6" s="93">
        <f t="shared" si="1"/>
        <v>43443</v>
      </c>
      <c r="BB6" s="92">
        <f t="shared" si="1"/>
        <v>43444</v>
      </c>
      <c r="BC6" s="83">
        <f t="shared" si="1"/>
        <v>43445</v>
      </c>
      <c r="BD6" s="83">
        <f t="shared" si="1"/>
        <v>43446</v>
      </c>
      <c r="BE6" s="83">
        <f t="shared" si="1"/>
        <v>43447</v>
      </c>
      <c r="BF6" s="83">
        <f t="shared" si="1"/>
        <v>43448</v>
      </c>
      <c r="BG6" s="83">
        <f t="shared" si="1"/>
        <v>43449</v>
      </c>
      <c r="BH6" s="93">
        <f t="shared" si="1"/>
        <v>43450</v>
      </c>
      <c r="BI6" s="92">
        <f t="shared" si="1"/>
        <v>43451</v>
      </c>
      <c r="BJ6" s="83">
        <f t="shared" si="1"/>
        <v>43452</v>
      </c>
      <c r="BK6" s="83">
        <f t="shared" si="1"/>
        <v>43453</v>
      </c>
      <c r="BL6" s="83">
        <f t="shared" si="1"/>
        <v>43454</v>
      </c>
      <c r="BM6" s="83">
        <f t="shared" si="1"/>
        <v>43455</v>
      </c>
      <c r="BN6" s="83">
        <f t="shared" si="1"/>
        <v>43456</v>
      </c>
      <c r="BO6" s="93">
        <f t="shared" si="1"/>
        <v>43457</v>
      </c>
      <c r="BP6" s="92">
        <f t="shared" si="1"/>
        <v>43458</v>
      </c>
      <c r="BQ6" s="83">
        <f t="shared" ref="BQ6" si="2">BP6+1</f>
        <v>43459</v>
      </c>
      <c r="BR6" s="83">
        <f t="shared" ref="BR6" si="3">BQ6+1</f>
        <v>43460</v>
      </c>
      <c r="BS6" s="83">
        <f t="shared" ref="BS6" si="4">BR6+1</f>
        <v>43461</v>
      </c>
      <c r="BT6" s="83">
        <f t="shared" ref="BT6" si="5">BS6+1</f>
        <v>43462</v>
      </c>
      <c r="BU6" s="83">
        <f t="shared" ref="BU6" si="6">BT6+1</f>
        <v>43463</v>
      </c>
      <c r="BV6" s="93">
        <f t="shared" ref="BV6" si="7">BU6+1</f>
        <v>43464</v>
      </c>
    </row>
    <row r="7" spans="1:74" s="124" customFormat="1" ht="24.6" thickBot="1" x14ac:dyDescent="0.3">
      <c r="A7" s="124" t="s">
        <v>179</v>
      </c>
      <c r="B7" s="116" t="s">
        <v>0</v>
      </c>
      <c r="C7" s="117" t="s">
        <v>66</v>
      </c>
      <c r="D7" s="118" t="s">
        <v>67</v>
      </c>
      <c r="E7" s="119" t="s">
        <v>73</v>
      </c>
      <c r="F7" s="120" t="s">
        <v>68</v>
      </c>
      <c r="G7" s="120" t="s">
        <v>69</v>
      </c>
      <c r="H7" s="118" t="s">
        <v>70</v>
      </c>
      <c r="I7" s="118" t="s">
        <v>71</v>
      </c>
      <c r="J7" s="118" t="s">
        <v>72</v>
      </c>
      <c r="K7" s="118"/>
      <c r="L7" s="121" t="str">
        <f t="shared" ref="L7:AQ7" si="8">CHOOSE(WEEKDAY(L6,1),"S","M","T","W","T","F","S")</f>
        <v>M</v>
      </c>
      <c r="M7" s="122" t="str">
        <f t="shared" si="8"/>
        <v>T</v>
      </c>
      <c r="N7" s="122" t="str">
        <f t="shared" si="8"/>
        <v>W</v>
      </c>
      <c r="O7" s="122" t="str">
        <f t="shared" si="8"/>
        <v>T</v>
      </c>
      <c r="P7" s="122" t="str">
        <f t="shared" si="8"/>
        <v>F</v>
      </c>
      <c r="Q7" s="122" t="str">
        <f t="shared" si="8"/>
        <v>S</v>
      </c>
      <c r="R7" s="123" t="str">
        <f t="shared" si="8"/>
        <v>S</v>
      </c>
      <c r="S7" s="121" t="str">
        <f t="shared" si="8"/>
        <v>M</v>
      </c>
      <c r="T7" s="122" t="str">
        <f t="shared" si="8"/>
        <v>T</v>
      </c>
      <c r="U7" s="122" t="str">
        <f t="shared" si="8"/>
        <v>W</v>
      </c>
      <c r="V7" s="122" t="str">
        <f t="shared" si="8"/>
        <v>T</v>
      </c>
      <c r="W7" s="122" t="str">
        <f t="shared" si="8"/>
        <v>F</v>
      </c>
      <c r="X7" s="122" t="str">
        <f t="shared" si="8"/>
        <v>S</v>
      </c>
      <c r="Y7" s="123" t="str">
        <f t="shared" si="8"/>
        <v>S</v>
      </c>
      <c r="Z7" s="121" t="str">
        <f t="shared" si="8"/>
        <v>M</v>
      </c>
      <c r="AA7" s="122" t="str">
        <f t="shared" si="8"/>
        <v>T</v>
      </c>
      <c r="AB7" s="122" t="str">
        <f t="shared" si="8"/>
        <v>W</v>
      </c>
      <c r="AC7" s="122" t="str">
        <f t="shared" si="8"/>
        <v>T</v>
      </c>
      <c r="AD7" s="122" t="str">
        <f t="shared" si="8"/>
        <v>F</v>
      </c>
      <c r="AE7" s="122" t="str">
        <f t="shared" si="8"/>
        <v>S</v>
      </c>
      <c r="AF7" s="123" t="str">
        <f t="shared" si="8"/>
        <v>S</v>
      </c>
      <c r="AG7" s="121" t="str">
        <f t="shared" si="8"/>
        <v>M</v>
      </c>
      <c r="AH7" s="122" t="str">
        <f t="shared" si="8"/>
        <v>T</v>
      </c>
      <c r="AI7" s="122" t="str">
        <f t="shared" si="8"/>
        <v>W</v>
      </c>
      <c r="AJ7" s="122" t="str">
        <f t="shared" si="8"/>
        <v>T</v>
      </c>
      <c r="AK7" s="122" t="str">
        <f t="shared" si="8"/>
        <v>F</v>
      </c>
      <c r="AL7" s="122" t="str">
        <f t="shared" si="8"/>
        <v>S</v>
      </c>
      <c r="AM7" s="123" t="str">
        <f t="shared" si="8"/>
        <v>S</v>
      </c>
      <c r="AN7" s="121" t="str">
        <f t="shared" si="8"/>
        <v>M</v>
      </c>
      <c r="AO7" s="122" t="str">
        <f t="shared" si="8"/>
        <v>T</v>
      </c>
      <c r="AP7" s="122" t="str">
        <f t="shared" si="8"/>
        <v>W</v>
      </c>
      <c r="AQ7" s="122" t="str">
        <f t="shared" si="8"/>
        <v>T</v>
      </c>
      <c r="AR7" s="122" t="str">
        <f t="shared" ref="AR7:BO7" si="9">CHOOSE(WEEKDAY(AR6,1),"S","M","T","W","T","F","S")</f>
        <v>F</v>
      </c>
      <c r="AS7" s="122" t="str">
        <f t="shared" si="9"/>
        <v>S</v>
      </c>
      <c r="AT7" s="123" t="str">
        <f t="shared" si="9"/>
        <v>S</v>
      </c>
      <c r="AU7" s="121" t="str">
        <f t="shared" si="9"/>
        <v>M</v>
      </c>
      <c r="AV7" s="122" t="str">
        <f t="shared" si="9"/>
        <v>T</v>
      </c>
      <c r="AW7" s="122" t="str">
        <f t="shared" si="9"/>
        <v>W</v>
      </c>
      <c r="AX7" s="122" t="str">
        <f t="shared" si="9"/>
        <v>T</v>
      </c>
      <c r="AY7" s="122" t="str">
        <f t="shared" si="9"/>
        <v>F</v>
      </c>
      <c r="AZ7" s="122" t="str">
        <f t="shared" si="9"/>
        <v>S</v>
      </c>
      <c r="BA7" s="123" t="str">
        <f t="shared" si="9"/>
        <v>S</v>
      </c>
      <c r="BB7" s="121" t="str">
        <f t="shared" si="9"/>
        <v>M</v>
      </c>
      <c r="BC7" s="122" t="str">
        <f t="shared" si="9"/>
        <v>T</v>
      </c>
      <c r="BD7" s="122" t="str">
        <f t="shared" si="9"/>
        <v>W</v>
      </c>
      <c r="BE7" s="122" t="str">
        <f t="shared" si="9"/>
        <v>T</v>
      </c>
      <c r="BF7" s="122" t="str">
        <f t="shared" si="9"/>
        <v>F</v>
      </c>
      <c r="BG7" s="122" t="str">
        <f t="shared" si="9"/>
        <v>S</v>
      </c>
      <c r="BH7" s="123" t="str">
        <f t="shared" si="9"/>
        <v>S</v>
      </c>
      <c r="BI7" s="121" t="str">
        <f t="shared" si="9"/>
        <v>M</v>
      </c>
      <c r="BJ7" s="122" t="str">
        <f t="shared" si="9"/>
        <v>T</v>
      </c>
      <c r="BK7" s="122" t="str">
        <f t="shared" si="9"/>
        <v>W</v>
      </c>
      <c r="BL7" s="122" t="str">
        <f t="shared" si="9"/>
        <v>T</v>
      </c>
      <c r="BM7" s="122" t="str">
        <f t="shared" si="9"/>
        <v>F</v>
      </c>
      <c r="BN7" s="122" t="str">
        <f t="shared" si="9"/>
        <v>S</v>
      </c>
      <c r="BO7" s="123" t="str">
        <f t="shared" si="9"/>
        <v>S</v>
      </c>
      <c r="BP7" s="121" t="str">
        <f t="shared" ref="BP7:BV7" si="10">CHOOSE(WEEKDAY(BP6,1),"S","M","T","W","T","F","S")</f>
        <v>M</v>
      </c>
      <c r="BQ7" s="122" t="str">
        <f t="shared" si="10"/>
        <v>T</v>
      </c>
      <c r="BR7" s="122" t="str">
        <f t="shared" si="10"/>
        <v>W</v>
      </c>
      <c r="BS7" s="122" t="str">
        <f t="shared" si="10"/>
        <v>T</v>
      </c>
      <c r="BT7" s="122" t="str">
        <f t="shared" si="10"/>
        <v>F</v>
      </c>
      <c r="BU7" s="122" t="str">
        <f t="shared" si="10"/>
        <v>S</v>
      </c>
      <c r="BV7" s="123" t="str">
        <f t="shared" si="10"/>
        <v>S</v>
      </c>
    </row>
    <row r="8" spans="1:74" s="55" customFormat="1" ht="17.399999999999999" x14ac:dyDescent="0.25">
      <c r="A8" s="86" t="s">
        <v>180</v>
      </c>
      <c r="B8" s="84" t="str">
        <f>IF(ISERROR(VALUE(SUBSTITUTE(prevWBS,".",""))),"1",IF(ISERROR(FIND("`",SUBSTITUTE(prevWBS,".","`",1))),TEXT(VALUE(prevWBS)+1,"#"),TEXT(VALUE(LEFT(prevWBS,FIND("`",SUBSTITUTE(prevWBS,".","`",1))-1))+1,"#")))</f>
        <v>1</v>
      </c>
      <c r="C8" s="85" t="s">
        <v>140</v>
      </c>
      <c r="D8" s="86"/>
      <c r="E8" s="87"/>
      <c r="F8" s="88">
        <v>43405</v>
      </c>
      <c r="G8" s="115">
        <f>IF(ISBLANK(F8)," - ",IF(H8=0,F8,F8+H8-1))</f>
        <v>43435</v>
      </c>
      <c r="H8" s="89">
        <v>31</v>
      </c>
      <c r="I8" s="90"/>
      <c r="J8" s="91">
        <f>IF(OR(G8=0,F8=0)," - ",NETWORKDAYS(F8,G8))</f>
        <v>22</v>
      </c>
      <c r="K8" s="94"/>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row>
    <row r="9" spans="1:74" s="61" customFormat="1" ht="17.399999999999999" x14ac:dyDescent="0.25">
      <c r="B9" s="60" t="str">
        <f t="shared" ref="B9:B15"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C9" s="126" t="s">
        <v>141</v>
      </c>
      <c r="D9" s="61" t="s">
        <v>8</v>
      </c>
      <c r="E9" s="127"/>
      <c r="F9" s="100">
        <v>43405</v>
      </c>
      <c r="G9" s="101">
        <f>IF(ISBLANK(F9)," - ",IF(H9=0,F9,F9+H9-1))</f>
        <v>43407</v>
      </c>
      <c r="H9" s="62">
        <v>3</v>
      </c>
      <c r="I9" s="63">
        <v>0</v>
      </c>
      <c r="J9" s="64">
        <f t="shared" ref="J9:J49" si="12">IF(OR(G9=0,F9=0)," - ",NETWORKDAYS(F9,G9))</f>
        <v>2</v>
      </c>
      <c r="K9" s="95"/>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row>
    <row r="10" spans="1:74" s="61" customFormat="1" ht="17.399999999999999" x14ac:dyDescent="0.25">
      <c r="B10" s="60" t="str">
        <f t="shared" si="11"/>
        <v>1.2</v>
      </c>
      <c r="C10" s="126" t="s">
        <v>142</v>
      </c>
      <c r="E10" s="127"/>
      <c r="F10" s="100">
        <f>G9+1</f>
        <v>43408</v>
      </c>
      <c r="G10" s="101">
        <f t="shared" ref="G10:G45" si="13">IF(ISBLANK(F10)," - ",IF(H10=0,F10,F10+H10-1))</f>
        <v>43410</v>
      </c>
      <c r="H10" s="62">
        <v>3</v>
      </c>
      <c r="I10" s="63">
        <v>0</v>
      </c>
      <c r="J10" s="64">
        <f t="shared" si="12"/>
        <v>2</v>
      </c>
      <c r="K10" s="95"/>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row>
    <row r="11" spans="1:74" s="61" customFormat="1" ht="17.399999999999999" x14ac:dyDescent="0.25">
      <c r="B11" s="60" t="str">
        <f t="shared" si="11"/>
        <v>1.3</v>
      </c>
      <c r="C11" s="126" t="s">
        <v>143</v>
      </c>
      <c r="E11" s="127"/>
      <c r="F11" s="100">
        <f t="shared" ref="F11:F15" si="14">G10+1</f>
        <v>43411</v>
      </c>
      <c r="G11" s="101">
        <f t="shared" si="13"/>
        <v>43412</v>
      </c>
      <c r="H11" s="62">
        <v>2</v>
      </c>
      <c r="I11" s="63">
        <v>0</v>
      </c>
      <c r="J11" s="64">
        <f t="shared" si="12"/>
        <v>2</v>
      </c>
      <c r="K11" s="95"/>
      <c r="L11" s="107"/>
      <c r="M11" s="107"/>
      <c r="N11" s="108"/>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row>
    <row r="12" spans="1:74" s="61" customFormat="1" ht="17.399999999999999" x14ac:dyDescent="0.25">
      <c r="A12" s="61" t="s">
        <v>180</v>
      </c>
      <c r="B12" s="60" t="str">
        <f t="shared" si="11"/>
        <v>1.4</v>
      </c>
      <c r="C12" s="126" t="s">
        <v>144</v>
      </c>
      <c r="E12" s="127"/>
      <c r="F12" s="100">
        <f t="shared" si="14"/>
        <v>43413</v>
      </c>
      <c r="G12" s="101">
        <f t="shared" si="13"/>
        <v>43432</v>
      </c>
      <c r="H12" s="62">
        <v>20</v>
      </c>
      <c r="I12" s="63">
        <v>0</v>
      </c>
      <c r="J12" s="64">
        <f t="shared" si="12"/>
        <v>14</v>
      </c>
      <c r="K12" s="95"/>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row>
    <row r="13" spans="1:74" s="61" customFormat="1" ht="17.399999999999999" x14ac:dyDescent="0.25">
      <c r="B13" s="60" t="s">
        <v>147</v>
      </c>
      <c r="C13" s="126" t="s">
        <v>171</v>
      </c>
      <c r="E13" s="127"/>
      <c r="F13" s="100">
        <v>43413</v>
      </c>
      <c r="G13" s="101">
        <f t="shared" si="13"/>
        <v>43419</v>
      </c>
      <c r="H13" s="62">
        <v>7</v>
      </c>
      <c r="I13" s="63"/>
      <c r="J13" s="64">
        <f t="shared" si="12"/>
        <v>5</v>
      </c>
      <c r="K13" s="95"/>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row>
    <row r="14" spans="1:74" s="61" customFormat="1" ht="17.399999999999999" x14ac:dyDescent="0.25">
      <c r="B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C14" s="128" t="s">
        <v>145</v>
      </c>
      <c r="E14" s="127"/>
      <c r="F14" s="100">
        <f t="shared" si="14"/>
        <v>43420</v>
      </c>
      <c r="G14" s="101">
        <f t="shared" si="13"/>
        <v>43432</v>
      </c>
      <c r="H14" s="62">
        <v>13</v>
      </c>
      <c r="I14" s="63">
        <v>0</v>
      </c>
      <c r="J14" s="64">
        <f t="shared" si="12"/>
        <v>9</v>
      </c>
      <c r="K14" s="95"/>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row>
    <row r="15" spans="1:74" s="61" customFormat="1" ht="17.399999999999999" x14ac:dyDescent="0.25">
      <c r="B15" s="60" t="str">
        <f t="shared" si="11"/>
        <v>1.5</v>
      </c>
      <c r="C15" s="126" t="s">
        <v>146</v>
      </c>
      <c r="E15" s="127"/>
      <c r="F15" s="100">
        <f t="shared" si="14"/>
        <v>43433</v>
      </c>
      <c r="G15" s="101">
        <f t="shared" si="13"/>
        <v>43435</v>
      </c>
      <c r="H15" s="62">
        <v>3</v>
      </c>
      <c r="I15" s="63">
        <v>0</v>
      </c>
      <c r="J15" s="64">
        <f t="shared" si="12"/>
        <v>2</v>
      </c>
      <c r="K15" s="95"/>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row>
    <row r="16" spans="1:74" s="55" customFormat="1" ht="17.399999999999999" x14ac:dyDescent="0.25">
      <c r="A16" s="55" t="s">
        <v>180</v>
      </c>
      <c r="B16" s="53" t="str">
        <f>IF(ISERROR(VALUE(SUBSTITUTE(prevWBS,".",""))),"1",IF(ISERROR(FIND("`",SUBSTITUTE(prevWBS,".","`",1))),TEXT(VALUE(prevWBS)+1,"#"),TEXT(VALUE(LEFT(prevWBS,FIND("`",SUBSTITUTE(prevWBS,".","`",1))-1))+1,"#")))</f>
        <v>2</v>
      </c>
      <c r="C16" s="54" t="s">
        <v>148</v>
      </c>
      <c r="E16" s="56"/>
      <c r="F16" s="102">
        <v>43436</v>
      </c>
      <c r="G16" s="102">
        <f t="shared" si="13"/>
        <v>43516</v>
      </c>
      <c r="H16" s="57">
        <v>81</v>
      </c>
      <c r="I16" s="58"/>
      <c r="J16" s="59">
        <f t="shared" si="12"/>
        <v>58</v>
      </c>
      <c r="K16" s="96"/>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row>
    <row r="17" spans="1:67" s="61" customFormat="1" ht="17.399999999999999" x14ac:dyDescent="0.25">
      <c r="B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C17" s="126" t="s">
        <v>149</v>
      </c>
      <c r="E17" s="127"/>
      <c r="F17" s="100">
        <v>43436</v>
      </c>
      <c r="G17" s="101">
        <f t="shared" si="13"/>
        <v>43449</v>
      </c>
      <c r="H17" s="62">
        <v>14</v>
      </c>
      <c r="I17" s="63">
        <v>0</v>
      </c>
      <c r="J17" s="64">
        <f t="shared" si="12"/>
        <v>10</v>
      </c>
      <c r="K17" s="95"/>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c r="BO17" s="107"/>
    </row>
    <row r="18" spans="1:67" s="61" customFormat="1" ht="17.399999999999999" x14ac:dyDescent="0.25">
      <c r="B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C18" s="126" t="s">
        <v>150</v>
      </c>
      <c r="E18" s="127"/>
      <c r="F18" s="100">
        <f>G17+1</f>
        <v>43450</v>
      </c>
      <c r="G18" s="101">
        <f t="shared" si="13"/>
        <v>43456</v>
      </c>
      <c r="H18" s="62">
        <v>7</v>
      </c>
      <c r="I18" s="63">
        <v>0</v>
      </c>
      <c r="J18" s="64">
        <f t="shared" si="12"/>
        <v>5</v>
      </c>
      <c r="K18" s="95"/>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c r="BO18" s="107"/>
    </row>
    <row r="19" spans="1:67" s="61" customFormat="1" ht="22.8" x14ac:dyDescent="0.25">
      <c r="B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C19" s="126" t="s">
        <v>151</v>
      </c>
      <c r="E19" s="127"/>
      <c r="F19" s="100">
        <f t="shared" ref="F19:F22" si="15">G18+1</f>
        <v>43457</v>
      </c>
      <c r="G19" s="101">
        <f t="shared" si="13"/>
        <v>43458</v>
      </c>
      <c r="H19" s="62">
        <v>2</v>
      </c>
      <c r="I19" s="63">
        <v>0</v>
      </c>
      <c r="J19" s="64">
        <f t="shared" si="12"/>
        <v>1</v>
      </c>
      <c r="K19" s="95"/>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row>
    <row r="20" spans="1:67" s="61" customFormat="1" ht="17.399999999999999" x14ac:dyDescent="0.25">
      <c r="B20" s="60">
        <v>2.4</v>
      </c>
      <c r="C20" s="126" t="s">
        <v>172</v>
      </c>
      <c r="E20" s="127"/>
      <c r="F20" s="100">
        <f t="shared" si="15"/>
        <v>43459</v>
      </c>
      <c r="G20" s="101">
        <f t="shared" si="13"/>
        <v>43460</v>
      </c>
      <c r="H20" s="62">
        <v>2</v>
      </c>
      <c r="I20" s="63"/>
      <c r="J20" s="64">
        <f t="shared" si="12"/>
        <v>2</v>
      </c>
      <c r="K20" s="95"/>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row>
    <row r="21" spans="1:67" s="61" customFormat="1" ht="17.399999999999999" x14ac:dyDescent="0.25">
      <c r="B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C21" s="126" t="s">
        <v>152</v>
      </c>
      <c r="E21" s="127"/>
      <c r="F21" s="100">
        <f t="shared" si="15"/>
        <v>43461</v>
      </c>
      <c r="G21" s="101">
        <f t="shared" si="13"/>
        <v>43463</v>
      </c>
      <c r="H21" s="62">
        <v>3</v>
      </c>
      <c r="I21" s="63"/>
      <c r="J21" s="64">
        <f t="shared" si="12"/>
        <v>2</v>
      </c>
      <c r="K21" s="95"/>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c r="BO21" s="107"/>
    </row>
    <row r="22" spans="1:67" s="61" customFormat="1" ht="22.8" x14ac:dyDescent="0.25">
      <c r="A22" s="61" t="s">
        <v>181</v>
      </c>
      <c r="B22" s="60">
        <v>2.6</v>
      </c>
      <c r="C22" s="126" t="s">
        <v>153</v>
      </c>
      <c r="E22" s="127"/>
      <c r="F22" s="100">
        <f t="shared" si="15"/>
        <v>43464</v>
      </c>
      <c r="G22" s="101">
        <f t="shared" si="13"/>
        <v>43483</v>
      </c>
      <c r="H22" s="62">
        <v>20</v>
      </c>
      <c r="I22" s="63"/>
      <c r="J22" s="64">
        <f t="shared" si="12"/>
        <v>15</v>
      </c>
      <c r="K22" s="95"/>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row>
    <row r="23" spans="1:67" s="61" customFormat="1" ht="17.399999999999999" x14ac:dyDescent="0.25">
      <c r="B23" s="60" t="s">
        <v>154</v>
      </c>
      <c r="C23" s="126" t="s">
        <v>155</v>
      </c>
      <c r="E23" s="127"/>
      <c r="F23" s="100">
        <v>43464</v>
      </c>
      <c r="G23" s="101">
        <f t="shared" si="13"/>
        <v>43465</v>
      </c>
      <c r="H23" s="62">
        <v>2</v>
      </c>
      <c r="I23" s="63"/>
      <c r="J23" s="64">
        <f t="shared" si="12"/>
        <v>1</v>
      </c>
      <c r="K23" s="95"/>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row>
    <row r="24" spans="1:67" s="61" customFormat="1" ht="17.399999999999999" x14ac:dyDescent="0.25">
      <c r="B24" s="60" t="s">
        <v>173</v>
      </c>
      <c r="C24" s="126" t="s">
        <v>172</v>
      </c>
      <c r="E24" s="127"/>
      <c r="F24" s="100">
        <v>43466</v>
      </c>
      <c r="G24" s="101">
        <f t="shared" si="13"/>
        <v>43467</v>
      </c>
      <c r="H24" s="62">
        <v>2</v>
      </c>
      <c r="I24" s="63"/>
      <c r="J24" s="64">
        <f t="shared" si="12"/>
        <v>2</v>
      </c>
      <c r="K24" s="95"/>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row>
    <row r="25" spans="1:67" s="61" customFormat="1" ht="17.399999999999999" x14ac:dyDescent="0.25">
      <c r="B25" s="60" t="s">
        <v>160</v>
      </c>
      <c r="C25" s="126" t="s">
        <v>156</v>
      </c>
      <c r="E25" s="127"/>
      <c r="F25" s="100">
        <v>43468</v>
      </c>
      <c r="G25" s="101">
        <f t="shared" si="13"/>
        <v>43469</v>
      </c>
      <c r="H25" s="62">
        <v>2</v>
      </c>
      <c r="I25" s="63"/>
      <c r="J25" s="64">
        <f t="shared" si="12"/>
        <v>2</v>
      </c>
      <c r="K25" s="95"/>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row>
    <row r="26" spans="1:67" s="61" customFormat="1" ht="17.399999999999999" x14ac:dyDescent="0.25">
      <c r="B26" s="60" t="s">
        <v>174</v>
      </c>
      <c r="C26" s="126" t="s">
        <v>172</v>
      </c>
      <c r="E26" s="127"/>
      <c r="F26" s="100">
        <v>43470</v>
      </c>
      <c r="G26" s="101">
        <f t="shared" si="13"/>
        <v>43473</v>
      </c>
      <c r="H26" s="62">
        <v>4</v>
      </c>
      <c r="I26" s="63"/>
      <c r="J26" s="64">
        <f t="shared" si="12"/>
        <v>2</v>
      </c>
      <c r="K26" s="95"/>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row>
    <row r="27" spans="1:67" s="61" customFormat="1" ht="17.399999999999999" x14ac:dyDescent="0.25">
      <c r="B27" s="60" t="s">
        <v>161</v>
      </c>
      <c r="C27" s="126" t="s">
        <v>157</v>
      </c>
      <c r="E27" s="127"/>
      <c r="F27" s="100">
        <v>43474</v>
      </c>
      <c r="G27" s="101">
        <f t="shared" si="13"/>
        <v>43474</v>
      </c>
      <c r="H27" s="62">
        <v>1</v>
      </c>
      <c r="I27" s="63"/>
      <c r="J27" s="64">
        <f t="shared" si="12"/>
        <v>1</v>
      </c>
      <c r="K27" s="95"/>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row>
    <row r="28" spans="1:67" s="61" customFormat="1" ht="17.399999999999999" x14ac:dyDescent="0.25">
      <c r="B28" s="60" t="s">
        <v>162</v>
      </c>
      <c r="C28" s="126" t="s">
        <v>159</v>
      </c>
      <c r="E28" s="127"/>
      <c r="F28" s="100">
        <f>GanttChart!G27+1</f>
        <v>43475</v>
      </c>
      <c r="G28" s="101">
        <f t="shared" si="13"/>
        <v>43476</v>
      </c>
      <c r="H28" s="62">
        <v>2</v>
      </c>
      <c r="I28" s="63"/>
      <c r="J28" s="64"/>
      <c r="K28" s="95"/>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row>
    <row r="29" spans="1:67" s="61" customFormat="1" ht="17.399999999999999" x14ac:dyDescent="0.25">
      <c r="B29" s="60" t="s">
        <v>163</v>
      </c>
      <c r="C29" s="126" t="s">
        <v>158</v>
      </c>
      <c r="E29" s="127"/>
      <c r="F29" s="100">
        <f>GanttChart!G28+1</f>
        <v>43477</v>
      </c>
      <c r="G29" s="101">
        <f t="shared" si="13"/>
        <v>43483</v>
      </c>
      <c r="H29" s="62">
        <v>7</v>
      </c>
      <c r="I29" s="63"/>
      <c r="J29" s="64"/>
      <c r="K29" s="95"/>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row>
    <row r="30" spans="1:67" s="61" customFormat="1" ht="22.8" x14ac:dyDescent="0.25">
      <c r="A30" s="61" t="s">
        <v>181</v>
      </c>
      <c r="B30" s="60">
        <v>2.6</v>
      </c>
      <c r="C30" s="126" t="s">
        <v>169</v>
      </c>
      <c r="E30" s="127"/>
      <c r="F30" s="100">
        <f>GanttChart!G29+1</f>
        <v>43484</v>
      </c>
      <c r="G30" s="101">
        <f t="shared" si="13"/>
        <v>43518</v>
      </c>
      <c r="H30" s="62">
        <v>35</v>
      </c>
      <c r="I30" s="63"/>
      <c r="J30" s="64"/>
      <c r="K30" s="95"/>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row>
    <row r="31" spans="1:67" s="61" customFormat="1" ht="17.399999999999999" x14ac:dyDescent="0.25">
      <c r="B31" s="60" t="s">
        <v>164</v>
      </c>
      <c r="C31" s="126" t="s">
        <v>155</v>
      </c>
      <c r="E31" s="127"/>
      <c r="F31" s="100">
        <v>43482</v>
      </c>
      <c r="G31" s="101">
        <f t="shared" si="13"/>
        <v>43482</v>
      </c>
      <c r="H31" s="62">
        <v>1</v>
      </c>
      <c r="I31" s="63"/>
      <c r="J31" s="64"/>
      <c r="K31" s="95"/>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row>
    <row r="32" spans="1:67" s="61" customFormat="1" ht="17.399999999999999" x14ac:dyDescent="0.25">
      <c r="B32" s="60" t="s">
        <v>165</v>
      </c>
      <c r="C32" s="126" t="s">
        <v>156</v>
      </c>
      <c r="E32" s="127"/>
      <c r="F32" s="100">
        <f>GanttChart!G31+1</f>
        <v>43483</v>
      </c>
      <c r="G32" s="101">
        <f t="shared" si="13"/>
        <v>43485</v>
      </c>
      <c r="H32" s="62">
        <v>3</v>
      </c>
      <c r="I32" s="63"/>
      <c r="J32" s="64"/>
      <c r="K32" s="95"/>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1:67" s="61" customFormat="1" ht="17.399999999999999" x14ac:dyDescent="0.25">
      <c r="B33" s="60" t="s">
        <v>166</v>
      </c>
      <c r="C33" s="126" t="s">
        <v>157</v>
      </c>
      <c r="E33" s="127"/>
      <c r="F33" s="100">
        <f>GanttChart!G32+1</f>
        <v>43486</v>
      </c>
      <c r="G33" s="101">
        <f t="shared" si="13"/>
        <v>43487</v>
      </c>
      <c r="H33" s="62">
        <v>2</v>
      </c>
      <c r="I33" s="63"/>
      <c r="J33" s="64"/>
      <c r="K33" s="95"/>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61" customFormat="1" ht="17.399999999999999" x14ac:dyDescent="0.25">
      <c r="B34" s="60" t="s">
        <v>167</v>
      </c>
      <c r="C34" s="126" t="s">
        <v>172</v>
      </c>
      <c r="E34" s="127"/>
      <c r="F34" s="100">
        <v>43487</v>
      </c>
      <c r="G34" s="101">
        <f t="shared" si="13"/>
        <v>43493</v>
      </c>
      <c r="H34" s="62">
        <v>7</v>
      </c>
      <c r="I34" s="63"/>
      <c r="J34" s="64"/>
      <c r="K34" s="95"/>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61" customFormat="1" ht="17.399999999999999" x14ac:dyDescent="0.25">
      <c r="B35" s="60" t="s">
        <v>168</v>
      </c>
      <c r="C35" s="126" t="s">
        <v>158</v>
      </c>
      <c r="E35" s="127"/>
      <c r="F35" s="100">
        <f>G34+1</f>
        <v>43494</v>
      </c>
      <c r="G35" s="101">
        <f t="shared" si="13"/>
        <v>43512</v>
      </c>
      <c r="H35" s="62">
        <v>19</v>
      </c>
      <c r="I35" s="63">
        <v>0</v>
      </c>
      <c r="J35" s="64">
        <f t="shared" si="12"/>
        <v>14</v>
      </c>
      <c r="K35" s="95"/>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61" customFormat="1" ht="17.399999999999999" x14ac:dyDescent="0.25">
      <c r="B36" s="60">
        <v>2.7</v>
      </c>
      <c r="C36" s="126" t="s">
        <v>170</v>
      </c>
      <c r="E36" s="173"/>
      <c r="F36" s="100">
        <f>G35+1</f>
        <v>43513</v>
      </c>
      <c r="G36" s="174">
        <f t="shared" si="13"/>
        <v>43518</v>
      </c>
      <c r="H36" s="175">
        <v>6</v>
      </c>
      <c r="I36" s="176"/>
      <c r="J36" s="177"/>
      <c r="K36" s="178"/>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55" customFormat="1" ht="17.399999999999999" x14ac:dyDescent="0.25">
      <c r="A37" s="55" t="s">
        <v>180</v>
      </c>
      <c r="B37" s="53" t="str">
        <f>IF(ISERROR(VALUE(SUBSTITUTE(prevWBS,".",""))),"1",IF(ISERROR(FIND("`",SUBSTITUTE(prevWBS,".","`",1))),TEXT(VALUE(prevWBS)+1,"#"),TEXT(VALUE(LEFT(prevWBS,FIND("`",SUBSTITUTE(prevWBS,".","`",1))-1))+1,"#")))</f>
        <v>3</v>
      </c>
      <c r="C37" s="54" t="s">
        <v>175</v>
      </c>
      <c r="E37" s="56"/>
      <c r="F37" s="102">
        <f>G36+1</f>
        <v>43519</v>
      </c>
      <c r="G37" s="102">
        <f t="shared" si="13"/>
        <v>43533</v>
      </c>
      <c r="H37" s="57">
        <v>15</v>
      </c>
      <c r="I37" s="58"/>
      <c r="J37" s="59">
        <f t="shared" si="12"/>
        <v>10</v>
      </c>
      <c r="K37" s="96"/>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row>
    <row r="38" spans="1:67" s="61" customFormat="1" ht="17.399999999999999" x14ac:dyDescent="0.25">
      <c r="B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C38" s="126" t="s">
        <v>176</v>
      </c>
      <c r="E38" s="127"/>
      <c r="F38" s="100">
        <f>G36+1</f>
        <v>43519</v>
      </c>
      <c r="G38" s="101">
        <f t="shared" si="13"/>
        <v>43525</v>
      </c>
      <c r="H38" s="62">
        <v>7</v>
      </c>
      <c r="I38" s="63">
        <v>0</v>
      </c>
      <c r="J38" s="64">
        <f t="shared" si="12"/>
        <v>5</v>
      </c>
      <c r="K38" s="95"/>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61" customFormat="1" ht="17.399999999999999" x14ac:dyDescent="0.25">
      <c r="B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C39" s="126" t="s">
        <v>177</v>
      </c>
      <c r="E39" s="127"/>
      <c r="F39" s="100">
        <f>G38+1</f>
        <v>43526</v>
      </c>
      <c r="G39" s="101">
        <f t="shared" si="13"/>
        <v>43533</v>
      </c>
      <c r="H39" s="62">
        <v>8</v>
      </c>
      <c r="I39" s="63">
        <v>0</v>
      </c>
      <c r="J39" s="64">
        <f t="shared" si="12"/>
        <v>5</v>
      </c>
      <c r="K39" s="95"/>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row>
    <row r="40" spans="1:67" s="55" customFormat="1" ht="17.399999999999999" x14ac:dyDescent="0.25">
      <c r="A40" s="55" t="s">
        <v>180</v>
      </c>
      <c r="B40" s="53" t="str">
        <f>IF(ISERROR(VALUE(SUBSTITUTE(prevWBS,".",""))),"1",IF(ISERROR(FIND("`",SUBSTITUTE(prevWBS,".","`",1))),TEXT(VALUE(prevWBS)+1,"#"),TEXT(VALUE(LEFT(prevWBS,FIND("`",SUBSTITUTE(prevWBS,".","`",1))-1))+1,"#")))</f>
        <v>4</v>
      </c>
      <c r="C40" s="54" t="s">
        <v>182</v>
      </c>
      <c r="E40" s="56"/>
      <c r="F40" s="102">
        <f>G39+1</f>
        <v>43534</v>
      </c>
      <c r="G40" s="102">
        <f t="shared" si="13"/>
        <v>43551</v>
      </c>
      <c r="H40" s="57">
        <v>18</v>
      </c>
      <c r="I40" s="58"/>
      <c r="J40" s="59">
        <f t="shared" si="12"/>
        <v>13</v>
      </c>
      <c r="K40" s="96"/>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c r="BM40" s="109"/>
      <c r="BN40" s="109"/>
      <c r="BO40" s="109"/>
    </row>
    <row r="41" spans="1:67" s="61" customFormat="1" ht="22.8" x14ac:dyDescent="0.25">
      <c r="B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C41" s="126" t="s">
        <v>183</v>
      </c>
      <c r="E41" s="127"/>
      <c r="F41" s="100">
        <v>43532</v>
      </c>
      <c r="G41" s="101">
        <f t="shared" si="13"/>
        <v>43541</v>
      </c>
      <c r="H41" s="62">
        <v>10</v>
      </c>
      <c r="I41" s="63">
        <v>0</v>
      </c>
      <c r="J41" s="64">
        <f t="shared" si="12"/>
        <v>6</v>
      </c>
      <c r="K41" s="95"/>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row>
    <row r="42" spans="1:67" s="61" customFormat="1" ht="17.399999999999999" x14ac:dyDescent="0.25">
      <c r="B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C42" s="126" t="s">
        <v>184</v>
      </c>
      <c r="E42" s="127"/>
      <c r="F42" s="100">
        <f t="shared" ref="F42:F48" si="16">G41+1</f>
        <v>43542</v>
      </c>
      <c r="G42" s="101">
        <f t="shared" si="13"/>
        <v>43542</v>
      </c>
      <c r="H42" s="62">
        <v>1</v>
      </c>
      <c r="I42" s="63">
        <v>0</v>
      </c>
      <c r="J42" s="64">
        <f t="shared" si="12"/>
        <v>1</v>
      </c>
      <c r="K42" s="95"/>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row>
    <row r="43" spans="1:67" s="61" customFormat="1" ht="17.399999999999999" x14ac:dyDescent="0.25">
      <c r="B4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C43" s="126" t="s">
        <v>185</v>
      </c>
      <c r="E43" s="127"/>
      <c r="F43" s="100">
        <f t="shared" si="16"/>
        <v>43543</v>
      </c>
      <c r="G43" s="101">
        <f t="shared" si="13"/>
        <v>43543</v>
      </c>
      <c r="H43" s="62">
        <v>1</v>
      </c>
      <c r="I43" s="63">
        <v>0</v>
      </c>
      <c r="J43" s="64">
        <f t="shared" si="12"/>
        <v>1</v>
      </c>
      <c r="K43" s="95"/>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row>
    <row r="44" spans="1:67" s="61" customFormat="1" ht="17.399999999999999" x14ac:dyDescent="0.25">
      <c r="B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C44" s="126" t="s">
        <v>186</v>
      </c>
      <c r="E44" s="127"/>
      <c r="F44" s="100">
        <f t="shared" si="16"/>
        <v>43544</v>
      </c>
      <c r="G44" s="101">
        <f t="shared" si="13"/>
        <v>43544</v>
      </c>
      <c r="H44" s="62">
        <v>1</v>
      </c>
      <c r="I44" s="63">
        <v>0</v>
      </c>
      <c r="J44" s="64">
        <f t="shared" si="12"/>
        <v>1</v>
      </c>
      <c r="K44" s="95"/>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row>
    <row r="45" spans="1:67" s="61" customFormat="1" ht="17.399999999999999" x14ac:dyDescent="0.25">
      <c r="B4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C45" s="126" t="s">
        <v>187</v>
      </c>
      <c r="E45" s="127"/>
      <c r="F45" s="100">
        <f t="shared" si="16"/>
        <v>43545</v>
      </c>
      <c r="G45" s="101">
        <f t="shared" si="13"/>
        <v>43545</v>
      </c>
      <c r="H45" s="62">
        <v>1</v>
      </c>
      <c r="I45" s="63">
        <v>0</v>
      </c>
      <c r="J45" s="64">
        <f t="shared" si="12"/>
        <v>1</v>
      </c>
      <c r="K45" s="95"/>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row>
    <row r="46" spans="1:67" s="70" customFormat="1" ht="17.399999999999999" x14ac:dyDescent="0.25">
      <c r="B46" s="60">
        <v>4.5999999999999996</v>
      </c>
      <c r="C46" s="126" t="s">
        <v>188</v>
      </c>
      <c r="D46" s="65"/>
      <c r="E46" s="66"/>
      <c r="F46" s="100">
        <f t="shared" si="16"/>
        <v>43546</v>
      </c>
      <c r="G46" s="101">
        <f t="shared" ref="G46" si="17">IF(ISBLANK(F46)," - ",IF(H46=0,F46,F46+H46-1))</f>
        <v>43546</v>
      </c>
      <c r="H46" s="62">
        <v>1</v>
      </c>
      <c r="I46" s="63"/>
      <c r="J46" s="64">
        <f t="shared" ref="J46" si="18">IF(OR(G46=0,F46=0)," - ",NETWORKDAYS(F46,G46))</f>
        <v>1</v>
      </c>
      <c r="K46" s="9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row>
    <row r="47" spans="1:67" s="70" customFormat="1" ht="17.399999999999999" x14ac:dyDescent="0.25">
      <c r="B47" s="60">
        <v>4.7</v>
      </c>
      <c r="C47" s="126" t="s">
        <v>189</v>
      </c>
      <c r="D47" s="65"/>
      <c r="E47" s="66"/>
      <c r="F47" s="100">
        <f t="shared" si="16"/>
        <v>43547</v>
      </c>
      <c r="G47" s="101">
        <f t="shared" ref="G47" si="19">IF(ISBLANK(F47)," - ",IF(H47=0,F47,F47+H47-1))</f>
        <v>43550</v>
      </c>
      <c r="H47" s="62">
        <v>4</v>
      </c>
      <c r="I47" s="63"/>
      <c r="J47" s="64">
        <f t="shared" ref="J47" si="20">IF(OR(G47=0,F47=0)," - ",NETWORKDAYS(F47,G47))</f>
        <v>2</v>
      </c>
      <c r="K47" s="9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row>
    <row r="48" spans="1:67" s="70" customFormat="1" ht="17.399999999999999" x14ac:dyDescent="0.25">
      <c r="B48" s="60">
        <v>5.7</v>
      </c>
      <c r="C48" s="126" t="s">
        <v>190</v>
      </c>
      <c r="D48" s="65"/>
      <c r="E48" s="66"/>
      <c r="F48" s="100">
        <f t="shared" si="16"/>
        <v>43551</v>
      </c>
      <c r="G48" s="101">
        <f t="shared" ref="G48" si="21">IF(ISBLANK(F48)," - ",IF(H48=0,F48,F48+H48-1))</f>
        <v>43551</v>
      </c>
      <c r="H48" s="62">
        <v>0</v>
      </c>
      <c r="I48" s="63"/>
      <c r="J48" s="64">
        <f t="shared" ref="J48" si="22">IF(OR(G48=0,F48=0)," - ",NETWORKDAYS(F48,G48))</f>
        <v>1</v>
      </c>
      <c r="K48" s="9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row>
    <row r="49" spans="2:67" s="70" customFormat="1" ht="17.399999999999999" x14ac:dyDescent="0.25">
      <c r="B49" s="60"/>
      <c r="C49" s="65"/>
      <c r="D49" s="65"/>
      <c r="E49" s="66"/>
      <c r="F49" s="103"/>
      <c r="G49" s="103"/>
      <c r="H49" s="67"/>
      <c r="I49" s="68"/>
      <c r="J49" s="69" t="str">
        <f t="shared" si="12"/>
        <v xml:space="preserve"> - </v>
      </c>
      <c r="K49" s="9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row>
    <row r="50" spans="2:67" s="75" customFormat="1" ht="17.399999999999999" x14ac:dyDescent="0.25">
      <c r="B50" s="71" t="s">
        <v>1</v>
      </c>
      <c r="C50" s="72"/>
      <c r="D50" s="73"/>
      <c r="E50" s="73"/>
      <c r="F50" s="104"/>
      <c r="G50" s="104"/>
      <c r="H50" s="74"/>
      <c r="I50" s="74"/>
      <c r="J50" s="74"/>
      <c r="K50" s="98"/>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row>
    <row r="51" spans="2:67" s="70" customFormat="1" ht="17.399999999999999" x14ac:dyDescent="0.25">
      <c r="B51" s="76" t="s">
        <v>38</v>
      </c>
      <c r="C51" s="77"/>
      <c r="D51" s="77"/>
      <c r="E51" s="77"/>
      <c r="F51" s="105"/>
      <c r="G51" s="105"/>
      <c r="H51" s="77"/>
      <c r="I51" s="77"/>
      <c r="J51" s="77"/>
      <c r="K51" s="98"/>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row>
    <row r="52" spans="2:67" s="70" customFormat="1" ht="17.399999999999999" x14ac:dyDescent="0.25">
      <c r="B52" s="130" t="str">
        <f>IF(ISERROR(VALUE(SUBSTITUTE(prevWBS,".",""))),"1",IF(ISERROR(FIND("`",SUBSTITUTE(prevWBS,".","`",1))),TEXT(VALUE(prevWBS)+1,"#"),TEXT(VALUE(LEFT(prevWBS,FIND("`",SUBSTITUTE(prevWBS,".","`",1))-1))+1,"#")))</f>
        <v>1</v>
      </c>
      <c r="C52" s="131" t="s">
        <v>77</v>
      </c>
      <c r="D52" s="78"/>
      <c r="E52" s="79"/>
      <c r="F52" s="100"/>
      <c r="G52" s="101" t="str">
        <f t="shared" ref="G52:G55" si="23">IF(ISBLANK(F52)," - ",IF(H52=0,F52,F52+H52-1))</f>
        <v xml:space="preserve"> - </v>
      </c>
      <c r="H52" s="62"/>
      <c r="I52" s="63"/>
      <c r="J52" s="80" t="str">
        <f>IF(OR(G52=0,F52=0)," - ",NETWORKDAYS(F52,G52))</f>
        <v xml:space="preserve"> - </v>
      </c>
      <c r="K52" s="99"/>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row>
    <row r="53" spans="2:67" s="70" customFormat="1" ht="17.399999999999999" x14ac:dyDescent="0.25">
      <c r="B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C53" s="81" t="s">
        <v>63</v>
      </c>
      <c r="D53" s="81"/>
      <c r="E53" s="79"/>
      <c r="F53" s="100"/>
      <c r="G53" s="101" t="str">
        <f t="shared" si="23"/>
        <v xml:space="preserve"> - </v>
      </c>
      <c r="H53" s="62"/>
      <c r="I53" s="63"/>
      <c r="J53" s="80" t="str">
        <f t="shared" ref="J53:J55" si="24">IF(OR(G53=0,F53=0)," - ",NETWORKDAYS(F53,G53))</f>
        <v xml:space="preserve"> - </v>
      </c>
      <c r="K53" s="99"/>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row>
    <row r="54" spans="2:67" s="70" customFormat="1" ht="17.399999999999999" x14ac:dyDescent="0.25">
      <c r="B5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C54" s="82" t="s">
        <v>64</v>
      </c>
      <c r="D54" s="81"/>
      <c r="E54" s="79"/>
      <c r="F54" s="100"/>
      <c r="G54" s="101" t="str">
        <f t="shared" si="23"/>
        <v xml:space="preserve"> - </v>
      </c>
      <c r="H54" s="62"/>
      <c r="I54" s="63"/>
      <c r="J54" s="80" t="str">
        <f t="shared" si="24"/>
        <v xml:space="preserve"> - </v>
      </c>
      <c r="K54" s="99"/>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row>
    <row r="55" spans="2:67" s="70" customFormat="1" ht="17.399999999999999" x14ac:dyDescent="0.25">
      <c r="B55"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C55" s="82" t="s">
        <v>65</v>
      </c>
      <c r="D55" s="81"/>
      <c r="E55" s="79"/>
      <c r="F55" s="100"/>
      <c r="G55" s="101" t="str">
        <f t="shared" si="23"/>
        <v xml:space="preserve"> - </v>
      </c>
      <c r="H55" s="62"/>
      <c r="I55" s="63"/>
      <c r="J55" s="80" t="str">
        <f t="shared" si="24"/>
        <v xml:space="preserve"> - </v>
      </c>
      <c r="K55" s="99"/>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row>
    <row r="56" spans="2:67" s="33" customFormat="1" x14ac:dyDescent="0.25">
      <c r="B56" s="30"/>
      <c r="C56" s="31"/>
      <c r="D56" s="31"/>
      <c r="E56" s="32"/>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row>
  </sheetData>
  <sheetProtection formatCells="0" formatColumns="0" formatRows="0" insertRows="0" deleteRows="0"/>
  <mergeCells count="21">
    <mergeCell ref="BP4:BV4"/>
    <mergeCell ref="BP5:BV5"/>
    <mergeCell ref="AG4:AM4"/>
    <mergeCell ref="AG5:AM5"/>
    <mergeCell ref="BI4:BO4"/>
    <mergeCell ref="BI5:BO5"/>
    <mergeCell ref="AN5:AT5"/>
    <mergeCell ref="AU4:BA4"/>
    <mergeCell ref="AU5:BA5"/>
    <mergeCell ref="AN4:AT4"/>
    <mergeCell ref="BB4:BH4"/>
    <mergeCell ref="BB5:BH5"/>
    <mergeCell ref="L1:AF1"/>
    <mergeCell ref="D5:F5"/>
    <mergeCell ref="S4:Y4"/>
    <mergeCell ref="L4:R4"/>
    <mergeCell ref="D4:F4"/>
    <mergeCell ref="S5:Y5"/>
    <mergeCell ref="L5:R5"/>
    <mergeCell ref="Z4:AF4"/>
    <mergeCell ref="Z5:AF5"/>
  </mergeCells>
  <phoneticPr fontId="3" type="noConversion"/>
  <conditionalFormatting sqref="I8:I55">
    <cfRule type="dataBar" priority="1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9" priority="56">
      <formula>L$6=TODAY()</formula>
    </cfRule>
  </conditionalFormatting>
  <conditionalFormatting sqref="L8:BO55">
    <cfRule type="expression" dxfId="8" priority="1">
      <formula>AND(NOT(ISBLANK($F8)),$F8&lt;=L$6,$G8&gt;=L$6, $A8="no")</formula>
    </cfRule>
    <cfRule type="expression" dxfId="7" priority="2">
      <formula>AND(NOT(ISBLANK($F8)),$F8&lt;=L$6,$G8&gt;=L$6, $A8="yes")</formula>
    </cfRule>
    <cfRule type="expression" dxfId="6" priority="7">
      <formula>AND(NOT(ISBLANK($F8)),$F8&lt;=L$6,$G8&gt;=L$6,$C8="Break")</formula>
    </cfRule>
    <cfRule type="expression" dxfId="5" priority="59">
      <formula>AND($F8&lt;=L$6,ROUNDDOWN(($G8-$F8+1)*$I8,0)+$F8-1&gt;=L$6)</formula>
    </cfRule>
    <cfRule type="expression" dxfId="4" priority="60">
      <formula>AND(NOT(ISBLANK($F8)),$F8&lt;=L$6,$G8&gt;=L$6)</formula>
    </cfRule>
  </conditionalFormatting>
  <conditionalFormatting sqref="L6:BO55">
    <cfRule type="expression" dxfId="3" priority="19">
      <formula>L$6=TODAY()</formula>
    </cfRule>
  </conditionalFormatting>
  <conditionalFormatting sqref="BP6:BV7">
    <cfRule type="expression" dxfId="2" priority="9">
      <formula>BP$6=TODAY()</formula>
    </cfRule>
  </conditionalFormatting>
  <conditionalFormatting sqref="BP6:BV7">
    <cfRule type="expression" dxfId="1" priority="8">
      <formula>BP$6=TODAY()</formula>
    </cfRule>
  </conditionalFormatting>
  <conditionalFormatting sqref="AD43">
    <cfRule type="expression" dxfId="0" priority="3">
      <formula>AND(NOT(ISBLANK($F8)),$F8&lt;=L$6,$G8&gt;=L$6,OR(B$8=1,B$8=2,B$8=3,B$8=4,B$8=5,B$8=6))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hyperlinks>
    <hyperlink ref="L1:AF1" r:id="rId1" display="Gantt Chart Template © 2006-2018 by Vertex42.com." xr:uid="{00000000-0004-0000-0000-000000000000}"/>
  </hyperlinks>
  <pageMargins left="0.25" right="0.25" top="0.5" bottom="0.5" header="0.5" footer="0.25"/>
  <pageSetup scale="59" fitToHeight="0" orientation="landscape" r:id="rId2"/>
  <headerFooter alignWithMargins="0"/>
  <ignoredErrors>
    <ignoredError sqref="B49:C49 B51:C51 C50 F49:I51 I16 I37 H42:I44 H52 H53:H54 H55 I18 I19 I38:I39 I40 I41" unlockedFormula="1"/>
    <ignoredError sqref="B40 B37 B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99060</xdr:colOff>
                    <xdr:row>1</xdr:row>
                    <xdr:rowOff>121920</xdr:rowOff>
                  </from>
                  <to>
                    <xdr:col>28</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997BE-C975-4802-8605-CF93CB1467E6}">
  <dimension ref="B8:D15"/>
  <sheetViews>
    <sheetView workbookViewId="0">
      <selection activeCell="D15" sqref="D15"/>
    </sheetView>
  </sheetViews>
  <sheetFormatPr defaultRowHeight="13.2" x14ac:dyDescent="0.25"/>
  <sheetData>
    <row r="8" spans="2:4" x14ac:dyDescent="0.25">
      <c r="B8" s="20">
        <v>12</v>
      </c>
      <c r="C8">
        <f>IF(B8=12,1,0)</f>
        <v>1</v>
      </c>
    </row>
    <row r="9" spans="2:4" x14ac:dyDescent="0.25">
      <c r="B9" s="20">
        <v>13</v>
      </c>
      <c r="C9" s="16">
        <f>IF(B9=12,1,0)</f>
        <v>0</v>
      </c>
    </row>
    <row r="12" spans="2:4" x14ac:dyDescent="0.25">
      <c r="D12" s="20" t="s">
        <v>178</v>
      </c>
    </row>
    <row r="15" spans="2:4" x14ac:dyDescent="0.25">
      <c r="D15">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5" t="s">
        <v>22</v>
      </c>
    </row>
    <row r="4" spans="1:3" x14ac:dyDescent="0.25">
      <c r="C4" s="23" t="s">
        <v>30</v>
      </c>
    </row>
    <row r="5" spans="1:3" x14ac:dyDescent="0.25">
      <c r="C5" s="20" t="s">
        <v>31</v>
      </c>
    </row>
    <row r="6" spans="1:3" x14ac:dyDescent="0.25">
      <c r="C6" s="20"/>
    </row>
    <row r="7" spans="1:3" ht="17.399999999999999" x14ac:dyDescent="0.3">
      <c r="C7" s="24" t="s">
        <v>51</v>
      </c>
    </row>
    <row r="8" spans="1:3" x14ac:dyDescent="0.25">
      <c r="C8" s="25" t="s">
        <v>49</v>
      </c>
    </row>
    <row r="10" spans="1:3" x14ac:dyDescent="0.25">
      <c r="C10" s="20" t="s">
        <v>48</v>
      </c>
    </row>
    <row r="11" spans="1:3" x14ac:dyDescent="0.25">
      <c r="C11" s="20" t="s">
        <v>47</v>
      </c>
    </row>
    <row r="13" spans="1:3" ht="17.399999999999999" x14ac:dyDescent="0.3">
      <c r="C13" s="24" t="s">
        <v>46</v>
      </c>
    </row>
    <row r="16" spans="1:3" ht="15.6" x14ac:dyDescent="0.3">
      <c r="A16" s="27" t="s">
        <v>24</v>
      </c>
    </row>
    <row r="17" spans="2:2" s="16" customFormat="1" x14ac:dyDescent="0.25"/>
    <row r="18" spans="2:2" ht="13.8" x14ac:dyDescent="0.25">
      <c r="B18" s="26" t="s">
        <v>35</v>
      </c>
    </row>
    <row r="19" spans="2:2" x14ac:dyDescent="0.25">
      <c r="B19" s="20" t="s">
        <v>41</v>
      </c>
    </row>
    <row r="20" spans="2:2" x14ac:dyDescent="0.25">
      <c r="B20" s="20" t="s">
        <v>42</v>
      </c>
    </row>
    <row r="22" spans="2:2" s="16" customFormat="1" ht="13.8" x14ac:dyDescent="0.25">
      <c r="B22" s="26" t="s">
        <v>43</v>
      </c>
    </row>
    <row r="23" spans="2:2" s="16" customFormat="1" x14ac:dyDescent="0.25">
      <c r="B23" s="20" t="s">
        <v>44</v>
      </c>
    </row>
    <row r="24" spans="2:2" s="16" customFormat="1" x14ac:dyDescent="0.25">
      <c r="B24" s="20" t="s">
        <v>45</v>
      </c>
    </row>
    <row r="26" spans="2:2" s="16" customFormat="1" ht="13.8" x14ac:dyDescent="0.25">
      <c r="B26" s="26" t="s">
        <v>32</v>
      </c>
    </row>
    <row r="27" spans="2:2" s="16" customFormat="1" x14ac:dyDescent="0.25">
      <c r="B27" s="20" t="s">
        <v>36</v>
      </c>
    </row>
    <row r="28" spans="2:2" s="16" customFormat="1" x14ac:dyDescent="0.25">
      <c r="B28" s="20" t="s">
        <v>37</v>
      </c>
    </row>
    <row r="29" spans="2:2" x14ac:dyDescent="0.25">
      <c r="B29" s="20" t="s">
        <v>39</v>
      </c>
    </row>
    <row r="30" spans="2:2" x14ac:dyDescent="0.25">
      <c r="B30" s="16" t="s">
        <v>25</v>
      </c>
    </row>
    <row r="31" spans="2:2" x14ac:dyDescent="0.25">
      <c r="B31" s="16" t="s">
        <v>26</v>
      </c>
    </row>
    <row r="32" spans="2:2" x14ac:dyDescent="0.25">
      <c r="B32" s="16" t="s">
        <v>27</v>
      </c>
    </row>
    <row r="34" spans="2:2" ht="13.8" x14ac:dyDescent="0.25">
      <c r="B34" s="26" t="s">
        <v>28</v>
      </c>
    </row>
    <row r="35" spans="2:2" x14ac:dyDescent="0.25">
      <c r="B35" s="20" t="s">
        <v>128</v>
      </c>
    </row>
    <row r="36" spans="2:2" x14ac:dyDescent="0.25">
      <c r="B36" s="20" t="s">
        <v>129</v>
      </c>
    </row>
    <row r="37" spans="2:2" x14ac:dyDescent="0.25">
      <c r="B37" s="20" t="s">
        <v>130</v>
      </c>
    </row>
    <row r="39" spans="2:2" ht="13.8" x14ac:dyDescent="0.25">
      <c r="B39" s="26" t="s">
        <v>29</v>
      </c>
    </row>
    <row r="40" spans="2:2" x14ac:dyDescent="0.25">
      <c r="B40" s="20" t="s">
        <v>40</v>
      </c>
    </row>
    <row r="42" spans="2:2" s="16" customFormat="1" ht="13.8" x14ac:dyDescent="0.25">
      <c r="B42" s="26" t="s">
        <v>33</v>
      </c>
    </row>
    <row r="43" spans="2:2" s="16" customFormat="1" x14ac:dyDescent="0.25">
      <c r="B43" s="20" t="s">
        <v>131</v>
      </c>
    </row>
    <row r="44" spans="2:2" s="16" customFormat="1" x14ac:dyDescent="0.25">
      <c r="B44" s="20" t="s">
        <v>34</v>
      </c>
    </row>
    <row r="45" spans="2:2" s="16" customFormat="1" x14ac:dyDescent="0.25"/>
    <row r="46" spans="2:2" ht="17.399999999999999" x14ac:dyDescent="0.3">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sqref="A1:D104857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40" t="s">
        <v>123</v>
      </c>
      <c r="B1" s="41"/>
      <c r="C1" s="42"/>
    </row>
    <row r="2" spans="1:3" ht="13.8" x14ac:dyDescent="0.25">
      <c r="A2" s="138" t="s">
        <v>49</v>
      </c>
      <c r="B2" s="9"/>
      <c r="C2" s="8"/>
    </row>
    <row r="3" spans="1:3" s="20" customFormat="1" x14ac:dyDescent="0.25">
      <c r="A3" s="8"/>
      <c r="B3" s="9"/>
      <c r="C3" s="8"/>
    </row>
    <row r="4" spans="1:3" s="8" customFormat="1" ht="17.399999999999999" x14ac:dyDescent="0.3">
      <c r="A4" s="133" t="s">
        <v>90</v>
      </c>
      <c r="B4" s="39"/>
    </row>
    <row r="5" spans="1:3" s="8" customFormat="1" ht="55.2" x14ac:dyDescent="0.25">
      <c r="B5" s="139" t="s">
        <v>79</v>
      </c>
    </row>
    <row r="7" spans="1:3" ht="27.6" x14ac:dyDescent="0.25">
      <c r="B7" s="139" t="s">
        <v>91</v>
      </c>
    </row>
    <row r="9" spans="1:3" ht="13.8" x14ac:dyDescent="0.25">
      <c r="B9" s="138" t="s">
        <v>61</v>
      </c>
    </row>
    <row r="11" spans="1:3" ht="27.6" x14ac:dyDescent="0.25">
      <c r="B11" s="137" t="s">
        <v>62</v>
      </c>
    </row>
    <row r="12" spans="1:3" s="20" customFormat="1" x14ac:dyDescent="0.25"/>
    <row r="13" spans="1:3" ht="17.399999999999999" x14ac:dyDescent="0.3">
      <c r="A13" s="172" t="s">
        <v>4</v>
      </c>
      <c r="B13" s="172"/>
    </row>
    <row r="14" spans="1:3" s="20" customFormat="1" x14ac:dyDescent="0.25"/>
    <row r="15" spans="1:3" s="134" customFormat="1" ht="17.399999999999999" x14ac:dyDescent="0.25">
      <c r="A15" s="142"/>
      <c r="B15" s="140" t="s">
        <v>82</v>
      </c>
    </row>
    <row r="16" spans="1:3" s="134" customFormat="1" ht="17.399999999999999" x14ac:dyDescent="0.25">
      <c r="A16" s="142"/>
      <c r="B16" s="141" t="s">
        <v>80</v>
      </c>
      <c r="C16" s="136" t="s">
        <v>3</v>
      </c>
    </row>
    <row r="17" spans="1:3" ht="17.399999999999999" x14ac:dyDescent="0.3">
      <c r="A17" s="143"/>
      <c r="B17" s="141" t="s">
        <v>84</v>
      </c>
    </row>
    <row r="18" spans="1:3" s="20" customFormat="1" ht="17.399999999999999" x14ac:dyDescent="0.3">
      <c r="A18" s="143"/>
      <c r="B18" s="141" t="s">
        <v>92</v>
      </c>
    </row>
    <row r="19" spans="1:3" s="42" customFormat="1" ht="17.399999999999999" x14ac:dyDescent="0.3">
      <c r="A19" s="146"/>
      <c r="B19" s="141" t="s">
        <v>93</v>
      </c>
    </row>
    <row r="20" spans="1:3" s="134" customFormat="1" ht="17.399999999999999" x14ac:dyDescent="0.25">
      <c r="A20" s="142"/>
      <c r="B20" s="140" t="s">
        <v>81</v>
      </c>
      <c r="C20" s="135" t="s">
        <v>2</v>
      </c>
    </row>
    <row r="21" spans="1:3" ht="17.399999999999999" x14ac:dyDescent="0.3">
      <c r="A21" s="143"/>
      <c r="B21" s="141" t="s">
        <v>83</v>
      </c>
    </row>
    <row r="22" spans="1:3" s="8" customFormat="1" ht="17.399999999999999" x14ac:dyDescent="0.3">
      <c r="A22" s="144"/>
      <c r="B22" s="145" t="s">
        <v>85</v>
      </c>
    </row>
    <row r="23" spans="1:3" s="8" customFormat="1" ht="17.399999999999999" x14ac:dyDescent="0.3">
      <c r="A23" s="144"/>
      <c r="B23" s="10"/>
    </row>
    <row r="24" spans="1:3" s="8" customFormat="1" ht="17.399999999999999" x14ac:dyDescent="0.3">
      <c r="A24" s="172" t="s">
        <v>86</v>
      </c>
      <c r="B24" s="172"/>
    </row>
    <row r="25" spans="1:3" s="8" customFormat="1" ht="41.4" x14ac:dyDescent="0.3">
      <c r="A25" s="144"/>
      <c r="B25" s="141" t="s">
        <v>94</v>
      </c>
    </row>
    <row r="26" spans="1:3" s="8" customFormat="1" ht="17.399999999999999" x14ac:dyDescent="0.3">
      <c r="A26" s="144"/>
      <c r="B26" s="141"/>
    </row>
    <row r="27" spans="1:3" s="8" customFormat="1" ht="17.399999999999999" x14ac:dyDescent="0.3">
      <c r="A27" s="144"/>
      <c r="B27" s="162" t="s">
        <v>98</v>
      </c>
    </row>
    <row r="28" spans="1:3" s="8" customFormat="1" ht="17.399999999999999" x14ac:dyDescent="0.3">
      <c r="A28" s="144"/>
      <c r="B28" s="141" t="s">
        <v>87</v>
      </c>
    </row>
    <row r="29" spans="1:3" s="8" customFormat="1" ht="27.6" x14ac:dyDescent="0.3">
      <c r="A29" s="144"/>
      <c r="B29" s="141" t="s">
        <v>89</v>
      </c>
    </row>
    <row r="30" spans="1:3" s="8" customFormat="1" ht="17.399999999999999" x14ac:dyDescent="0.3">
      <c r="A30" s="144"/>
      <c r="B30" s="141"/>
    </row>
    <row r="31" spans="1:3" s="8" customFormat="1" ht="17.399999999999999" x14ac:dyDescent="0.3">
      <c r="A31" s="144"/>
      <c r="B31" s="162" t="s">
        <v>95</v>
      </c>
    </row>
    <row r="32" spans="1:3" s="8" customFormat="1" ht="17.399999999999999" x14ac:dyDescent="0.3">
      <c r="A32" s="144"/>
      <c r="B32" s="141" t="s">
        <v>88</v>
      </c>
    </row>
    <row r="33" spans="1:2" s="8" customFormat="1" ht="17.399999999999999" x14ac:dyDescent="0.3">
      <c r="A33" s="144"/>
      <c r="B33" s="141" t="s">
        <v>96</v>
      </c>
    </row>
    <row r="34" spans="1:2" s="8" customFormat="1" ht="17.399999999999999" x14ac:dyDescent="0.3">
      <c r="A34" s="144"/>
      <c r="B34" s="10"/>
    </row>
    <row r="35" spans="1:2" s="8" customFormat="1" ht="27.6" x14ac:dyDescent="0.3">
      <c r="A35" s="144"/>
      <c r="B35" s="141" t="s">
        <v>133</v>
      </c>
    </row>
    <row r="36" spans="1:2" s="8" customFormat="1" ht="17.399999999999999" x14ac:dyDescent="0.3">
      <c r="A36" s="144"/>
      <c r="B36" s="147" t="s">
        <v>97</v>
      </c>
    </row>
    <row r="37" spans="1:2" s="8" customFormat="1" ht="17.399999999999999" x14ac:dyDescent="0.3">
      <c r="A37" s="144"/>
      <c r="B37" s="10"/>
    </row>
    <row r="38" spans="1:2" ht="17.399999999999999" x14ac:dyDescent="0.3">
      <c r="A38" s="172" t="s">
        <v>10</v>
      </c>
      <c r="B38" s="172"/>
    </row>
    <row r="39" spans="1:2" ht="27.6" x14ac:dyDescent="0.25">
      <c r="B39" s="141" t="s">
        <v>100</v>
      </c>
    </row>
    <row r="40" spans="1:2" s="20" customFormat="1" x14ac:dyDescent="0.25"/>
    <row r="41" spans="1:2" s="20" customFormat="1" ht="13.8" x14ac:dyDescent="0.25">
      <c r="B41" s="141" t="s">
        <v>101</v>
      </c>
    </row>
    <row r="42" spans="1:2" s="20" customFormat="1" x14ac:dyDescent="0.25"/>
    <row r="43" spans="1:2" s="20" customFormat="1" ht="27.6" x14ac:dyDescent="0.25">
      <c r="B43" s="141" t="s">
        <v>99</v>
      </c>
    </row>
    <row r="44" spans="1:2" s="20" customFormat="1" x14ac:dyDescent="0.25"/>
    <row r="45" spans="1:2" ht="27.6" x14ac:dyDescent="0.25">
      <c r="B45" s="141" t="s">
        <v>102</v>
      </c>
    </row>
    <row r="46" spans="1:2" x14ac:dyDescent="0.25">
      <c r="B46" s="21"/>
    </row>
    <row r="47" spans="1:2" ht="27.6" x14ac:dyDescent="0.25">
      <c r="B47" s="141" t="s">
        <v>103</v>
      </c>
    </row>
    <row r="48" spans="1:2" x14ac:dyDescent="0.25">
      <c r="B48" s="11"/>
    </row>
    <row r="49" spans="1:2" ht="17.399999999999999" x14ac:dyDescent="0.3">
      <c r="A49" s="172" t="s">
        <v>7</v>
      </c>
      <c r="B49" s="172"/>
    </row>
    <row r="50" spans="1:2" ht="27.6" x14ac:dyDescent="0.25">
      <c r="B50" s="141" t="s">
        <v>134</v>
      </c>
    </row>
    <row r="51" spans="1:2" x14ac:dyDescent="0.25">
      <c r="B51" s="11"/>
    </row>
    <row r="52" spans="1:2" ht="13.8" x14ac:dyDescent="0.25">
      <c r="A52" s="148" t="s">
        <v>11</v>
      </c>
      <c r="B52" s="141" t="s">
        <v>12</v>
      </c>
    </row>
    <row r="53" spans="1:2" ht="13.8" x14ac:dyDescent="0.25">
      <c r="A53" s="148" t="s">
        <v>13</v>
      </c>
      <c r="B53" s="141" t="s">
        <v>14</v>
      </c>
    </row>
    <row r="54" spans="1:2" ht="13.8" x14ac:dyDescent="0.25">
      <c r="A54" s="148" t="s">
        <v>15</v>
      </c>
      <c r="B54" s="141" t="s">
        <v>16</v>
      </c>
    </row>
    <row r="55" spans="1:2" ht="28.2" x14ac:dyDescent="0.25">
      <c r="A55" s="137"/>
      <c r="B55" s="141" t="s">
        <v>104</v>
      </c>
    </row>
    <row r="56" spans="1:2" ht="28.2" x14ac:dyDescent="0.25">
      <c r="A56" s="137"/>
      <c r="B56" s="141" t="s">
        <v>105</v>
      </c>
    </row>
    <row r="57" spans="1:2" ht="13.8" x14ac:dyDescent="0.25">
      <c r="A57" s="148" t="s">
        <v>17</v>
      </c>
      <c r="B57" s="141" t="s">
        <v>18</v>
      </c>
    </row>
    <row r="58" spans="1:2" ht="14.4" x14ac:dyDescent="0.25">
      <c r="A58" s="137"/>
      <c r="B58" s="141" t="s">
        <v>106</v>
      </c>
    </row>
    <row r="59" spans="1:2" ht="14.4" x14ac:dyDescent="0.25">
      <c r="A59" s="137"/>
      <c r="B59" s="141" t="s">
        <v>107</v>
      </c>
    </row>
    <row r="60" spans="1:2" ht="13.8" x14ac:dyDescent="0.25">
      <c r="A60" s="148" t="s">
        <v>19</v>
      </c>
      <c r="B60" s="141" t="s">
        <v>20</v>
      </c>
    </row>
    <row r="61" spans="1:2" ht="28.2" x14ac:dyDescent="0.25">
      <c r="A61" s="137"/>
      <c r="B61" s="141" t="s">
        <v>108</v>
      </c>
    </row>
    <row r="62" spans="1:2" ht="13.8" x14ac:dyDescent="0.25">
      <c r="A62" s="148" t="s">
        <v>109</v>
      </c>
      <c r="B62" s="141" t="s">
        <v>110</v>
      </c>
    </row>
    <row r="63" spans="1:2" ht="13.8" x14ac:dyDescent="0.25">
      <c r="A63" s="149"/>
      <c r="B63" s="141" t="s">
        <v>111</v>
      </c>
    </row>
    <row r="64" spans="1:2" s="20" customFormat="1" x14ac:dyDescent="0.25">
      <c r="B64" s="12"/>
    </row>
    <row r="65" spans="1:2" s="20" customFormat="1" ht="17.399999999999999" x14ac:dyDescent="0.3">
      <c r="A65" s="172" t="s">
        <v>9</v>
      </c>
      <c r="B65" s="172"/>
    </row>
    <row r="66" spans="1:2" s="20" customFormat="1" ht="41.4" x14ac:dyDescent="0.25">
      <c r="B66" s="141" t="s">
        <v>112</v>
      </c>
    </row>
    <row r="67" spans="1:2" s="20" customFormat="1" x14ac:dyDescent="0.25">
      <c r="B67" s="13"/>
    </row>
    <row r="68" spans="1:2" s="8" customFormat="1" ht="17.399999999999999" x14ac:dyDescent="0.3">
      <c r="A68" s="172" t="s">
        <v>5</v>
      </c>
      <c r="B68" s="172"/>
    </row>
    <row r="69" spans="1:2" s="20" customFormat="1" ht="13.8" x14ac:dyDescent="0.25">
      <c r="A69" s="156" t="s">
        <v>6</v>
      </c>
      <c r="B69" s="157" t="s">
        <v>113</v>
      </c>
    </row>
    <row r="70" spans="1:2" s="8" customFormat="1" ht="27.6" x14ac:dyDescent="0.25">
      <c r="A70" s="150"/>
      <c r="B70" s="155" t="s">
        <v>115</v>
      </c>
    </row>
    <row r="71" spans="1:2" s="8" customFormat="1" ht="13.8" x14ac:dyDescent="0.25">
      <c r="A71" s="150"/>
      <c r="B71" s="151"/>
    </row>
    <row r="72" spans="1:2" s="20" customFormat="1" ht="13.8" x14ac:dyDescent="0.25">
      <c r="A72" s="156" t="s">
        <v>6</v>
      </c>
      <c r="B72" s="157" t="s">
        <v>132</v>
      </c>
    </row>
    <row r="73" spans="1:2" s="8" customFormat="1" ht="28.2" x14ac:dyDescent="0.25">
      <c r="A73" s="150"/>
      <c r="B73" s="155" t="s">
        <v>136</v>
      </c>
    </row>
    <row r="74" spans="1:2" s="8" customFormat="1" ht="13.8" x14ac:dyDescent="0.25">
      <c r="A74" s="150"/>
      <c r="B74" s="151"/>
    </row>
    <row r="75" spans="1:2" ht="13.8" x14ac:dyDescent="0.25">
      <c r="A75" s="156" t="s">
        <v>6</v>
      </c>
      <c r="B75" s="159" t="s">
        <v>118</v>
      </c>
    </row>
    <row r="76" spans="1:2" s="8" customFormat="1" ht="41.4" x14ac:dyDescent="0.25">
      <c r="A76" s="150"/>
      <c r="B76" s="139" t="s">
        <v>135</v>
      </c>
    </row>
    <row r="77" spans="1:2" ht="13.8" x14ac:dyDescent="0.25">
      <c r="A77" s="149"/>
      <c r="B77" s="149"/>
    </row>
    <row r="78" spans="1:2" s="20" customFormat="1" ht="13.8" x14ac:dyDescent="0.25">
      <c r="A78" s="156" t="s">
        <v>6</v>
      </c>
      <c r="B78" s="159" t="s">
        <v>124</v>
      </c>
    </row>
    <row r="79" spans="1:2" s="8" customFormat="1" ht="27.6" x14ac:dyDescent="0.25">
      <c r="A79" s="150"/>
      <c r="B79" s="139" t="s">
        <v>119</v>
      </c>
    </row>
    <row r="80" spans="1:2" s="20" customFormat="1" ht="13.8" x14ac:dyDescent="0.25">
      <c r="A80" s="149"/>
      <c r="B80" s="149"/>
    </row>
    <row r="81" spans="1:2" ht="13.8" x14ac:dyDescent="0.25">
      <c r="A81" s="156" t="s">
        <v>6</v>
      </c>
      <c r="B81" s="159" t="s">
        <v>125</v>
      </c>
    </row>
    <row r="82" spans="1:2" s="8" customFormat="1" ht="14.4" x14ac:dyDescent="0.3">
      <c r="A82" s="150"/>
      <c r="B82" s="154" t="s">
        <v>120</v>
      </c>
    </row>
    <row r="83" spans="1:2" s="8" customFormat="1" ht="14.4" x14ac:dyDescent="0.3">
      <c r="A83" s="150"/>
      <c r="B83" s="154" t="s">
        <v>121</v>
      </c>
    </row>
    <row r="84" spans="1:2" s="8" customFormat="1" ht="14.4" x14ac:dyDescent="0.3">
      <c r="A84" s="150"/>
      <c r="B84" s="154" t="s">
        <v>122</v>
      </c>
    </row>
    <row r="85" spans="1:2" ht="13.8" x14ac:dyDescent="0.25">
      <c r="A85" s="149"/>
      <c r="B85" s="153"/>
    </row>
    <row r="86" spans="1:2" ht="13.8" x14ac:dyDescent="0.25">
      <c r="A86" s="156" t="s">
        <v>6</v>
      </c>
      <c r="B86" s="159" t="s">
        <v>126</v>
      </c>
    </row>
    <row r="87" spans="1:2" s="8" customFormat="1" ht="41.4" x14ac:dyDescent="0.25">
      <c r="A87" s="150"/>
      <c r="B87" s="139" t="s">
        <v>114</v>
      </c>
    </row>
    <row r="88" spans="1:2" s="8" customFormat="1" ht="14.4" x14ac:dyDescent="0.3">
      <c r="A88" s="150"/>
      <c r="B88" s="152" t="s">
        <v>116</v>
      </c>
    </row>
    <row r="89" spans="1:2" s="8" customFormat="1" ht="41.4" x14ac:dyDescent="0.25">
      <c r="A89" s="150"/>
      <c r="B89" s="158" t="s">
        <v>117</v>
      </c>
    </row>
    <row r="90" spans="1:2" ht="13.8" x14ac:dyDescent="0.25">
      <c r="A90" s="149"/>
      <c r="B90" s="149"/>
    </row>
    <row r="91" spans="1:2" ht="13.8" x14ac:dyDescent="0.25">
      <c r="A91" s="156" t="s">
        <v>6</v>
      </c>
      <c r="B91" s="161" t="s">
        <v>127</v>
      </c>
    </row>
    <row r="92" spans="1:2" ht="27.6" x14ac:dyDescent="0.25">
      <c r="A92" s="137"/>
      <c r="B92" s="154" t="s">
        <v>21</v>
      </c>
    </row>
    <row r="94" spans="1:2" x14ac:dyDescent="0.25">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40" t="s">
        <v>52</v>
      </c>
      <c r="B1" s="40"/>
      <c r="C1" s="45"/>
      <c r="D1" s="45"/>
    </row>
    <row r="2" spans="1:4" ht="15" x14ac:dyDescent="0.25">
      <c r="A2" s="42"/>
      <c r="B2" s="46"/>
      <c r="C2" s="45"/>
      <c r="D2" s="45"/>
    </row>
    <row r="3" spans="1:4" ht="15" x14ac:dyDescent="0.25">
      <c r="A3" s="43"/>
      <c r="B3" s="36" t="s">
        <v>53</v>
      </c>
      <c r="C3" s="44"/>
    </row>
    <row r="4" spans="1:4" ht="13.8" x14ac:dyDescent="0.25">
      <c r="A4" s="14"/>
      <c r="B4" s="38" t="s">
        <v>49</v>
      </c>
      <c r="C4" s="15"/>
    </row>
    <row r="5" spans="1:4" ht="15" x14ac:dyDescent="0.25">
      <c r="A5" s="14"/>
      <c r="B5" s="17"/>
      <c r="C5" s="15"/>
    </row>
    <row r="6" spans="1:4" ht="15.6" x14ac:dyDescent="0.3">
      <c r="A6" s="14"/>
      <c r="B6" s="18" t="s">
        <v>54</v>
      </c>
      <c r="C6" s="15"/>
    </row>
    <row r="7" spans="1:4" ht="15" x14ac:dyDescent="0.25">
      <c r="A7" s="14"/>
      <c r="B7" s="17"/>
      <c r="C7" s="15"/>
    </row>
    <row r="8" spans="1:4" ht="30" x14ac:dyDescent="0.25">
      <c r="A8" s="14"/>
      <c r="B8" s="17" t="s">
        <v>55</v>
      </c>
      <c r="C8" s="15"/>
    </row>
    <row r="9" spans="1:4" ht="15" x14ac:dyDescent="0.25">
      <c r="A9" s="14"/>
      <c r="B9" s="17"/>
      <c r="C9" s="15"/>
    </row>
    <row r="10" spans="1:4" ht="46.2" x14ac:dyDescent="0.3">
      <c r="A10" s="14"/>
      <c r="B10" s="17" t="s">
        <v>56</v>
      </c>
      <c r="C10" s="15"/>
    </row>
    <row r="11" spans="1:4" ht="15" x14ac:dyDescent="0.25">
      <c r="A11" s="14"/>
      <c r="B11" s="17"/>
      <c r="C11" s="15"/>
    </row>
    <row r="12" spans="1:4" ht="45" x14ac:dyDescent="0.25">
      <c r="A12" s="14"/>
      <c r="B12" s="17" t="s">
        <v>57</v>
      </c>
      <c r="C12" s="15"/>
    </row>
    <row r="13" spans="1:4" ht="15" x14ac:dyDescent="0.25">
      <c r="A13" s="14"/>
      <c r="B13" s="17"/>
      <c r="C13" s="15"/>
    </row>
    <row r="14" spans="1:4" ht="60" x14ac:dyDescent="0.25">
      <c r="A14" s="14"/>
      <c r="B14" s="17" t="s">
        <v>58</v>
      </c>
      <c r="C14" s="15"/>
    </row>
    <row r="15" spans="1:4" ht="15" x14ac:dyDescent="0.25">
      <c r="A15" s="14"/>
      <c r="B15" s="17"/>
      <c r="C15" s="15"/>
    </row>
    <row r="16" spans="1:4" ht="30.6" x14ac:dyDescent="0.25">
      <c r="A16" s="14"/>
      <c r="B16" s="17" t="s">
        <v>59</v>
      </c>
      <c r="C16" s="15"/>
    </row>
    <row r="17" spans="1:3" ht="15" x14ac:dyDescent="0.25">
      <c r="A17" s="14"/>
      <c r="B17" s="17"/>
      <c r="C17" s="15"/>
    </row>
    <row r="18" spans="1:3" ht="15.6" x14ac:dyDescent="0.3">
      <c r="A18" s="14"/>
      <c r="B18" s="18" t="s">
        <v>60</v>
      </c>
      <c r="C18" s="15"/>
    </row>
    <row r="19" spans="1:3" ht="15" x14ac:dyDescent="0.25">
      <c r="A19" s="14"/>
      <c r="B19" s="37" t="s">
        <v>50</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GanttChart</vt:lpstr>
      <vt:lpstr>Sheet1</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Grigoris Moumtzis</cp:lastModifiedBy>
  <cp:lastPrinted>2018-10-28T11:06:56Z</cp:lastPrinted>
  <dcterms:created xsi:type="dcterms:W3CDTF">2010-06-09T16:05:03Z</dcterms:created>
  <dcterms:modified xsi:type="dcterms:W3CDTF">2018-10-28T12:09:07Z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