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duino\1st Gen Cummins DIY ECU\"/>
    </mc:Choice>
  </mc:AlternateContent>
  <xr:revisionPtr revIDLastSave="0" documentId="8_{730A99D3-16EF-4811-853B-D3ED02D2E52B}" xr6:coauthVersionLast="45" xr6:coauthVersionMax="45" xr10:uidLastSave="{00000000-0000-0000-0000-000000000000}"/>
  <bookViews>
    <workbookView xWindow="-120" yWindow="-120" windowWidth="38640" windowHeight="21240" xr2:uid="{862B0651-6730-4833-A6BC-7B33EDCC3C71}"/>
  </bookViews>
  <sheets>
    <sheet name="Thermistor Calc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9" i="1"/>
  <c r="B8" i="1"/>
  <c r="B7" i="1"/>
  <c r="B5" i="1"/>
  <c r="A5" i="1"/>
  <c r="B4" i="1"/>
  <c r="A4" i="1"/>
  <c r="B11" i="1" s="1"/>
  <c r="B3" i="1"/>
  <c r="A3" i="1"/>
  <c r="B10" i="1" s="1"/>
  <c r="B13" i="1" l="1"/>
  <c r="B14" i="1"/>
  <c r="B18" i="1" s="1"/>
  <c r="B17" i="1" l="1"/>
  <c r="B16" i="1" s="1"/>
  <c r="F50" i="1" l="1"/>
  <c r="F38" i="1"/>
  <c r="F26" i="1"/>
  <c r="F11" i="1"/>
  <c r="F49" i="1"/>
  <c r="F37" i="1"/>
  <c r="F17" i="1"/>
  <c r="F36" i="1"/>
  <c r="F25" i="1"/>
  <c r="F10" i="1"/>
  <c r="F4" i="1"/>
  <c r="F35" i="1"/>
  <c r="F16" i="1"/>
  <c r="F34" i="1"/>
  <c r="F24" i="1"/>
  <c r="F9" i="1"/>
  <c r="F33" i="1"/>
  <c r="B24" i="1"/>
  <c r="B25" i="1" s="1"/>
  <c r="B26" i="1" s="1"/>
  <c r="F15" i="1"/>
  <c r="F3" i="1"/>
  <c r="F32" i="1"/>
  <c r="F23" i="1"/>
  <c r="F14" i="1"/>
  <c r="F8" i="1"/>
  <c r="F31" i="1"/>
  <c r="F22" i="1"/>
  <c r="F30" i="1"/>
  <c r="F21" i="1"/>
  <c r="F13" i="1"/>
  <c r="F7" i="1"/>
  <c r="F29" i="1"/>
  <c r="F20" i="1"/>
  <c r="F28" i="1"/>
  <c r="F19" i="1"/>
  <c r="F12" i="1"/>
  <c r="F6" i="1"/>
  <c r="F27" i="1"/>
  <c r="F18" i="1"/>
  <c r="F48" i="1"/>
  <c r="F5" i="1"/>
  <c r="F47" i="1"/>
  <c r="F46" i="1"/>
  <c r="F45" i="1"/>
  <c r="F44" i="1"/>
  <c r="F43" i="1"/>
  <c r="F42" i="1"/>
  <c r="F41" i="1"/>
  <c r="F40" i="1"/>
  <c r="F39" i="1"/>
</calcChain>
</file>

<file path=xl/sharedStrings.xml><?xml version="1.0" encoding="utf-8"?>
<sst xmlns="http://schemas.openxmlformats.org/spreadsheetml/2006/main" count="40" uniqueCount="34">
  <si>
    <t>Steinhart Constant Calculations</t>
  </si>
  <si>
    <t>Sensor Raw Data</t>
  </si>
  <si>
    <t>Steinhart Equation</t>
  </si>
  <si>
    <t>Temp (C)</t>
  </si>
  <si>
    <t>Resistance (Ohms)</t>
  </si>
  <si>
    <t>Equation</t>
  </si>
  <si>
    <t>Temp (Celcius)</t>
  </si>
  <si>
    <t>Variables</t>
  </si>
  <si>
    <t>L1</t>
  </si>
  <si>
    <t>L1=lnR1</t>
  </si>
  <si>
    <t>L2</t>
  </si>
  <si>
    <t>L2=lnR2</t>
  </si>
  <si>
    <t>L3</t>
  </si>
  <si>
    <t>L3=lnR3</t>
  </si>
  <si>
    <t>Y1</t>
  </si>
  <si>
    <t>Y1=1/T1</t>
  </si>
  <si>
    <t>Y2</t>
  </si>
  <si>
    <t>Y2=1/T2</t>
  </si>
  <si>
    <t>Y3</t>
  </si>
  <si>
    <t>Y3=1/T3</t>
  </si>
  <si>
    <t>gamma2</t>
  </si>
  <si>
    <t>gamma2=(Y2-Y1)/(L2-L1)</t>
  </si>
  <si>
    <t>gamma3</t>
  </si>
  <si>
    <t>gamma3=(Y3-Y1)/(L3-L1)</t>
  </si>
  <si>
    <t>Constant Calcs</t>
  </si>
  <si>
    <t>A</t>
  </si>
  <si>
    <t>B</t>
  </si>
  <si>
    <t>C</t>
  </si>
  <si>
    <t>Example Resistance (Ohms)</t>
  </si>
  <si>
    <t>1/T=A+BlnR+C(lnR)^3</t>
  </si>
  <si>
    <t>1/T</t>
  </si>
  <si>
    <t>T (Kelvins)</t>
  </si>
  <si>
    <t>T(Celcius)</t>
  </si>
  <si>
    <t>Steinhart Plotting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</si>
</sst>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Coolant Sensor Temperature vs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8638982529777"/>
          <c:y val="0.15578920700941132"/>
          <c:w val="0.82241555593955973"/>
          <c:h val="0.687105601549415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'Thermistor Calcs'!$D$2:$E$2</c:f>
              <c:strCache>
                <c:ptCount val="1"/>
                <c:pt idx="0">
                  <c:v>Temp (Celcius) Resistance (Ohms)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1003875934232601E-2"/>
                  <c:y val="-0.60802179045726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'Thermistor Calcs'!$D$3:$D$50</c:f>
              <c:numCache>
                <c:formatCode>General</c:formatCode>
                <c:ptCount val="4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99</c:v>
                </c:pt>
              </c:numCache>
            </c:numRef>
          </c:xVal>
          <c:yVal>
            <c:numRef>
              <c:f>'Thermistor Calcs'!$E$3:$E$50</c:f>
              <c:numCache>
                <c:formatCode>General</c:formatCode>
                <c:ptCount val="48"/>
                <c:pt idx="0">
                  <c:v>6500</c:v>
                </c:pt>
                <c:pt idx="1">
                  <c:v>6000</c:v>
                </c:pt>
                <c:pt idx="2">
                  <c:v>5500</c:v>
                </c:pt>
                <c:pt idx="3">
                  <c:v>5000</c:v>
                </c:pt>
                <c:pt idx="4">
                  <c:v>4670</c:v>
                </c:pt>
                <c:pt idx="5">
                  <c:v>4090</c:v>
                </c:pt>
                <c:pt idx="6">
                  <c:v>3860</c:v>
                </c:pt>
                <c:pt idx="7">
                  <c:v>3510</c:v>
                </c:pt>
                <c:pt idx="8">
                  <c:v>3230</c:v>
                </c:pt>
                <c:pt idx="9">
                  <c:v>3000</c:v>
                </c:pt>
                <c:pt idx="10">
                  <c:v>2720</c:v>
                </c:pt>
                <c:pt idx="11">
                  <c:v>2460</c:v>
                </c:pt>
                <c:pt idx="12">
                  <c:v>2260</c:v>
                </c:pt>
                <c:pt idx="13">
                  <c:v>2080</c:v>
                </c:pt>
                <c:pt idx="14">
                  <c:v>1900</c:v>
                </c:pt>
                <c:pt idx="15">
                  <c:v>1760</c:v>
                </c:pt>
                <c:pt idx="16">
                  <c:v>1640</c:v>
                </c:pt>
                <c:pt idx="17">
                  <c:v>1500</c:v>
                </c:pt>
                <c:pt idx="18">
                  <c:v>1400</c:v>
                </c:pt>
                <c:pt idx="19">
                  <c:v>1300</c:v>
                </c:pt>
                <c:pt idx="20">
                  <c:v>1200</c:v>
                </c:pt>
                <c:pt idx="21">
                  <c:v>1080</c:v>
                </c:pt>
                <c:pt idx="22">
                  <c:v>980</c:v>
                </c:pt>
                <c:pt idx="23">
                  <c:v>844</c:v>
                </c:pt>
                <c:pt idx="24">
                  <c:v>798</c:v>
                </c:pt>
                <c:pt idx="25">
                  <c:v>740</c:v>
                </c:pt>
                <c:pt idx="26">
                  <c:v>690</c:v>
                </c:pt>
                <c:pt idx="27">
                  <c:v>644</c:v>
                </c:pt>
                <c:pt idx="28">
                  <c:v>591</c:v>
                </c:pt>
                <c:pt idx="29">
                  <c:v>555</c:v>
                </c:pt>
                <c:pt idx="30">
                  <c:v>515</c:v>
                </c:pt>
                <c:pt idx="31">
                  <c:v>480</c:v>
                </c:pt>
                <c:pt idx="32">
                  <c:v>452</c:v>
                </c:pt>
                <c:pt idx="33">
                  <c:v>417</c:v>
                </c:pt>
                <c:pt idx="34">
                  <c:v>390</c:v>
                </c:pt>
                <c:pt idx="35">
                  <c:v>357</c:v>
                </c:pt>
                <c:pt idx="36">
                  <c:v>334</c:v>
                </c:pt>
                <c:pt idx="37">
                  <c:v>319</c:v>
                </c:pt>
                <c:pt idx="38">
                  <c:v>297</c:v>
                </c:pt>
                <c:pt idx="39">
                  <c:v>280</c:v>
                </c:pt>
                <c:pt idx="40">
                  <c:v>266</c:v>
                </c:pt>
                <c:pt idx="41">
                  <c:v>253</c:v>
                </c:pt>
                <c:pt idx="42">
                  <c:v>244</c:v>
                </c:pt>
                <c:pt idx="43">
                  <c:v>234</c:v>
                </c:pt>
                <c:pt idx="44">
                  <c:v>219</c:v>
                </c:pt>
                <c:pt idx="45">
                  <c:v>206</c:v>
                </c:pt>
                <c:pt idx="46">
                  <c:v>201</c:v>
                </c:pt>
                <c:pt idx="47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9-4E6B-A932-EA5A90817C39}"/>
            </c:ext>
          </c:extLst>
        </c:ser>
        <c:ser>
          <c:idx val="1"/>
          <c:order val="1"/>
          <c:tx>
            <c:strRef>
              <c:f>'Thermistor Calcs'!$F$1</c:f>
              <c:strCache>
                <c:ptCount val="1"/>
                <c:pt idx="0">
                  <c:v>Steinhart Equation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'Thermistor Calcs'!$F$3:$F$50</c:f>
              <c:numCache>
                <c:formatCode>0.00</c:formatCode>
                <c:ptCount val="48"/>
                <c:pt idx="0">
                  <c:v>2.3033054906271673</c:v>
                </c:pt>
                <c:pt idx="1">
                  <c:v>4.0000000000000568</c:v>
                </c:pt>
                <c:pt idx="2">
                  <c:v>5.8652942755898607</c:v>
                </c:pt>
                <c:pt idx="3">
                  <c:v>7.9339317167612649</c:v>
                </c:pt>
                <c:pt idx="4">
                  <c:v>9.432523587255389</c:v>
                </c:pt>
                <c:pt idx="5">
                  <c:v>12.383730116760717</c:v>
                </c:pt>
                <c:pt idx="6">
                  <c:v>13.688861134003787</c:v>
                </c:pt>
                <c:pt idx="7">
                  <c:v>15.855285288721177</c:v>
                </c:pt>
                <c:pt idx="8">
                  <c:v>17.773986050172653</c:v>
                </c:pt>
                <c:pt idx="9">
                  <c:v>19.497940805396183</c:v>
                </c:pt>
                <c:pt idx="10">
                  <c:v>21.812796097690523</c:v>
                </c:pt>
                <c:pt idx="11">
                  <c:v>24.220588698822894</c:v>
                </c:pt>
                <c:pt idx="12">
                  <c:v>26.280211297167625</c:v>
                </c:pt>
                <c:pt idx="13">
                  <c:v>28.320971666855314</c:v>
                </c:pt>
                <c:pt idx="14">
                  <c:v>30.575153356873784</c:v>
                </c:pt>
                <c:pt idx="15">
                  <c:v>32.505057787967985</c:v>
                </c:pt>
                <c:pt idx="16">
                  <c:v>34.305281314126717</c:v>
                </c:pt>
                <c:pt idx="17">
                  <c:v>36.607492697784949</c:v>
                </c:pt>
                <c:pt idx="18">
                  <c:v>38.408963169312472</c:v>
                </c:pt>
                <c:pt idx="19">
                  <c:v>40.365189817218663</c:v>
                </c:pt>
                <c:pt idx="20">
                  <c:v>42.503183395641031</c:v>
                </c:pt>
                <c:pt idx="21">
                  <c:v>45.358027119446433</c:v>
                </c:pt>
                <c:pt idx="22">
                  <c:v>48.032619406735989</c:v>
                </c:pt>
                <c:pt idx="23">
                  <c:v>52.225745968179524</c:v>
                </c:pt>
                <c:pt idx="24">
                  <c:v>53.824545348819072</c:v>
                </c:pt>
                <c:pt idx="25">
                  <c:v>56</c:v>
                </c:pt>
                <c:pt idx="26">
                  <c:v>58.04067682104602</c:v>
                </c:pt>
                <c:pt idx="27">
                  <c:v>60.076005538333277</c:v>
                </c:pt>
                <c:pt idx="28">
                  <c:v>62.641872470624151</c:v>
                </c:pt>
                <c:pt idx="29">
                  <c:v>64.542654454568947</c:v>
                </c:pt>
                <c:pt idx="30">
                  <c:v>66.830909897734102</c:v>
                </c:pt>
                <c:pt idx="31">
                  <c:v>69.010169029958774</c:v>
                </c:pt>
                <c:pt idx="32">
                  <c:v>70.891713873966637</c:v>
                </c:pt>
                <c:pt idx="33">
                  <c:v>73.444953030956412</c:v>
                </c:pt>
                <c:pt idx="34">
                  <c:v>75.592347293587522</c:v>
                </c:pt>
                <c:pt idx="35">
                  <c:v>78.466583266711837</c:v>
                </c:pt>
                <c:pt idx="36">
                  <c:v>80.660746466615421</c:v>
                </c:pt>
                <c:pt idx="37">
                  <c:v>82.189583651957719</c:v>
                </c:pt>
                <c:pt idx="38">
                  <c:v>84.591705873863077</c:v>
                </c:pt>
                <c:pt idx="39">
                  <c:v>86.595941699634807</c:v>
                </c:pt>
                <c:pt idx="40">
                  <c:v>88.357178171734233</c:v>
                </c:pt>
                <c:pt idx="41">
                  <c:v>90.093270006308671</c:v>
                </c:pt>
                <c:pt idx="42">
                  <c:v>91.35797882950061</c:v>
                </c:pt>
                <c:pt idx="43">
                  <c:v>92.82939965324482</c:v>
                </c:pt>
                <c:pt idx="44">
                  <c:v>95.181688378262947</c:v>
                </c:pt>
                <c:pt idx="45">
                  <c:v>97.379806869806146</c:v>
                </c:pt>
                <c:pt idx="46">
                  <c:v>98.269324345974667</c:v>
                </c:pt>
                <c:pt idx="47">
                  <c:v>99</c:v>
                </c:pt>
              </c:numCache>
            </c:numRef>
          </c:xVal>
          <c:yVal>
            <c:numRef>
              <c:f>'Thermistor Calcs'!$G$3:$G$50</c:f>
              <c:numCache>
                <c:formatCode>General</c:formatCode>
                <c:ptCount val="48"/>
                <c:pt idx="0">
                  <c:v>6500</c:v>
                </c:pt>
                <c:pt idx="1">
                  <c:v>6000</c:v>
                </c:pt>
                <c:pt idx="2">
                  <c:v>5500</c:v>
                </c:pt>
                <c:pt idx="3">
                  <c:v>5000</c:v>
                </c:pt>
                <c:pt idx="4">
                  <c:v>4670</c:v>
                </c:pt>
                <c:pt idx="5">
                  <c:v>4090</c:v>
                </c:pt>
                <c:pt idx="6">
                  <c:v>3860</c:v>
                </c:pt>
                <c:pt idx="7">
                  <c:v>3510</c:v>
                </c:pt>
                <c:pt idx="8">
                  <c:v>3230</c:v>
                </c:pt>
                <c:pt idx="9">
                  <c:v>3000</c:v>
                </c:pt>
                <c:pt idx="10">
                  <c:v>2720</c:v>
                </c:pt>
                <c:pt idx="11">
                  <c:v>2460</c:v>
                </c:pt>
                <c:pt idx="12">
                  <c:v>2260</c:v>
                </c:pt>
                <c:pt idx="13">
                  <c:v>2080</c:v>
                </c:pt>
                <c:pt idx="14">
                  <c:v>1900</c:v>
                </c:pt>
                <c:pt idx="15">
                  <c:v>1760</c:v>
                </c:pt>
                <c:pt idx="16">
                  <c:v>1640</c:v>
                </c:pt>
                <c:pt idx="17">
                  <c:v>1500</c:v>
                </c:pt>
                <c:pt idx="18">
                  <c:v>1400</c:v>
                </c:pt>
                <c:pt idx="19">
                  <c:v>1300</c:v>
                </c:pt>
                <c:pt idx="20">
                  <c:v>1200</c:v>
                </c:pt>
                <c:pt idx="21">
                  <c:v>1080</c:v>
                </c:pt>
                <c:pt idx="22">
                  <c:v>980</c:v>
                </c:pt>
                <c:pt idx="23">
                  <c:v>844</c:v>
                </c:pt>
                <c:pt idx="24">
                  <c:v>798</c:v>
                </c:pt>
                <c:pt idx="25">
                  <c:v>740</c:v>
                </c:pt>
                <c:pt idx="26">
                  <c:v>690</c:v>
                </c:pt>
                <c:pt idx="27">
                  <c:v>644</c:v>
                </c:pt>
                <c:pt idx="28">
                  <c:v>591</c:v>
                </c:pt>
                <c:pt idx="29">
                  <c:v>555</c:v>
                </c:pt>
                <c:pt idx="30">
                  <c:v>515</c:v>
                </c:pt>
                <c:pt idx="31">
                  <c:v>480</c:v>
                </c:pt>
                <c:pt idx="32">
                  <c:v>452</c:v>
                </c:pt>
                <c:pt idx="33">
                  <c:v>417</c:v>
                </c:pt>
                <c:pt idx="34">
                  <c:v>390</c:v>
                </c:pt>
                <c:pt idx="35">
                  <c:v>357</c:v>
                </c:pt>
                <c:pt idx="36">
                  <c:v>334</c:v>
                </c:pt>
                <c:pt idx="37">
                  <c:v>319</c:v>
                </c:pt>
                <c:pt idx="38">
                  <c:v>297</c:v>
                </c:pt>
                <c:pt idx="39">
                  <c:v>280</c:v>
                </c:pt>
                <c:pt idx="40">
                  <c:v>266</c:v>
                </c:pt>
                <c:pt idx="41">
                  <c:v>253</c:v>
                </c:pt>
                <c:pt idx="42">
                  <c:v>244</c:v>
                </c:pt>
                <c:pt idx="43">
                  <c:v>234</c:v>
                </c:pt>
                <c:pt idx="44">
                  <c:v>219</c:v>
                </c:pt>
                <c:pt idx="45">
                  <c:v>206</c:v>
                </c:pt>
                <c:pt idx="46">
                  <c:v>201</c:v>
                </c:pt>
                <c:pt idx="47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49-4E6B-A932-EA5A90817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54512"/>
        <c:axId val="555455824"/>
      </c:scatterChart>
      <c:valAx>
        <c:axId val="555454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(Celcius)</a:t>
                </a:r>
              </a:p>
            </c:rich>
          </c:tx>
          <c:layout>
            <c:manualLayout>
              <c:xMode val="edge"/>
              <c:yMode val="edge"/>
              <c:x val="0.37838076900501866"/>
              <c:y val="0.91228280799790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55824"/>
        <c:crosses val="autoZero"/>
        <c:crossBetween val="midCat"/>
      </c:valAx>
      <c:valAx>
        <c:axId val="5554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Resistance (Ohms)</a:t>
                </a:r>
              </a:p>
            </c:rich>
          </c:tx>
          <c:layout>
            <c:manualLayout>
              <c:xMode val="edge"/>
              <c:yMode val="edge"/>
              <c:x val="1.474582330624463E-2"/>
              <c:y val="0.28161372301553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46578</xdr:rowOff>
    </xdr:from>
    <xdr:to>
      <xdr:col>21</xdr:col>
      <xdr:colOff>301953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508EF-1C1C-4ABF-874E-7374767F7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ations%20and%20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ir Density Calcs"/>
      <sheetName val="Thermistor Calcs"/>
    </sheetNames>
    <sheetDataSet>
      <sheetData sheetId="0"/>
      <sheetData sheetId="1"/>
      <sheetData sheetId="2">
        <row r="1">
          <cell r="F1" t="str">
            <v>Steinhart Equation</v>
          </cell>
        </row>
        <row r="2">
          <cell r="D2" t="str">
            <v>Temp (Celcius)</v>
          </cell>
          <cell r="E2" t="str">
            <v>Resistance (Ohms)</v>
          </cell>
        </row>
        <row r="3">
          <cell r="D3">
            <v>2</v>
          </cell>
          <cell r="E3">
            <v>6500</v>
          </cell>
          <cell r="F3">
            <v>2.3033054906271673</v>
          </cell>
          <cell r="G3">
            <v>6500</v>
          </cell>
        </row>
        <row r="4">
          <cell r="D4">
            <v>4</v>
          </cell>
          <cell r="E4">
            <v>6000</v>
          </cell>
          <cell r="F4">
            <v>4.0000000000000568</v>
          </cell>
          <cell r="G4">
            <v>6000</v>
          </cell>
        </row>
        <row r="5">
          <cell r="D5">
            <v>6</v>
          </cell>
          <cell r="E5">
            <v>5500</v>
          </cell>
          <cell r="F5">
            <v>5.8652942755898607</v>
          </cell>
          <cell r="G5">
            <v>5500</v>
          </cell>
        </row>
        <row r="6">
          <cell r="D6">
            <v>8</v>
          </cell>
          <cell r="E6">
            <v>5000</v>
          </cell>
          <cell r="F6">
            <v>7.9339317167612649</v>
          </cell>
          <cell r="G6">
            <v>5000</v>
          </cell>
        </row>
        <row r="7">
          <cell r="D7">
            <v>10</v>
          </cell>
          <cell r="E7">
            <v>4670</v>
          </cell>
          <cell r="F7">
            <v>9.432523587255389</v>
          </cell>
          <cell r="G7">
            <v>4670</v>
          </cell>
        </row>
        <row r="8">
          <cell r="D8">
            <v>12</v>
          </cell>
          <cell r="E8">
            <v>4090</v>
          </cell>
          <cell r="F8">
            <v>12.383730116760717</v>
          </cell>
          <cell r="G8">
            <v>4090</v>
          </cell>
        </row>
        <row r="9">
          <cell r="D9">
            <v>14</v>
          </cell>
          <cell r="E9">
            <v>3860</v>
          </cell>
          <cell r="F9">
            <v>13.688861134003787</v>
          </cell>
          <cell r="G9">
            <v>3860</v>
          </cell>
        </row>
        <row r="10">
          <cell r="D10">
            <v>16</v>
          </cell>
          <cell r="E10">
            <v>3510</v>
          </cell>
          <cell r="F10">
            <v>15.855285288721177</v>
          </cell>
          <cell r="G10">
            <v>3510</v>
          </cell>
        </row>
        <row r="11">
          <cell r="D11">
            <v>18</v>
          </cell>
          <cell r="E11">
            <v>3230</v>
          </cell>
          <cell r="F11">
            <v>17.773986050172653</v>
          </cell>
          <cell r="G11">
            <v>3230</v>
          </cell>
        </row>
        <row r="12">
          <cell r="D12">
            <v>20</v>
          </cell>
          <cell r="E12">
            <v>3000</v>
          </cell>
          <cell r="F12">
            <v>19.497940805396183</v>
          </cell>
          <cell r="G12">
            <v>3000</v>
          </cell>
        </row>
        <row r="13">
          <cell r="D13">
            <v>22</v>
          </cell>
          <cell r="E13">
            <v>2720</v>
          </cell>
          <cell r="F13">
            <v>21.812796097690523</v>
          </cell>
          <cell r="G13">
            <v>2720</v>
          </cell>
        </row>
        <row r="14">
          <cell r="D14">
            <v>24</v>
          </cell>
          <cell r="E14">
            <v>2460</v>
          </cell>
          <cell r="F14">
            <v>24.220588698822894</v>
          </cell>
          <cell r="G14">
            <v>2460</v>
          </cell>
        </row>
        <row r="15">
          <cell r="D15">
            <v>26</v>
          </cell>
          <cell r="E15">
            <v>2260</v>
          </cell>
          <cell r="F15">
            <v>26.280211297167625</v>
          </cell>
          <cell r="G15">
            <v>2260</v>
          </cell>
        </row>
        <row r="16">
          <cell r="D16">
            <v>28</v>
          </cell>
          <cell r="E16">
            <v>2080</v>
          </cell>
          <cell r="F16">
            <v>28.320971666855314</v>
          </cell>
          <cell r="G16">
            <v>2080</v>
          </cell>
        </row>
        <row r="17">
          <cell r="D17">
            <v>30</v>
          </cell>
          <cell r="E17">
            <v>1900</v>
          </cell>
          <cell r="F17">
            <v>30.575153356873784</v>
          </cell>
          <cell r="G17">
            <v>1900</v>
          </cell>
        </row>
        <row r="18">
          <cell r="D18">
            <v>32</v>
          </cell>
          <cell r="E18">
            <v>1760</v>
          </cell>
          <cell r="F18">
            <v>32.505057787967985</v>
          </cell>
          <cell r="G18">
            <v>1760</v>
          </cell>
        </row>
        <row r="19">
          <cell r="D19">
            <v>34</v>
          </cell>
          <cell r="E19">
            <v>1640</v>
          </cell>
          <cell r="F19">
            <v>34.305281314126717</v>
          </cell>
          <cell r="G19">
            <v>1640</v>
          </cell>
        </row>
        <row r="20">
          <cell r="D20">
            <v>36</v>
          </cell>
          <cell r="E20">
            <v>1500</v>
          </cell>
          <cell r="F20">
            <v>36.607492697784949</v>
          </cell>
          <cell r="G20">
            <v>1500</v>
          </cell>
        </row>
        <row r="21">
          <cell r="D21">
            <v>38</v>
          </cell>
          <cell r="E21">
            <v>1400</v>
          </cell>
          <cell r="F21">
            <v>38.408963169312472</v>
          </cell>
          <cell r="G21">
            <v>1400</v>
          </cell>
        </row>
        <row r="22">
          <cell r="D22">
            <v>40</v>
          </cell>
          <cell r="E22">
            <v>1300</v>
          </cell>
          <cell r="F22">
            <v>40.365189817218663</v>
          </cell>
          <cell r="G22">
            <v>1300</v>
          </cell>
        </row>
        <row r="23">
          <cell r="D23">
            <v>42</v>
          </cell>
          <cell r="E23">
            <v>1200</v>
          </cell>
          <cell r="F23">
            <v>42.503183395641031</v>
          </cell>
          <cell r="G23">
            <v>1200</v>
          </cell>
        </row>
        <row r="24">
          <cell r="D24">
            <v>44</v>
          </cell>
          <cell r="E24">
            <v>1080</v>
          </cell>
          <cell r="F24">
            <v>45.358027119446433</v>
          </cell>
          <cell r="G24">
            <v>1080</v>
          </cell>
        </row>
        <row r="25">
          <cell r="D25">
            <v>46</v>
          </cell>
          <cell r="E25">
            <v>980</v>
          </cell>
          <cell r="F25">
            <v>48.032619406735989</v>
          </cell>
          <cell r="G25">
            <v>980</v>
          </cell>
        </row>
        <row r="26">
          <cell r="D26">
            <v>52</v>
          </cell>
          <cell r="E26">
            <v>844</v>
          </cell>
          <cell r="F26">
            <v>52.225745968179524</v>
          </cell>
          <cell r="G26">
            <v>844</v>
          </cell>
        </row>
        <row r="27">
          <cell r="D27">
            <v>54</v>
          </cell>
          <cell r="E27">
            <v>798</v>
          </cell>
          <cell r="F27">
            <v>53.824545348819072</v>
          </cell>
          <cell r="G27">
            <v>798</v>
          </cell>
        </row>
        <row r="28">
          <cell r="D28">
            <v>56</v>
          </cell>
          <cell r="E28">
            <v>740</v>
          </cell>
          <cell r="F28">
            <v>56</v>
          </cell>
          <cell r="G28">
            <v>740</v>
          </cell>
        </row>
        <row r="29">
          <cell r="D29">
            <v>58</v>
          </cell>
          <cell r="E29">
            <v>690</v>
          </cell>
          <cell r="F29">
            <v>58.04067682104602</v>
          </cell>
          <cell r="G29">
            <v>690</v>
          </cell>
        </row>
        <row r="30">
          <cell r="D30">
            <v>60</v>
          </cell>
          <cell r="E30">
            <v>644</v>
          </cell>
          <cell r="F30">
            <v>60.076005538333277</v>
          </cell>
          <cell r="G30">
            <v>644</v>
          </cell>
        </row>
        <row r="31">
          <cell r="D31">
            <v>62</v>
          </cell>
          <cell r="E31">
            <v>591</v>
          </cell>
          <cell r="F31">
            <v>62.641872470624151</v>
          </cell>
          <cell r="G31">
            <v>591</v>
          </cell>
        </row>
        <row r="32">
          <cell r="D32">
            <v>64</v>
          </cell>
          <cell r="E32">
            <v>555</v>
          </cell>
          <cell r="F32">
            <v>64.542654454568947</v>
          </cell>
          <cell r="G32">
            <v>555</v>
          </cell>
        </row>
        <row r="33">
          <cell r="D33">
            <v>66</v>
          </cell>
          <cell r="E33">
            <v>515</v>
          </cell>
          <cell r="F33">
            <v>66.830909897734102</v>
          </cell>
          <cell r="G33">
            <v>515</v>
          </cell>
        </row>
        <row r="34">
          <cell r="D34">
            <v>68</v>
          </cell>
          <cell r="E34">
            <v>480</v>
          </cell>
          <cell r="F34">
            <v>69.010169029958774</v>
          </cell>
          <cell r="G34">
            <v>480</v>
          </cell>
        </row>
        <row r="35">
          <cell r="D35">
            <v>70</v>
          </cell>
          <cell r="E35">
            <v>452</v>
          </cell>
          <cell r="F35">
            <v>70.891713873966637</v>
          </cell>
          <cell r="G35">
            <v>452</v>
          </cell>
        </row>
        <row r="36">
          <cell r="D36">
            <v>72</v>
          </cell>
          <cell r="E36">
            <v>417</v>
          </cell>
          <cell r="F36">
            <v>73.444953030956412</v>
          </cell>
          <cell r="G36">
            <v>417</v>
          </cell>
        </row>
        <row r="37">
          <cell r="D37">
            <v>74</v>
          </cell>
          <cell r="E37">
            <v>390</v>
          </cell>
          <cell r="F37">
            <v>75.592347293587522</v>
          </cell>
          <cell r="G37">
            <v>390</v>
          </cell>
        </row>
        <row r="38">
          <cell r="D38">
            <v>76</v>
          </cell>
          <cell r="E38">
            <v>357</v>
          </cell>
          <cell r="F38">
            <v>78.466583266711837</v>
          </cell>
          <cell r="G38">
            <v>357</v>
          </cell>
        </row>
        <row r="39">
          <cell r="D39">
            <v>78</v>
          </cell>
          <cell r="E39">
            <v>334</v>
          </cell>
          <cell r="F39">
            <v>80.660746466615421</v>
          </cell>
          <cell r="G39">
            <v>334</v>
          </cell>
        </row>
        <row r="40">
          <cell r="D40">
            <v>80</v>
          </cell>
          <cell r="E40">
            <v>319</v>
          </cell>
          <cell r="F40">
            <v>82.189583651957719</v>
          </cell>
          <cell r="G40">
            <v>319</v>
          </cell>
        </row>
        <row r="41">
          <cell r="D41">
            <v>82</v>
          </cell>
          <cell r="E41">
            <v>297</v>
          </cell>
          <cell r="F41">
            <v>84.591705873863077</v>
          </cell>
          <cell r="G41">
            <v>297</v>
          </cell>
        </row>
        <row r="42">
          <cell r="D42">
            <v>84</v>
          </cell>
          <cell r="E42">
            <v>280</v>
          </cell>
          <cell r="F42">
            <v>86.595941699634807</v>
          </cell>
          <cell r="G42">
            <v>280</v>
          </cell>
        </row>
        <row r="43">
          <cell r="D43">
            <v>86</v>
          </cell>
          <cell r="E43">
            <v>266</v>
          </cell>
          <cell r="F43">
            <v>88.357178171734233</v>
          </cell>
          <cell r="G43">
            <v>266</v>
          </cell>
        </row>
        <row r="44">
          <cell r="D44">
            <v>88</v>
          </cell>
          <cell r="E44">
            <v>253</v>
          </cell>
          <cell r="F44">
            <v>90.093270006308671</v>
          </cell>
          <cell r="G44">
            <v>253</v>
          </cell>
        </row>
        <row r="45">
          <cell r="D45">
            <v>90</v>
          </cell>
          <cell r="E45">
            <v>244</v>
          </cell>
          <cell r="F45">
            <v>91.35797882950061</v>
          </cell>
          <cell r="G45">
            <v>244</v>
          </cell>
        </row>
        <row r="46">
          <cell r="D46">
            <v>92</v>
          </cell>
          <cell r="E46">
            <v>234</v>
          </cell>
          <cell r="F46">
            <v>92.82939965324482</v>
          </cell>
          <cell r="G46">
            <v>234</v>
          </cell>
        </row>
        <row r="47">
          <cell r="D47">
            <v>94</v>
          </cell>
          <cell r="E47">
            <v>219</v>
          </cell>
          <cell r="F47">
            <v>95.181688378262947</v>
          </cell>
          <cell r="G47">
            <v>219</v>
          </cell>
        </row>
        <row r="48">
          <cell r="D48">
            <v>96</v>
          </cell>
          <cell r="E48">
            <v>206</v>
          </cell>
          <cell r="F48">
            <v>97.379806869806146</v>
          </cell>
          <cell r="G48">
            <v>206</v>
          </cell>
        </row>
        <row r="49">
          <cell r="D49">
            <v>98</v>
          </cell>
          <cell r="E49">
            <v>201</v>
          </cell>
          <cell r="F49">
            <v>98.269324345974667</v>
          </cell>
          <cell r="G49">
            <v>201</v>
          </cell>
        </row>
        <row r="50">
          <cell r="D50">
            <v>99</v>
          </cell>
          <cell r="E50">
            <v>197</v>
          </cell>
          <cell r="F50">
            <v>99</v>
          </cell>
          <cell r="G50">
            <v>197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1B5B-497E-41A7-8979-AEACF981348C}">
  <dimension ref="A1:L50"/>
  <sheetViews>
    <sheetView tabSelected="1" zoomScale="150" zoomScaleNormal="150" workbookViewId="0">
      <selection activeCell="E7" sqref="E7"/>
    </sheetView>
  </sheetViews>
  <sheetFormatPr defaultRowHeight="15" x14ac:dyDescent="0.25"/>
  <cols>
    <col min="1" max="1" width="29.140625" bestFit="1" customWidth="1"/>
    <col min="2" max="2" width="27.85546875" bestFit="1" customWidth="1"/>
    <col min="3" max="3" width="22.7109375" bestFit="1" customWidth="1"/>
    <col min="4" max="4" width="15.7109375" bestFit="1" customWidth="1"/>
    <col min="5" max="7" width="17.7109375" bestFit="1" customWidth="1"/>
    <col min="8" max="15" width="17.140625" customWidth="1"/>
  </cols>
  <sheetData>
    <row r="1" spans="1:12" x14ac:dyDescent="0.25">
      <c r="A1" s="1" t="s">
        <v>0</v>
      </c>
      <c r="D1" s="1" t="s">
        <v>1</v>
      </c>
      <c r="F1" s="1" t="s">
        <v>2</v>
      </c>
    </row>
    <row r="2" spans="1:12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6</v>
      </c>
      <c r="G2" s="1" t="s">
        <v>4</v>
      </c>
    </row>
    <row r="3" spans="1:12" x14ac:dyDescent="0.25">
      <c r="A3">
        <f>A30+273.15</f>
        <v>277.14999999999998</v>
      </c>
      <c r="B3">
        <f>B30</f>
        <v>6000</v>
      </c>
      <c r="D3">
        <v>2</v>
      </c>
      <c r="E3">
        <v>6500</v>
      </c>
      <c r="F3" s="2">
        <f t="shared" ref="F3:F50" si="0">(1/($B$16+($B$17*(LN(G3))+($B$18*((LN(G3))^3)))))-273.15</f>
        <v>2.3033054906271673</v>
      </c>
      <c r="G3">
        <v>6500</v>
      </c>
      <c r="L3" s="3"/>
    </row>
    <row r="4" spans="1:12" x14ac:dyDescent="0.25">
      <c r="A4">
        <f>A31+273.15</f>
        <v>329.15</v>
      </c>
      <c r="B4">
        <f>B31</f>
        <v>740</v>
      </c>
      <c r="D4">
        <v>4</v>
      </c>
      <c r="E4">
        <v>6000</v>
      </c>
      <c r="F4" s="2">
        <f t="shared" si="0"/>
        <v>4.0000000000000568</v>
      </c>
      <c r="G4">
        <v>6000</v>
      </c>
    </row>
    <row r="5" spans="1:12" x14ac:dyDescent="0.25">
      <c r="A5">
        <f>A32+273.15</f>
        <v>372.15</v>
      </c>
      <c r="B5">
        <f>B32</f>
        <v>197</v>
      </c>
      <c r="D5">
        <v>6</v>
      </c>
      <c r="E5">
        <v>5500</v>
      </c>
      <c r="F5" s="2">
        <f t="shared" si="0"/>
        <v>5.8652942755898607</v>
      </c>
      <c r="G5">
        <v>5500</v>
      </c>
    </row>
    <row r="6" spans="1:12" x14ac:dyDescent="0.25">
      <c r="A6" s="1" t="s">
        <v>7</v>
      </c>
      <c r="D6">
        <v>8</v>
      </c>
      <c r="E6">
        <v>5000</v>
      </c>
      <c r="F6" s="2">
        <f t="shared" si="0"/>
        <v>7.9339317167612649</v>
      </c>
      <c r="G6">
        <v>5000</v>
      </c>
    </row>
    <row r="7" spans="1:12" x14ac:dyDescent="0.25">
      <c r="A7" t="s">
        <v>8</v>
      </c>
      <c r="B7">
        <f>LN(B3)</f>
        <v>8.6995147482101913</v>
      </c>
      <c r="C7" t="s">
        <v>9</v>
      </c>
      <c r="D7">
        <v>10</v>
      </c>
      <c r="E7">
        <v>4670</v>
      </c>
      <c r="F7" s="2">
        <f t="shared" si="0"/>
        <v>9.432523587255389</v>
      </c>
      <c r="G7">
        <v>4670</v>
      </c>
    </row>
    <row r="8" spans="1:12" x14ac:dyDescent="0.25">
      <c r="A8" t="s">
        <v>10</v>
      </c>
      <c r="B8">
        <f>LN(B4)</f>
        <v>6.6066501861982152</v>
      </c>
      <c r="C8" t="s">
        <v>11</v>
      </c>
      <c r="D8">
        <v>12</v>
      </c>
      <c r="E8">
        <v>4090</v>
      </c>
      <c r="F8" s="2">
        <f t="shared" si="0"/>
        <v>12.383730116760717</v>
      </c>
      <c r="G8">
        <v>4090</v>
      </c>
    </row>
    <row r="9" spans="1:12" x14ac:dyDescent="0.25">
      <c r="A9" t="s">
        <v>12</v>
      </c>
      <c r="B9">
        <f>LN(B5)</f>
        <v>5.2832037287379885</v>
      </c>
      <c r="C9" t="s">
        <v>13</v>
      </c>
      <c r="D9">
        <v>14</v>
      </c>
      <c r="E9">
        <v>3860</v>
      </c>
      <c r="F9" s="2">
        <f t="shared" si="0"/>
        <v>13.688861134003787</v>
      </c>
      <c r="G9">
        <v>3860</v>
      </c>
    </row>
    <row r="10" spans="1:12" x14ac:dyDescent="0.25">
      <c r="A10" t="s">
        <v>14</v>
      </c>
      <c r="B10">
        <f>1/A3</f>
        <v>3.608154429009562E-3</v>
      </c>
      <c r="C10" t="s">
        <v>15</v>
      </c>
      <c r="D10">
        <v>16</v>
      </c>
      <c r="E10">
        <v>3510</v>
      </c>
      <c r="F10" s="2">
        <f t="shared" si="0"/>
        <v>15.855285288721177</v>
      </c>
      <c r="G10">
        <v>3510</v>
      </c>
    </row>
    <row r="11" spans="1:12" x14ac:dyDescent="0.25">
      <c r="A11" t="s">
        <v>16</v>
      </c>
      <c r="B11">
        <f>1/A4</f>
        <v>3.0381285128360932E-3</v>
      </c>
      <c r="C11" t="s">
        <v>17</v>
      </c>
      <c r="D11">
        <v>18</v>
      </c>
      <c r="E11">
        <v>3230</v>
      </c>
      <c r="F11" s="2">
        <f t="shared" si="0"/>
        <v>17.773986050172653</v>
      </c>
      <c r="G11">
        <v>3230</v>
      </c>
    </row>
    <row r="12" spans="1:12" x14ac:dyDescent="0.25">
      <c r="A12" t="s">
        <v>18</v>
      </c>
      <c r="B12">
        <f>1/A5</f>
        <v>2.6870885395673789E-3</v>
      </c>
      <c r="C12" t="s">
        <v>19</v>
      </c>
      <c r="D12">
        <v>20</v>
      </c>
      <c r="E12">
        <v>3000</v>
      </c>
      <c r="F12" s="2">
        <f t="shared" si="0"/>
        <v>19.497940805396183</v>
      </c>
      <c r="G12">
        <v>3000</v>
      </c>
    </row>
    <row r="13" spans="1:12" x14ac:dyDescent="0.25">
      <c r="A13" t="s">
        <v>20</v>
      </c>
      <c r="B13">
        <f>(B11-B10)/(B8-B7)</f>
        <v>2.7236636642433951E-4</v>
      </c>
      <c r="C13" t="s">
        <v>21</v>
      </c>
      <c r="D13">
        <v>22</v>
      </c>
      <c r="E13">
        <v>2720</v>
      </c>
      <c r="F13" s="2">
        <f t="shared" si="0"/>
        <v>21.812796097690523</v>
      </c>
      <c r="G13">
        <v>2720</v>
      </c>
    </row>
    <row r="14" spans="1:12" x14ac:dyDescent="0.25">
      <c r="A14" t="s">
        <v>22</v>
      </c>
      <c r="B14">
        <f>(B12-B10)/(B9-B7)</f>
        <v>2.6960832435697895E-4</v>
      </c>
      <c r="C14" t="s">
        <v>23</v>
      </c>
      <c r="D14">
        <v>24</v>
      </c>
      <c r="E14">
        <v>2460</v>
      </c>
      <c r="F14" s="2">
        <f t="shared" si="0"/>
        <v>24.220588698822894</v>
      </c>
      <c r="G14">
        <v>2460</v>
      </c>
    </row>
    <row r="15" spans="1:12" x14ac:dyDescent="0.25">
      <c r="A15" s="1" t="s">
        <v>24</v>
      </c>
      <c r="D15">
        <v>26</v>
      </c>
      <c r="E15">
        <v>2260</v>
      </c>
      <c r="F15" s="2">
        <f t="shared" si="0"/>
        <v>26.280211297167625</v>
      </c>
      <c r="G15">
        <v>2260</v>
      </c>
    </row>
    <row r="16" spans="1:12" x14ac:dyDescent="0.25">
      <c r="A16" t="s">
        <v>25</v>
      </c>
      <c r="B16" s="4">
        <f>B10-((B17+((B7^2)*B18))*B7)</f>
        <v>1.3277410646132717E-3</v>
      </c>
      <c r="D16">
        <v>28</v>
      </c>
      <c r="E16">
        <v>2080</v>
      </c>
      <c r="F16" s="2">
        <f t="shared" si="0"/>
        <v>28.320971666855314</v>
      </c>
      <c r="G16">
        <v>2080</v>
      </c>
    </row>
    <row r="17" spans="1:7" x14ac:dyDescent="0.25">
      <c r="A17" t="s">
        <v>26</v>
      </c>
      <c r="B17" s="4">
        <f>B13-(B18*((B7^2)+(B7*B8)+(B8^2)))</f>
        <v>2.5447087410428469E-4</v>
      </c>
      <c r="D17">
        <v>30</v>
      </c>
      <c r="E17">
        <v>1900</v>
      </c>
      <c r="F17" s="2">
        <f t="shared" si="0"/>
        <v>30.575153356873784</v>
      </c>
      <c r="G17">
        <v>1900</v>
      </c>
    </row>
    <row r="18" spans="1:7" x14ac:dyDescent="0.25">
      <c r="A18" t="s">
        <v>27</v>
      </c>
      <c r="B18" s="4">
        <f>((B14-B13)/(B9-B8))*((B7+B8+B9)^-1)</f>
        <v>1.0121653837890863E-7</v>
      </c>
      <c r="D18">
        <v>32</v>
      </c>
      <c r="E18">
        <v>1760</v>
      </c>
      <c r="F18" s="2">
        <f t="shared" si="0"/>
        <v>32.505057787967985</v>
      </c>
      <c r="G18">
        <v>1760</v>
      </c>
    </row>
    <row r="19" spans="1:7" x14ac:dyDescent="0.25">
      <c r="D19">
        <v>34</v>
      </c>
      <c r="E19">
        <v>1640</v>
      </c>
      <c r="F19" s="2">
        <f t="shared" si="0"/>
        <v>34.305281314126717</v>
      </c>
      <c r="G19">
        <v>1640</v>
      </c>
    </row>
    <row r="20" spans="1:7" x14ac:dyDescent="0.25">
      <c r="A20" s="1" t="s">
        <v>2</v>
      </c>
      <c r="D20">
        <v>36</v>
      </c>
      <c r="E20">
        <v>1500</v>
      </c>
      <c r="F20" s="2">
        <f t="shared" si="0"/>
        <v>36.607492697784949</v>
      </c>
      <c r="G20">
        <v>1500</v>
      </c>
    </row>
    <row r="21" spans="1:7" x14ac:dyDescent="0.25">
      <c r="A21" t="s">
        <v>28</v>
      </c>
      <c r="B21">
        <v>197</v>
      </c>
      <c r="D21">
        <v>38</v>
      </c>
      <c r="E21">
        <v>1400</v>
      </c>
      <c r="F21" s="2">
        <f t="shared" si="0"/>
        <v>38.408963169312472</v>
      </c>
      <c r="G21">
        <v>1400</v>
      </c>
    </row>
    <row r="22" spans="1:7" x14ac:dyDescent="0.25">
      <c r="D22">
        <v>40</v>
      </c>
      <c r="E22">
        <v>1300</v>
      </c>
      <c r="F22" s="2">
        <f t="shared" si="0"/>
        <v>40.365189817218663</v>
      </c>
      <c r="G22">
        <v>1300</v>
      </c>
    </row>
    <row r="23" spans="1:7" x14ac:dyDescent="0.25">
      <c r="A23" t="s">
        <v>29</v>
      </c>
      <c r="D23">
        <v>42</v>
      </c>
      <c r="E23">
        <v>1200</v>
      </c>
      <c r="F23" s="2">
        <f t="shared" si="0"/>
        <v>42.503183395641031</v>
      </c>
      <c r="G23">
        <v>1200</v>
      </c>
    </row>
    <row r="24" spans="1:7" x14ac:dyDescent="0.25">
      <c r="A24" t="s">
        <v>30</v>
      </c>
      <c r="B24">
        <f>$B$16+($B$17*(LN($B$21))+($B$18*((LN($B$21))^3)))</f>
        <v>2.6870885395673789E-3</v>
      </c>
      <c r="D24">
        <v>44</v>
      </c>
      <c r="E24">
        <v>1080</v>
      </c>
      <c r="F24" s="2">
        <f t="shared" si="0"/>
        <v>45.358027119446433</v>
      </c>
      <c r="G24">
        <v>1080</v>
      </c>
    </row>
    <row r="25" spans="1:7" x14ac:dyDescent="0.25">
      <c r="A25" t="s">
        <v>31</v>
      </c>
      <c r="B25" s="2">
        <f>1/B24</f>
        <v>372.15</v>
      </c>
      <c r="D25">
        <v>46</v>
      </c>
      <c r="E25">
        <v>980</v>
      </c>
      <c r="F25" s="2">
        <f t="shared" si="0"/>
        <v>48.032619406735989</v>
      </c>
      <c r="G25">
        <v>980</v>
      </c>
    </row>
    <row r="26" spans="1:7" x14ac:dyDescent="0.25">
      <c r="A26" t="s">
        <v>32</v>
      </c>
      <c r="B26" s="2">
        <f>B25-273.15</f>
        <v>99</v>
      </c>
      <c r="D26">
        <v>52</v>
      </c>
      <c r="E26">
        <v>844</v>
      </c>
      <c r="F26" s="2">
        <f t="shared" si="0"/>
        <v>52.225745968179524</v>
      </c>
      <c r="G26">
        <v>844</v>
      </c>
    </row>
    <row r="27" spans="1:7" x14ac:dyDescent="0.25">
      <c r="D27">
        <v>54</v>
      </c>
      <c r="E27">
        <v>798</v>
      </c>
      <c r="F27" s="2">
        <f t="shared" si="0"/>
        <v>53.824545348819072</v>
      </c>
      <c r="G27">
        <v>798</v>
      </c>
    </row>
    <row r="28" spans="1:7" x14ac:dyDescent="0.25">
      <c r="A28" s="1" t="s">
        <v>33</v>
      </c>
      <c r="D28">
        <v>56</v>
      </c>
      <c r="E28">
        <v>740</v>
      </c>
      <c r="F28" s="2">
        <f t="shared" si="0"/>
        <v>56</v>
      </c>
      <c r="G28">
        <v>740</v>
      </c>
    </row>
    <row r="29" spans="1:7" x14ac:dyDescent="0.25">
      <c r="A29" t="s">
        <v>6</v>
      </c>
      <c r="B29" t="s">
        <v>4</v>
      </c>
      <c r="D29">
        <v>58</v>
      </c>
      <c r="E29">
        <v>690</v>
      </c>
      <c r="F29" s="2">
        <f t="shared" si="0"/>
        <v>58.04067682104602</v>
      </c>
      <c r="G29">
        <v>690</v>
      </c>
    </row>
    <row r="30" spans="1:7" x14ac:dyDescent="0.25">
      <c r="A30">
        <v>4</v>
      </c>
      <c r="B30">
        <v>6000</v>
      </c>
      <c r="D30">
        <v>60</v>
      </c>
      <c r="E30">
        <v>644</v>
      </c>
      <c r="F30" s="2">
        <f t="shared" si="0"/>
        <v>60.076005538333277</v>
      </c>
      <c r="G30">
        <v>644</v>
      </c>
    </row>
    <row r="31" spans="1:7" x14ac:dyDescent="0.25">
      <c r="A31">
        <v>56</v>
      </c>
      <c r="B31">
        <v>740</v>
      </c>
      <c r="D31">
        <v>62</v>
      </c>
      <c r="E31">
        <v>591</v>
      </c>
      <c r="F31" s="2">
        <f t="shared" si="0"/>
        <v>62.641872470624151</v>
      </c>
      <c r="G31">
        <v>591</v>
      </c>
    </row>
    <row r="32" spans="1:7" x14ac:dyDescent="0.25">
      <c r="A32">
        <v>99</v>
      </c>
      <c r="B32">
        <v>197</v>
      </c>
      <c r="D32">
        <v>64</v>
      </c>
      <c r="E32">
        <v>555</v>
      </c>
      <c r="F32" s="2">
        <f t="shared" si="0"/>
        <v>64.542654454568947</v>
      </c>
      <c r="G32">
        <v>555</v>
      </c>
    </row>
    <row r="33" spans="4:7" x14ac:dyDescent="0.25">
      <c r="D33">
        <v>66</v>
      </c>
      <c r="E33">
        <v>515</v>
      </c>
      <c r="F33" s="2">
        <f t="shared" si="0"/>
        <v>66.830909897734102</v>
      </c>
      <c r="G33">
        <v>515</v>
      </c>
    </row>
    <row r="34" spans="4:7" x14ac:dyDescent="0.25">
      <c r="D34">
        <v>68</v>
      </c>
      <c r="E34">
        <v>480</v>
      </c>
      <c r="F34" s="2">
        <f t="shared" si="0"/>
        <v>69.010169029958774</v>
      </c>
      <c r="G34">
        <v>480</v>
      </c>
    </row>
    <row r="35" spans="4:7" x14ac:dyDescent="0.25">
      <c r="D35">
        <v>70</v>
      </c>
      <c r="E35">
        <v>452</v>
      </c>
      <c r="F35" s="2">
        <f t="shared" si="0"/>
        <v>70.891713873966637</v>
      </c>
      <c r="G35">
        <v>452</v>
      </c>
    </row>
    <row r="36" spans="4:7" x14ac:dyDescent="0.25">
      <c r="D36">
        <v>72</v>
      </c>
      <c r="E36">
        <v>417</v>
      </c>
      <c r="F36" s="2">
        <f t="shared" si="0"/>
        <v>73.444953030956412</v>
      </c>
      <c r="G36">
        <v>417</v>
      </c>
    </row>
    <row r="37" spans="4:7" x14ac:dyDescent="0.25">
      <c r="D37">
        <v>74</v>
      </c>
      <c r="E37">
        <v>390</v>
      </c>
      <c r="F37" s="2">
        <f t="shared" si="0"/>
        <v>75.592347293587522</v>
      </c>
      <c r="G37">
        <v>390</v>
      </c>
    </row>
    <row r="38" spans="4:7" x14ac:dyDescent="0.25">
      <c r="D38">
        <v>76</v>
      </c>
      <c r="E38">
        <v>357</v>
      </c>
      <c r="F38" s="2">
        <f t="shared" si="0"/>
        <v>78.466583266711837</v>
      </c>
      <c r="G38">
        <v>357</v>
      </c>
    </row>
    <row r="39" spans="4:7" x14ac:dyDescent="0.25">
      <c r="D39">
        <v>78</v>
      </c>
      <c r="E39">
        <v>334</v>
      </c>
      <c r="F39" s="2">
        <f t="shared" si="0"/>
        <v>80.660746466615421</v>
      </c>
      <c r="G39">
        <v>334</v>
      </c>
    </row>
    <row r="40" spans="4:7" x14ac:dyDescent="0.25">
      <c r="D40">
        <v>80</v>
      </c>
      <c r="E40">
        <v>319</v>
      </c>
      <c r="F40" s="2">
        <f t="shared" si="0"/>
        <v>82.189583651957719</v>
      </c>
      <c r="G40">
        <v>319</v>
      </c>
    </row>
    <row r="41" spans="4:7" x14ac:dyDescent="0.25">
      <c r="D41">
        <v>82</v>
      </c>
      <c r="E41">
        <v>297</v>
      </c>
      <c r="F41" s="2">
        <f t="shared" si="0"/>
        <v>84.591705873863077</v>
      </c>
      <c r="G41">
        <v>297</v>
      </c>
    </row>
    <row r="42" spans="4:7" x14ac:dyDescent="0.25">
      <c r="D42">
        <v>84</v>
      </c>
      <c r="E42">
        <v>280</v>
      </c>
      <c r="F42" s="2">
        <f t="shared" si="0"/>
        <v>86.595941699634807</v>
      </c>
      <c r="G42">
        <v>280</v>
      </c>
    </row>
    <row r="43" spans="4:7" x14ac:dyDescent="0.25">
      <c r="D43">
        <v>86</v>
      </c>
      <c r="E43">
        <v>266</v>
      </c>
      <c r="F43" s="2">
        <f t="shared" si="0"/>
        <v>88.357178171734233</v>
      </c>
      <c r="G43">
        <v>266</v>
      </c>
    </row>
    <row r="44" spans="4:7" x14ac:dyDescent="0.25">
      <c r="D44">
        <v>88</v>
      </c>
      <c r="E44">
        <v>253</v>
      </c>
      <c r="F44" s="2">
        <f t="shared" si="0"/>
        <v>90.093270006308671</v>
      </c>
      <c r="G44">
        <v>253</v>
      </c>
    </row>
    <row r="45" spans="4:7" x14ac:dyDescent="0.25">
      <c r="D45">
        <v>90</v>
      </c>
      <c r="E45">
        <v>244</v>
      </c>
      <c r="F45" s="2">
        <f t="shared" si="0"/>
        <v>91.35797882950061</v>
      </c>
      <c r="G45">
        <v>244</v>
      </c>
    </row>
    <row r="46" spans="4:7" x14ac:dyDescent="0.25">
      <c r="D46">
        <v>92</v>
      </c>
      <c r="E46">
        <v>234</v>
      </c>
      <c r="F46" s="2">
        <f t="shared" si="0"/>
        <v>92.82939965324482</v>
      </c>
      <c r="G46">
        <v>234</v>
      </c>
    </row>
    <row r="47" spans="4:7" x14ac:dyDescent="0.25">
      <c r="D47">
        <v>94</v>
      </c>
      <c r="E47">
        <v>219</v>
      </c>
      <c r="F47" s="2">
        <f t="shared" si="0"/>
        <v>95.181688378262947</v>
      </c>
      <c r="G47">
        <v>219</v>
      </c>
    </row>
    <row r="48" spans="4:7" x14ac:dyDescent="0.25">
      <c r="D48">
        <v>96</v>
      </c>
      <c r="E48">
        <v>206</v>
      </c>
      <c r="F48" s="2">
        <f t="shared" si="0"/>
        <v>97.379806869806146</v>
      </c>
      <c r="G48">
        <v>206</v>
      </c>
    </row>
    <row r="49" spans="4:7" x14ac:dyDescent="0.25">
      <c r="D49">
        <v>98</v>
      </c>
      <c r="E49">
        <v>201</v>
      </c>
      <c r="F49" s="2">
        <f t="shared" si="0"/>
        <v>98.269324345974667</v>
      </c>
      <c r="G49">
        <v>201</v>
      </c>
    </row>
    <row r="50" spans="4:7" x14ac:dyDescent="0.25">
      <c r="D50">
        <v>99</v>
      </c>
      <c r="E50">
        <v>197</v>
      </c>
      <c r="F50" s="2">
        <f t="shared" si="0"/>
        <v>99</v>
      </c>
      <c r="G50">
        <v>197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Thermistor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Ovens</dc:creator>
  <cp:lastModifiedBy>Tyler Ovens</cp:lastModifiedBy>
  <dcterms:created xsi:type="dcterms:W3CDTF">2020-05-10T19:28:48Z</dcterms:created>
  <dcterms:modified xsi:type="dcterms:W3CDTF">2020-05-10T19:29:39Z</dcterms:modified>
</cp:coreProperties>
</file>