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amber/Documents/HW/Week 1/"/>
    </mc:Choice>
  </mc:AlternateContent>
  <xr:revisionPtr revIDLastSave="0" documentId="8_{57472ABB-C085-4B4A-B83D-9610C01A3113}" xr6:coauthVersionLast="47" xr6:coauthVersionMax="47" xr10:uidLastSave="{00000000-0000-0000-0000-000000000000}"/>
  <bookViews>
    <workbookView xWindow="0" yWindow="720" windowWidth="29400" windowHeight="18400" activeTab="4" xr2:uid="{00000000-000D-0000-FFFF-FFFF00000000}"/>
  </bookViews>
  <sheets>
    <sheet name="Crowdfunding" sheetId="1" r:id="rId1"/>
    <sheet name="Outcome by Parent Category" sheetId="2" r:id="rId2"/>
    <sheet name="Outcome by Sub-Category" sheetId="3" r:id="rId3"/>
    <sheet name="Outcomes by Month" sheetId="4" r:id="rId4"/>
    <sheet name="Outcomes Based on Goal" sheetId="5" r:id="rId5"/>
    <sheet name="Stats Analysis" sheetId="8" r:id="rId6"/>
    <sheet name="MISC" sheetId="7" state="hidden" r:id="rId7"/>
  </sheets>
  <definedNames>
    <definedName name="_xlnm._FilterDatabase" localSheetId="6" hidden="1">MISC!$A$1:$F$1001</definedName>
    <definedName name="_xlchart.v1.0" hidden="1">'Outcomes Based on Goal'!$A$2:$A$13</definedName>
    <definedName name="_xlchart.v1.1" hidden="1">'Outcomes Based on Goal'!$F$1</definedName>
    <definedName name="_xlchart.v1.10" hidden="1">'Outcomes Based on Goal'!$C$1</definedName>
    <definedName name="_xlchart.v1.11" hidden="1">'Outcomes Based on Goal'!$C$2:$C$13</definedName>
    <definedName name="_xlchart.v1.12" hidden="1">'Outcomes Based on Goal'!$D$1</definedName>
    <definedName name="_xlchart.v1.13" hidden="1">'Outcomes Based on Goal'!$D$2:$D$13</definedName>
    <definedName name="_xlchart.v1.14" hidden="1">'Outcomes Based on Goal'!$E$1</definedName>
    <definedName name="_xlchart.v1.15" hidden="1">'Outcomes Based on Goal'!$E$2:$E$13</definedName>
    <definedName name="_xlchart.v1.16" hidden="1">'Outcomes Based on Goal'!$F$1</definedName>
    <definedName name="_xlchart.v1.17" hidden="1">'Outcomes Based on Goal'!$F$2:$F$13</definedName>
    <definedName name="_xlchart.v1.18" hidden="1">'Outcomes Based on Goal'!$G$1</definedName>
    <definedName name="_xlchart.v1.19" hidden="1">'Outcomes Based on Goal'!$G$2:$G$13</definedName>
    <definedName name="_xlchart.v1.2" hidden="1">'Outcomes Based on Goal'!$F$2:$F$13</definedName>
    <definedName name="_xlchart.v1.20" hidden="1">'Outcomes Based on Goal'!$H$1</definedName>
    <definedName name="_xlchart.v1.21" hidden="1">'Outcomes Based on Goal'!$H$2:$H$13</definedName>
    <definedName name="_xlchart.v1.22" hidden="1">'Outcomes Based on Goal'!$A$2:$A$13</definedName>
    <definedName name="_xlchart.v1.23" hidden="1">'Outcomes Based on Goal'!$F$1</definedName>
    <definedName name="_xlchart.v1.24" hidden="1">'Outcomes Based on Goal'!$F$2:$F$13</definedName>
    <definedName name="_xlchart.v1.25" hidden="1">'Outcomes Based on Goal'!$G$1</definedName>
    <definedName name="_xlchart.v1.26" hidden="1">'Outcomes Based on Goal'!$G$2:$G$13</definedName>
    <definedName name="_xlchart.v1.27" hidden="1">'Outcomes Based on Goal'!$H$1</definedName>
    <definedName name="_xlchart.v1.28" hidden="1">'Outcomes Based on Goal'!$H$2:$H$13</definedName>
    <definedName name="_xlchart.v1.3" hidden="1">'Outcomes Based on Goal'!$G$1</definedName>
    <definedName name="_xlchart.v1.4" hidden="1">'Outcomes Based on Goal'!$G$2:$G$13</definedName>
    <definedName name="_xlchart.v1.5" hidden="1">'Outcomes Based on Goal'!$H$1</definedName>
    <definedName name="_xlchart.v1.6" hidden="1">'Outcomes Based on Goal'!$H$2:$H$13</definedName>
    <definedName name="_xlchart.v1.7" hidden="1">'Outcomes Based on Goal'!$A$2:$A$13</definedName>
    <definedName name="_xlchart.v1.8" hidden="1">'Outcomes Based on Goal'!$B$1</definedName>
    <definedName name="_xlchart.v1.9" hidden="1">'Outcomes Based on Goal'!$B$2:$B$13</definedName>
    <definedName name="_xlchart.v2.29" hidden="1">'Outcomes Based on Goal'!$A$2:$A$13</definedName>
    <definedName name="_xlchart.v2.30" hidden="1">'Outcomes Based on Goal'!$B$1</definedName>
    <definedName name="_xlchart.v2.31" hidden="1">'Outcomes Based on Goal'!$B$2:$B$13</definedName>
    <definedName name="_xlchart.v2.32" hidden="1">'Outcomes Based on Goal'!$C$1</definedName>
    <definedName name="_xlchart.v2.33" hidden="1">'Outcomes Based on Goal'!$C$2:$C$13</definedName>
    <definedName name="_xlchart.v2.34" hidden="1">'Outcomes Based on Goal'!$D$1</definedName>
    <definedName name="_xlchart.v2.35" hidden="1">'Outcomes Based on Goal'!$D$2:$D$13</definedName>
    <definedName name="_xlchart.v2.36" hidden="1">'Outcomes Based on Goal'!$E$1</definedName>
    <definedName name="_xlchart.v2.37" hidden="1">'Outcomes Based on Goal'!$E$2:$E$13</definedName>
    <definedName name="_xlchart.v2.38" hidden="1">'Outcomes Based on Goal'!$F$1</definedName>
    <definedName name="_xlchart.v2.39" hidden="1">'Outcomes Based on Goal'!$F$2:$F$13</definedName>
    <definedName name="_xlchart.v2.40" hidden="1">'Outcomes Based on Goal'!$G$1</definedName>
    <definedName name="_xlchart.v2.41" hidden="1">'Outcomes Based on Goal'!$G$2:$G$13</definedName>
    <definedName name="_xlchart.v2.42" hidden="1">'Outcomes Based on Goal'!$H$1</definedName>
    <definedName name="_xlchart.v2.43" hidden="1">'Outcomes Based on Goal'!$H$2:$H$13</definedName>
  </definedNames>
  <calcPr calcId="191029"/>
  <pivotCaches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P2" i="8"/>
  <c r="O2" i="8"/>
  <c r="N2" i="8"/>
  <c r="M2" i="8"/>
  <c r="L2" i="8"/>
  <c r="K2" i="8"/>
  <c r="C2" i="8"/>
  <c r="G2" i="8"/>
  <c r="F2" i="8"/>
  <c r="E2" i="8"/>
  <c r="D2" i="8"/>
  <c r="D1001" i="7"/>
  <c r="D1000" i="7"/>
  <c r="D999" i="7"/>
  <c r="D998" i="7"/>
  <c r="D604" i="7"/>
  <c r="D997" i="7"/>
  <c r="D995" i="7"/>
  <c r="D603" i="7"/>
  <c r="D602" i="7"/>
  <c r="D996" i="7"/>
  <c r="D601" i="7"/>
  <c r="D994" i="7"/>
  <c r="D600" i="7"/>
  <c r="D993" i="7"/>
  <c r="D992" i="7"/>
  <c r="D599" i="7"/>
  <c r="D598" i="7"/>
  <c r="D991" i="7"/>
  <c r="D597" i="7"/>
  <c r="D990" i="7"/>
  <c r="D596" i="7"/>
  <c r="D595" i="7"/>
  <c r="D989" i="7"/>
  <c r="D594" i="7"/>
  <c r="D593" i="7"/>
  <c r="D592" i="7"/>
  <c r="D988" i="7"/>
  <c r="D591" i="7"/>
  <c r="D987" i="7"/>
  <c r="D986" i="7"/>
  <c r="D590" i="7"/>
  <c r="D589" i="7"/>
  <c r="D588" i="7"/>
  <c r="D587" i="7"/>
  <c r="D586" i="7"/>
  <c r="D585" i="7"/>
  <c r="D985" i="7"/>
  <c r="D584" i="7"/>
  <c r="D583" i="7"/>
  <c r="D984" i="7"/>
  <c r="D983" i="7"/>
  <c r="D582" i="7"/>
  <c r="D581" i="7"/>
  <c r="D982" i="7"/>
  <c r="D580" i="7"/>
  <c r="D578" i="7"/>
  <c r="D981" i="7"/>
  <c r="D954" i="7"/>
  <c r="D577" i="7"/>
  <c r="D980" i="7"/>
  <c r="D576" i="7"/>
  <c r="D950" i="7"/>
  <c r="D979" i="7"/>
  <c r="D978" i="7"/>
  <c r="D977" i="7"/>
  <c r="D976" i="7"/>
  <c r="D575" i="7"/>
  <c r="D975" i="7"/>
  <c r="D974" i="7"/>
  <c r="D942" i="7"/>
  <c r="D973" i="7"/>
  <c r="D573" i="7"/>
  <c r="D939" i="7"/>
  <c r="D972" i="7"/>
  <c r="D572" i="7"/>
  <c r="D571" i="7"/>
  <c r="D570" i="7"/>
  <c r="D569" i="7"/>
  <c r="D971" i="7"/>
  <c r="D568" i="7"/>
  <c r="D567" i="7"/>
  <c r="D566" i="7"/>
  <c r="D970" i="7"/>
  <c r="D969" i="7"/>
  <c r="D565" i="7"/>
  <c r="D564" i="7"/>
  <c r="D563" i="7"/>
  <c r="D562" i="7"/>
  <c r="D968" i="7"/>
  <c r="D561" i="7"/>
  <c r="D967" i="7"/>
  <c r="D560" i="7"/>
  <c r="D919" i="7"/>
  <c r="D966" i="7"/>
  <c r="D559" i="7"/>
  <c r="D965" i="7"/>
  <c r="D964" i="7"/>
  <c r="D558" i="7"/>
  <c r="D557" i="7"/>
  <c r="D912" i="7"/>
  <c r="D556" i="7"/>
  <c r="D555" i="7"/>
  <c r="D963" i="7"/>
  <c r="D554" i="7"/>
  <c r="D553" i="7"/>
  <c r="D962" i="7"/>
  <c r="D905" i="7"/>
  <c r="D551" i="7"/>
  <c r="D550" i="7"/>
  <c r="D961" i="7"/>
  <c r="D549" i="7"/>
  <c r="D960" i="7"/>
  <c r="D959" i="7"/>
  <c r="D548" i="7"/>
  <c r="D958" i="7"/>
  <c r="D547" i="7"/>
  <c r="D546" i="7"/>
  <c r="D545" i="7"/>
  <c r="D544" i="7"/>
  <c r="D543" i="7"/>
  <c r="D542" i="7"/>
  <c r="D541" i="7"/>
  <c r="D957" i="7"/>
  <c r="D956" i="7"/>
  <c r="D540" i="7"/>
  <c r="D955" i="7"/>
  <c r="D539" i="7"/>
  <c r="D538" i="7"/>
  <c r="D953" i="7"/>
  <c r="D537" i="7"/>
  <c r="D536" i="7"/>
  <c r="D952" i="7"/>
  <c r="D951" i="7"/>
  <c r="D949" i="7"/>
  <c r="D948" i="7"/>
  <c r="D535" i="7"/>
  <c r="D534" i="7"/>
  <c r="D532" i="7"/>
  <c r="D531" i="7"/>
  <c r="D947" i="7"/>
  <c r="D946" i="7"/>
  <c r="D530" i="7"/>
  <c r="D529" i="7"/>
  <c r="D868" i="7"/>
  <c r="D528" i="7"/>
  <c r="D527" i="7"/>
  <c r="D526" i="7"/>
  <c r="D525" i="7"/>
  <c r="D524" i="7"/>
  <c r="D523" i="7"/>
  <c r="D945" i="7"/>
  <c r="D944" i="7"/>
  <c r="D522" i="7"/>
  <c r="D521" i="7"/>
  <c r="D520" i="7"/>
  <c r="D519" i="7"/>
  <c r="D518" i="7"/>
  <c r="D943" i="7"/>
  <c r="D517" i="7"/>
  <c r="D941" i="7"/>
  <c r="D514" i="7"/>
  <c r="D513" i="7"/>
  <c r="D512" i="7"/>
  <c r="D511" i="7"/>
  <c r="D510" i="7"/>
  <c r="D846" i="7"/>
  <c r="D940" i="7"/>
  <c r="D509" i="7"/>
  <c r="D508" i="7"/>
  <c r="D507" i="7"/>
  <c r="D506" i="7"/>
  <c r="D505" i="7"/>
  <c r="D504" i="7"/>
  <c r="D938" i="7"/>
  <c r="D937" i="7"/>
  <c r="D503" i="7"/>
  <c r="D502" i="7"/>
  <c r="D501" i="7"/>
  <c r="D500" i="7"/>
  <c r="D936" i="7"/>
  <c r="D935" i="7"/>
  <c r="D934" i="7"/>
  <c r="D499" i="7"/>
  <c r="D498" i="7"/>
  <c r="D497" i="7"/>
  <c r="D496" i="7"/>
  <c r="D495" i="7"/>
  <c r="D493" i="7"/>
  <c r="D492" i="7"/>
  <c r="D491" i="7"/>
  <c r="D933" i="7"/>
  <c r="D490" i="7"/>
  <c r="D489" i="7"/>
  <c r="D488" i="7"/>
  <c r="D487" i="7"/>
  <c r="D932" i="7"/>
  <c r="D486" i="7"/>
  <c r="D485" i="7"/>
  <c r="D931" i="7"/>
  <c r="D484" i="7"/>
  <c r="D930" i="7"/>
  <c r="D929" i="7"/>
  <c r="D483" i="7"/>
  <c r="D482" i="7"/>
  <c r="D928" i="7"/>
  <c r="D481" i="7"/>
  <c r="D480" i="7"/>
  <c r="D479" i="7"/>
  <c r="D478" i="7"/>
  <c r="D927" i="7"/>
  <c r="D926" i="7"/>
  <c r="D477" i="7"/>
  <c r="D476" i="7"/>
  <c r="D925" i="7"/>
  <c r="D924" i="7"/>
  <c r="D475" i="7"/>
  <c r="D474" i="7"/>
  <c r="D923" i="7"/>
  <c r="D922" i="7"/>
  <c r="D792" i="7"/>
  <c r="D921" i="7"/>
  <c r="D790" i="7"/>
  <c r="D920" i="7"/>
  <c r="D473" i="7"/>
  <c r="D472" i="7"/>
  <c r="D471" i="7"/>
  <c r="D470" i="7"/>
  <c r="D469" i="7"/>
  <c r="D783" i="7"/>
  <c r="D468" i="7"/>
  <c r="D918" i="7"/>
  <c r="D467" i="7"/>
  <c r="D917" i="7"/>
  <c r="D916" i="7"/>
  <c r="D915" i="7"/>
  <c r="D466" i="7"/>
  <c r="D465" i="7"/>
  <c r="D464" i="7"/>
  <c r="D773" i="7"/>
  <c r="D463" i="7"/>
  <c r="D914" i="7"/>
  <c r="D462" i="7"/>
  <c r="D913" i="7"/>
  <c r="D911" i="7"/>
  <c r="D461" i="7"/>
  <c r="D460" i="7"/>
  <c r="D459" i="7"/>
  <c r="D458" i="7"/>
  <c r="D457" i="7"/>
  <c r="D910" i="7"/>
  <c r="D909" i="7"/>
  <c r="D456" i="7"/>
  <c r="D455" i="7"/>
  <c r="D454" i="7"/>
  <c r="D453" i="7"/>
  <c r="D452" i="7"/>
  <c r="D451" i="7"/>
  <c r="D754" i="7"/>
  <c r="D450" i="7"/>
  <c r="D908" i="7"/>
  <c r="D448" i="7"/>
  <c r="D750" i="7"/>
  <c r="D447" i="7"/>
  <c r="D446" i="7"/>
  <c r="D907" i="7"/>
  <c r="D444" i="7"/>
  <c r="D906" i="7"/>
  <c r="D443" i="7"/>
  <c r="D442" i="7"/>
  <c r="D904" i="7"/>
  <c r="D903" i="7"/>
  <c r="D902" i="7"/>
  <c r="D441" i="7"/>
  <c r="D738" i="7"/>
  <c r="D440" i="7"/>
  <c r="D439" i="7"/>
  <c r="D438" i="7"/>
  <c r="D901" i="7"/>
  <c r="D733" i="7"/>
  <c r="D437" i="7"/>
  <c r="D435" i="7"/>
  <c r="D900" i="7"/>
  <c r="D434" i="7"/>
  <c r="D728" i="7"/>
  <c r="D899" i="7"/>
  <c r="D433" i="7"/>
  <c r="D432" i="7"/>
  <c r="D430" i="7"/>
  <c r="D723" i="7"/>
  <c r="D722" i="7"/>
  <c r="D429" i="7"/>
  <c r="D428" i="7"/>
  <c r="D427" i="7"/>
  <c r="D426" i="7"/>
  <c r="D898" i="7"/>
  <c r="D425" i="7"/>
  <c r="D424" i="7"/>
  <c r="D423" i="7"/>
  <c r="D897" i="7"/>
  <c r="D422" i="7"/>
  <c r="D421" i="7"/>
  <c r="D420" i="7"/>
  <c r="D419" i="7"/>
  <c r="D418" i="7"/>
  <c r="D896" i="7"/>
  <c r="D417" i="7"/>
  <c r="D416" i="7"/>
  <c r="D895" i="7"/>
  <c r="D414" i="7"/>
  <c r="D894" i="7"/>
  <c r="D893" i="7"/>
  <c r="D413" i="7"/>
  <c r="D411" i="7"/>
  <c r="D892" i="7"/>
  <c r="D410" i="7"/>
  <c r="D891" i="7"/>
  <c r="D890" i="7"/>
  <c r="D889" i="7"/>
  <c r="D409" i="7"/>
  <c r="D408" i="7"/>
  <c r="D407" i="7"/>
  <c r="D406" i="7"/>
  <c r="D405" i="7"/>
  <c r="D404" i="7"/>
  <c r="D888" i="7"/>
  <c r="D403" i="7"/>
  <c r="D402" i="7"/>
  <c r="D401" i="7"/>
  <c r="D887" i="7"/>
  <c r="D886" i="7"/>
  <c r="D400" i="7"/>
  <c r="D680" i="7"/>
  <c r="D885" i="7"/>
  <c r="D399" i="7"/>
  <c r="D398" i="7"/>
  <c r="D676" i="7"/>
  <c r="D884" i="7"/>
  <c r="D883" i="7"/>
  <c r="D397" i="7"/>
  <c r="D396" i="7"/>
  <c r="D395" i="7"/>
  <c r="D882" i="7"/>
  <c r="D394" i="7"/>
  <c r="D668" i="7"/>
  <c r="D393" i="7"/>
  <c r="D881" i="7"/>
  <c r="D880" i="7"/>
  <c r="D879" i="7"/>
  <c r="D878" i="7"/>
  <c r="D877" i="7"/>
  <c r="D876" i="7"/>
  <c r="D660" i="7"/>
  <c r="D875" i="7"/>
  <c r="D874" i="7"/>
  <c r="D392" i="7"/>
  <c r="D391" i="7"/>
  <c r="D389" i="7"/>
  <c r="D388" i="7"/>
  <c r="D873" i="7"/>
  <c r="D872" i="7"/>
  <c r="D871" i="7"/>
  <c r="D650" i="7"/>
  <c r="D870" i="7"/>
  <c r="D869" i="7"/>
  <c r="D867" i="7"/>
  <c r="D866" i="7"/>
  <c r="D387" i="7"/>
  <c r="D386" i="7"/>
  <c r="D385" i="7"/>
  <c r="D865" i="7"/>
  <c r="D641" i="7"/>
  <c r="D864" i="7"/>
  <c r="D863" i="7"/>
  <c r="D862" i="7"/>
  <c r="D384" i="7"/>
  <c r="D636" i="7"/>
  <c r="D861" i="7"/>
  <c r="D634" i="7"/>
  <c r="D383" i="7"/>
  <c r="D632" i="7"/>
  <c r="D860" i="7"/>
  <c r="D382" i="7"/>
  <c r="D381" i="7"/>
  <c r="D380" i="7"/>
  <c r="D859" i="7"/>
  <c r="D379" i="7"/>
  <c r="D378" i="7"/>
  <c r="D858" i="7"/>
  <c r="D377" i="7"/>
  <c r="D376" i="7"/>
  <c r="D857" i="7"/>
  <c r="D856" i="7"/>
  <c r="D375" i="7"/>
  <c r="D374" i="7"/>
  <c r="D373" i="7"/>
  <c r="D372" i="7"/>
  <c r="D371" i="7"/>
  <c r="D370" i="7"/>
  <c r="D613" i="7"/>
  <c r="D369" i="7"/>
  <c r="D368" i="7"/>
  <c r="D367" i="7"/>
  <c r="D366" i="7"/>
  <c r="D365" i="7"/>
  <c r="D364" i="7"/>
  <c r="D363" i="7"/>
  <c r="D362" i="7"/>
  <c r="D361" i="7"/>
  <c r="D360" i="7"/>
  <c r="D855" i="7"/>
  <c r="D854" i="7"/>
  <c r="D359" i="7"/>
  <c r="D358" i="7"/>
  <c r="D853" i="7"/>
  <c r="D356" i="7"/>
  <c r="D852" i="7"/>
  <c r="D355" i="7"/>
  <c r="D851" i="7"/>
  <c r="D354" i="7"/>
  <c r="D850" i="7"/>
  <c r="D849" i="7"/>
  <c r="D848" i="7"/>
  <c r="D847" i="7"/>
  <c r="D353" i="7"/>
  <c r="D352" i="7"/>
  <c r="D351" i="7"/>
  <c r="D350" i="7"/>
  <c r="D845" i="7"/>
  <c r="D844" i="7"/>
  <c r="D349" i="7"/>
  <c r="D348" i="7"/>
  <c r="D843" i="7"/>
  <c r="D579" i="7"/>
  <c r="D842" i="7"/>
  <c r="D841" i="7"/>
  <c r="D347" i="7"/>
  <c r="D346" i="7"/>
  <c r="D574" i="7"/>
  <c r="D840" i="7"/>
  <c r="D345" i="7"/>
  <c r="D344" i="7"/>
  <c r="D343" i="7"/>
  <c r="D342" i="7"/>
  <c r="D839" i="7"/>
  <c r="D340" i="7"/>
  <c r="D838" i="7"/>
  <c r="D339" i="7"/>
  <c r="D837" i="7"/>
  <c r="D338" i="7"/>
  <c r="D337" i="7"/>
  <c r="D336" i="7"/>
  <c r="D335" i="7"/>
  <c r="D334" i="7"/>
  <c r="D333" i="7"/>
  <c r="D332" i="7"/>
  <c r="D330" i="7"/>
  <c r="D836" i="7"/>
  <c r="D835" i="7"/>
  <c r="D834" i="7"/>
  <c r="D552" i="7"/>
  <c r="D329" i="7"/>
  <c r="D328" i="7"/>
  <c r="D327" i="7"/>
  <c r="D326" i="7"/>
  <c r="D833" i="7"/>
  <c r="D325" i="7"/>
  <c r="D832" i="7"/>
  <c r="D831" i="7"/>
  <c r="D830" i="7"/>
  <c r="D324" i="7"/>
  <c r="D829" i="7"/>
  <c r="D828" i="7"/>
  <c r="D323" i="7"/>
  <c r="D322" i="7"/>
  <c r="D320" i="7"/>
  <c r="D827" i="7"/>
  <c r="D319" i="7"/>
  <c r="D318" i="7"/>
  <c r="D533" i="7"/>
  <c r="D826" i="7"/>
  <c r="D825" i="7"/>
  <c r="D824" i="7"/>
  <c r="D823" i="7"/>
  <c r="D317" i="7"/>
  <c r="D822" i="7"/>
  <c r="D821" i="7"/>
  <c r="D316" i="7"/>
  <c r="D820" i="7"/>
  <c r="D315" i="7"/>
  <c r="D314" i="7"/>
  <c r="D313" i="7"/>
  <c r="D819" i="7"/>
  <c r="D312" i="7"/>
  <c r="D818" i="7"/>
  <c r="D817" i="7"/>
  <c r="D516" i="7"/>
  <c r="D515" i="7"/>
  <c r="D310" i="7"/>
  <c r="D816" i="7"/>
  <c r="D309" i="7"/>
  <c r="D815" i="7"/>
  <c r="D308" i="7"/>
  <c r="D814" i="7"/>
  <c r="D307" i="7"/>
  <c r="D813" i="7"/>
  <c r="D812" i="7"/>
  <c r="D306" i="7"/>
  <c r="D305" i="7"/>
  <c r="D811" i="7"/>
  <c r="D810" i="7"/>
  <c r="D809" i="7"/>
  <c r="D808" i="7"/>
  <c r="D807" i="7"/>
  <c r="D806" i="7"/>
  <c r="D304" i="7"/>
  <c r="D303" i="7"/>
  <c r="D302" i="7"/>
  <c r="D494" i="7"/>
  <c r="D301" i="7"/>
  <c r="D300" i="7"/>
  <c r="D299" i="7"/>
  <c r="D298" i="7"/>
  <c r="D297" i="7"/>
  <c r="D805" i="7"/>
  <c r="D804" i="7"/>
  <c r="D296" i="7"/>
  <c r="D803" i="7"/>
  <c r="D802" i="7"/>
  <c r="D801" i="7"/>
  <c r="D294" i="7"/>
  <c r="D293" i="7"/>
  <c r="D292" i="7"/>
  <c r="D800" i="7"/>
  <c r="D799" i="7"/>
  <c r="D291" i="7"/>
  <c r="D290" i="7"/>
  <c r="D289" i="7"/>
  <c r="D798" i="7"/>
  <c r="D287" i="7"/>
  <c r="D286" i="7"/>
  <c r="D285" i="7"/>
  <c r="D797" i="7"/>
  <c r="D284" i="7"/>
  <c r="D283" i="7"/>
  <c r="D282" i="7"/>
  <c r="D281" i="7"/>
  <c r="D280" i="7"/>
  <c r="D796" i="7"/>
  <c r="D279" i="7"/>
  <c r="D278" i="7"/>
  <c r="D795" i="7"/>
  <c r="D277" i="7"/>
  <c r="D794" i="7"/>
  <c r="D276" i="7"/>
  <c r="D275" i="7"/>
  <c r="D793" i="7"/>
  <c r="D791" i="7"/>
  <c r="D789" i="7"/>
  <c r="D274" i="7"/>
  <c r="D788" i="7"/>
  <c r="D271" i="7"/>
  <c r="D787" i="7"/>
  <c r="D449" i="7"/>
  <c r="D786" i="7"/>
  <c r="D270" i="7"/>
  <c r="D269" i="7"/>
  <c r="D445" i="7"/>
  <c r="D268" i="7"/>
  <c r="D785" i="7"/>
  <c r="D267" i="7"/>
  <c r="D266" i="7"/>
  <c r="D265" i="7"/>
  <c r="D264" i="7"/>
  <c r="D263" i="7"/>
  <c r="D262" i="7"/>
  <c r="D436" i="7"/>
  <c r="D784" i="7"/>
  <c r="D782" i="7"/>
  <c r="D261" i="7"/>
  <c r="D781" i="7"/>
  <c r="D431" i="7"/>
  <c r="D780" i="7"/>
  <c r="D260" i="7"/>
  <c r="D259" i="7"/>
  <c r="D258" i="7"/>
  <c r="D779" i="7"/>
  <c r="D778" i="7"/>
  <c r="D257" i="7"/>
  <c r="D777" i="7"/>
  <c r="D256" i="7"/>
  <c r="D255" i="7"/>
  <c r="D776" i="7"/>
  <c r="D775" i="7"/>
  <c r="D774" i="7"/>
  <c r="D772" i="7"/>
  <c r="D771" i="7"/>
  <c r="D415" i="7"/>
  <c r="D254" i="7"/>
  <c r="D253" i="7"/>
  <c r="D412" i="7"/>
  <c r="D770" i="7"/>
  <c r="D252" i="7"/>
  <c r="D251" i="7"/>
  <c r="D250" i="7"/>
  <c r="D769" i="7"/>
  <c r="D249" i="7"/>
  <c r="D768" i="7"/>
  <c r="D767" i="7"/>
  <c r="D248" i="7"/>
  <c r="D766" i="7"/>
  <c r="D765" i="7"/>
  <c r="D247" i="7"/>
  <c r="D246" i="7"/>
  <c r="D245" i="7"/>
  <c r="D244" i="7"/>
  <c r="D243" i="7"/>
  <c r="D242" i="7"/>
  <c r="D764" i="7"/>
  <c r="D763" i="7"/>
  <c r="D241" i="7"/>
  <c r="D240" i="7"/>
  <c r="D390" i="7"/>
  <c r="D762" i="7"/>
  <c r="D761" i="7"/>
  <c r="D239" i="7"/>
  <c r="D238" i="7"/>
  <c r="D237" i="7"/>
  <c r="D760" i="7"/>
  <c r="D236" i="7"/>
  <c r="D235" i="7"/>
  <c r="D759" i="7"/>
  <c r="D758" i="7"/>
  <c r="D757" i="7"/>
  <c r="D234" i="7"/>
  <c r="D756" i="7"/>
  <c r="D755" i="7"/>
  <c r="D232" i="7"/>
  <c r="D231" i="7"/>
  <c r="D753" i="7"/>
  <c r="D230" i="7"/>
  <c r="D229" i="7"/>
  <c r="D228" i="7"/>
  <c r="D752" i="7"/>
  <c r="D227" i="7"/>
  <c r="D226" i="7"/>
  <c r="D225" i="7"/>
  <c r="D224" i="7"/>
  <c r="D223" i="7"/>
  <c r="D222" i="7"/>
  <c r="D221" i="7"/>
  <c r="D220" i="7"/>
  <c r="D751" i="7"/>
  <c r="D219" i="7"/>
  <c r="D749" i="7"/>
  <c r="D357" i="7"/>
  <c r="D218" i="7"/>
  <c r="D217" i="7"/>
  <c r="D748" i="7"/>
  <c r="D216" i="7"/>
  <c r="D747" i="7"/>
  <c r="D746" i="7"/>
  <c r="D745" i="7"/>
  <c r="D215" i="7"/>
  <c r="D744" i="7"/>
  <c r="D743" i="7"/>
  <c r="D742" i="7"/>
  <c r="D741" i="7"/>
  <c r="D740" i="7"/>
  <c r="D739" i="7"/>
  <c r="D737" i="7"/>
  <c r="D341" i="7"/>
  <c r="D214" i="7"/>
  <c r="D213" i="7"/>
  <c r="D736" i="7"/>
  <c r="D212" i="7"/>
  <c r="D210" i="7"/>
  <c r="D209" i="7"/>
  <c r="D207" i="7"/>
  <c r="D206" i="7"/>
  <c r="D205" i="7"/>
  <c r="D331" i="7"/>
  <c r="D203" i="7"/>
  <c r="D735" i="7"/>
  <c r="D734" i="7"/>
  <c r="D732" i="7"/>
  <c r="D202" i="7"/>
  <c r="D731" i="7"/>
  <c r="D201" i="7"/>
  <c r="D730" i="7"/>
  <c r="D729" i="7"/>
  <c r="D321" i="7"/>
  <c r="D727" i="7"/>
  <c r="D726" i="7"/>
  <c r="D725" i="7"/>
  <c r="D724" i="7"/>
  <c r="D200" i="7"/>
  <c r="D199" i="7"/>
  <c r="D198" i="7"/>
  <c r="D197" i="7"/>
  <c r="D721" i="7"/>
  <c r="D311" i="7"/>
  <c r="D720" i="7"/>
  <c r="D196" i="7"/>
  <c r="D719" i="7"/>
  <c r="D195" i="7"/>
  <c r="D194" i="7"/>
  <c r="D718" i="7"/>
  <c r="D717" i="7"/>
  <c r="D193" i="7"/>
  <c r="D716" i="7"/>
  <c r="D715" i="7"/>
  <c r="D192" i="7"/>
  <c r="D714" i="7"/>
  <c r="D713" i="7"/>
  <c r="D712" i="7"/>
  <c r="D190" i="7"/>
  <c r="D295" i="7"/>
  <c r="D711" i="7"/>
  <c r="D189" i="7"/>
  <c r="D710" i="7"/>
  <c r="D188" i="7"/>
  <c r="D709" i="7"/>
  <c r="D187" i="7"/>
  <c r="D288" i="7"/>
  <c r="D186" i="7"/>
  <c r="D708" i="7"/>
  <c r="D707" i="7"/>
  <c r="D185" i="7"/>
  <c r="D706" i="7"/>
  <c r="D184" i="7"/>
  <c r="D183" i="7"/>
  <c r="D182" i="7"/>
  <c r="D181" i="7"/>
  <c r="D705" i="7"/>
  <c r="D180" i="7"/>
  <c r="D704" i="7"/>
  <c r="D179" i="7"/>
  <c r="D178" i="7"/>
  <c r="D273" i="7"/>
  <c r="D272" i="7"/>
  <c r="D177" i="7"/>
  <c r="D176" i="7"/>
  <c r="D175" i="7"/>
  <c r="D703" i="7"/>
  <c r="D174" i="7"/>
  <c r="D173" i="7"/>
  <c r="D172" i="7"/>
  <c r="D171" i="7"/>
  <c r="D702" i="7"/>
  <c r="D170" i="7"/>
  <c r="D169" i="7"/>
  <c r="D168" i="7"/>
  <c r="D167" i="7"/>
  <c r="D701" i="7"/>
  <c r="D166" i="7"/>
  <c r="D165" i="7"/>
  <c r="D700" i="7"/>
  <c r="D164" i="7"/>
  <c r="D699" i="7"/>
  <c r="D698" i="7"/>
  <c r="D163" i="7"/>
  <c r="D162" i="7"/>
  <c r="D161" i="7"/>
  <c r="D160" i="7"/>
  <c r="D159" i="7"/>
  <c r="D157" i="7"/>
  <c r="D156" i="7"/>
  <c r="D155" i="7"/>
  <c r="D154" i="7"/>
  <c r="D153" i="7"/>
  <c r="D697" i="7"/>
  <c r="D152" i="7"/>
  <c r="D151" i="7"/>
  <c r="D696" i="7"/>
  <c r="D695" i="7"/>
  <c r="D150" i="7"/>
  <c r="D149" i="7"/>
  <c r="D147" i="7"/>
  <c r="D233" i="7"/>
  <c r="D146" i="7"/>
  <c r="D145" i="7"/>
  <c r="D144" i="7"/>
  <c r="D143" i="7"/>
  <c r="D142" i="7"/>
  <c r="D141" i="7"/>
  <c r="D140" i="7"/>
  <c r="D694" i="7"/>
  <c r="D139" i="7"/>
  <c r="D693" i="7"/>
  <c r="D692" i="7"/>
  <c r="D137" i="7"/>
  <c r="D136" i="7"/>
  <c r="D691" i="7"/>
  <c r="D135" i="7"/>
  <c r="D690" i="7"/>
  <c r="D134" i="7"/>
  <c r="D133" i="7"/>
  <c r="D132" i="7"/>
  <c r="D689" i="7"/>
  <c r="D688" i="7"/>
  <c r="D211" i="7"/>
  <c r="D129" i="7"/>
  <c r="D128" i="7"/>
  <c r="D208" i="7"/>
  <c r="D127" i="7"/>
  <c r="D687" i="7"/>
  <c r="D126" i="7"/>
  <c r="D204" i="7"/>
  <c r="D125" i="7"/>
  <c r="D686" i="7"/>
  <c r="D685" i="7"/>
  <c r="D684" i="7"/>
  <c r="D124" i="7"/>
  <c r="D683" i="7"/>
  <c r="D123" i="7"/>
  <c r="D122" i="7"/>
  <c r="D682" i="7"/>
  <c r="D681" i="7"/>
  <c r="D679" i="7"/>
  <c r="D678" i="7"/>
  <c r="D191" i="7"/>
  <c r="D677" i="7"/>
  <c r="D121" i="7"/>
  <c r="D675" i="7"/>
  <c r="D674" i="7"/>
  <c r="D120" i="7"/>
  <c r="D673" i="7"/>
  <c r="D119" i="7"/>
  <c r="D672" i="7"/>
  <c r="D118" i="7"/>
  <c r="D117" i="7"/>
  <c r="D671" i="7"/>
  <c r="D116" i="7"/>
  <c r="D670" i="7"/>
  <c r="D669" i="7"/>
  <c r="D115" i="7"/>
  <c r="D114" i="7"/>
  <c r="D667" i="7"/>
  <c r="D666" i="7"/>
  <c r="D665" i="7"/>
  <c r="D113" i="7"/>
  <c r="D664" i="7"/>
  <c r="D112" i="7"/>
  <c r="D111" i="7"/>
  <c r="D110" i="7"/>
  <c r="D109" i="7"/>
  <c r="D108" i="7"/>
  <c r="D107" i="7"/>
  <c r="D663" i="7"/>
  <c r="D106" i="7"/>
  <c r="D105" i="7"/>
  <c r="D104" i="7"/>
  <c r="D662" i="7"/>
  <c r="D158" i="7"/>
  <c r="D661" i="7"/>
  <c r="D659" i="7"/>
  <c r="D658" i="7"/>
  <c r="D103" i="7"/>
  <c r="D657" i="7"/>
  <c r="D656" i="7"/>
  <c r="D102" i="7"/>
  <c r="D101" i="7"/>
  <c r="D100" i="7"/>
  <c r="D148" i="7"/>
  <c r="D99" i="7"/>
  <c r="D98" i="7"/>
  <c r="D97" i="7"/>
  <c r="D96" i="7"/>
  <c r="D94" i="7"/>
  <c r="D93" i="7"/>
  <c r="D655" i="7"/>
  <c r="D654" i="7"/>
  <c r="D92" i="7"/>
  <c r="D138" i="7"/>
  <c r="D653" i="7"/>
  <c r="D652" i="7"/>
  <c r="D91" i="7"/>
  <c r="D90" i="7"/>
  <c r="D89" i="7"/>
  <c r="D88" i="7"/>
  <c r="D131" i="7"/>
  <c r="D130" i="7"/>
  <c r="D651" i="7"/>
  <c r="D649" i="7"/>
  <c r="D87" i="7"/>
  <c r="D86" i="7"/>
  <c r="D648" i="7"/>
  <c r="D647" i="7"/>
  <c r="D85" i="7"/>
  <c r="D84" i="7"/>
  <c r="D83" i="7"/>
  <c r="D82" i="7"/>
  <c r="D81" i="7"/>
  <c r="D646" i="7"/>
  <c r="D645" i="7"/>
  <c r="D80" i="7"/>
  <c r="D79" i="7"/>
  <c r="D78" i="7"/>
  <c r="D77" i="7"/>
  <c r="D644" i="7"/>
  <c r="D643" i="7"/>
  <c r="D76" i="7"/>
  <c r="D75" i="7"/>
  <c r="D74" i="7"/>
  <c r="D73" i="7"/>
  <c r="D72" i="7"/>
  <c r="D642" i="7"/>
  <c r="D70" i="7"/>
  <c r="D69" i="7"/>
  <c r="D640" i="7"/>
  <c r="D68" i="7"/>
  <c r="D639" i="7"/>
  <c r="D67" i="7"/>
  <c r="D66" i="7"/>
  <c r="D65" i="7"/>
  <c r="D64" i="7"/>
  <c r="D95" i="7"/>
  <c r="D63" i="7"/>
  <c r="D638" i="7"/>
  <c r="D637" i="7"/>
  <c r="D62" i="7"/>
  <c r="D61" i="7"/>
  <c r="D635" i="7"/>
  <c r="D60" i="7"/>
  <c r="D59" i="7"/>
  <c r="D58" i="7"/>
  <c r="D633" i="7"/>
  <c r="D57" i="7"/>
  <c r="D56" i="7"/>
  <c r="D55" i="7"/>
  <c r="D631" i="7"/>
  <c r="D54" i="7"/>
  <c r="D630" i="7"/>
  <c r="D629" i="7"/>
  <c r="D53" i="7"/>
  <c r="D52" i="7"/>
  <c r="D51" i="7"/>
  <c r="D50" i="7"/>
  <c r="D49" i="7"/>
  <c r="D48" i="7"/>
  <c r="D71" i="7"/>
  <c r="D47" i="7"/>
  <c r="D46" i="7"/>
  <c r="D628" i="7"/>
  <c r="D45" i="7"/>
  <c r="D627" i="7"/>
  <c r="D626" i="7"/>
  <c r="D44" i="7"/>
  <c r="D625" i="7"/>
  <c r="D43" i="7"/>
  <c r="D42" i="7"/>
  <c r="D41" i="7"/>
  <c r="D40" i="7"/>
  <c r="D39" i="7"/>
  <c r="D38" i="7"/>
  <c r="D624" i="7"/>
  <c r="D37" i="7"/>
  <c r="D623" i="7"/>
  <c r="D622" i="7"/>
  <c r="D621" i="7"/>
  <c r="D36" i="7"/>
  <c r="D35" i="7"/>
  <c r="D34" i="7"/>
  <c r="D33" i="7"/>
  <c r="D620" i="7"/>
  <c r="D32" i="7"/>
  <c r="D31" i="7"/>
  <c r="D30" i="7"/>
  <c r="D29" i="7"/>
  <c r="D27" i="7"/>
  <c r="D619" i="7"/>
  <c r="D26" i="7"/>
  <c r="D25" i="7"/>
  <c r="D24" i="7"/>
  <c r="D23" i="7"/>
  <c r="D22" i="7"/>
  <c r="D21" i="7"/>
  <c r="D618" i="7"/>
  <c r="D19" i="7"/>
  <c r="D18" i="7"/>
  <c r="D17" i="7"/>
  <c r="D16" i="7"/>
  <c r="D617" i="7"/>
  <c r="D28" i="7"/>
  <c r="D15" i="7"/>
  <c r="D14" i="7"/>
  <c r="D13" i="7"/>
  <c r="D12" i="7"/>
  <c r="D616" i="7"/>
  <c r="D11" i="7"/>
  <c r="D615" i="7"/>
  <c r="D20" i="7"/>
  <c r="D9" i="7"/>
  <c r="D8" i="7"/>
  <c r="D614" i="7"/>
  <c r="D612" i="7"/>
  <c r="D7" i="7"/>
  <c r="D611" i="7"/>
  <c r="D610" i="7"/>
  <c r="D6" i="7"/>
  <c r="D609" i="7"/>
  <c r="D10" i="7"/>
  <c r="D5" i="7"/>
  <c r="D608" i="7"/>
  <c r="D4" i="7"/>
  <c r="D607" i="7"/>
  <c r="D606" i="7"/>
  <c r="D3" i="7"/>
  <c r="D2" i="7"/>
  <c r="D605" i="7"/>
  <c r="H3" i="5"/>
  <c r="H4" i="5"/>
  <c r="H5" i="5"/>
  <c r="H6" i="5"/>
  <c r="H7" i="5"/>
  <c r="H8" i="5"/>
  <c r="H9" i="5"/>
  <c r="H10" i="5"/>
  <c r="H11" i="5"/>
  <c r="H12" i="5"/>
  <c r="H13" i="5"/>
  <c r="G3" i="5"/>
  <c r="G4" i="5"/>
  <c r="G5" i="5"/>
  <c r="G6" i="5"/>
  <c r="G7" i="5"/>
  <c r="G8" i="5"/>
  <c r="G9" i="5"/>
  <c r="G10" i="5"/>
  <c r="G11" i="5"/>
  <c r="G12" i="5"/>
  <c r="G13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D5" i="5"/>
  <c r="C6" i="5"/>
  <c r="E11" i="5"/>
  <c r="F11" i="5" s="1"/>
  <c r="C5" i="5"/>
  <c r="B13" i="5"/>
  <c r="B10" i="5"/>
  <c r="B12" i="5"/>
  <c r="B11" i="5"/>
  <c r="B9" i="5"/>
  <c r="E9" i="5" s="1"/>
  <c r="F9" i="5" s="1"/>
  <c r="B8" i="5"/>
  <c r="B7" i="5"/>
  <c r="B6" i="5"/>
  <c r="B5" i="5"/>
  <c r="D4" i="5"/>
  <c r="C4" i="5"/>
  <c r="B4" i="5"/>
  <c r="E3" i="5"/>
  <c r="D3" i="5"/>
  <c r="C3" i="5"/>
  <c r="B3" i="5"/>
  <c r="H2" i="5"/>
  <c r="G2" i="5"/>
  <c r="F2" i="5"/>
  <c r="E2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0" i="5" l="1"/>
  <c r="F10" i="5" s="1"/>
  <c r="E7" i="5"/>
  <c r="F7" i="5" s="1"/>
  <c r="E6" i="5"/>
  <c r="F6" i="5" s="1"/>
  <c r="E8" i="5"/>
  <c r="F8" i="5" s="1"/>
  <c r="E12" i="5"/>
  <c r="F12" i="5" s="1"/>
  <c r="E5" i="5"/>
  <c r="F5" i="5" s="1"/>
  <c r="E13" i="5"/>
  <c r="F13" i="5" s="1"/>
  <c r="E4" i="5"/>
  <c r="F4" i="5" s="1"/>
  <c r="F3" i="5"/>
</calcChain>
</file>

<file path=xl/sharedStrings.xml><?xml version="1.0" encoding="utf-8"?>
<sst xmlns="http://schemas.openxmlformats.org/spreadsheetml/2006/main" count="9603" uniqueCount="2112">
  <si>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</si>
  <si>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</si>
  <si>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</si>
  <si>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</si>
  <si>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</si>
  <si>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</si>
  <si>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</si>
  <si>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</si>
  <si>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</si>
  <si>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</si>
  <si>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</si>
  <si>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</si>
  <si>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</si>
  <si>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</si>
  <si>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</si>
  <si>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</si>
  <si>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</si>
  <si>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</si>
  <si>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</si>
  <si>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</si>
  <si>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</si>
  <si>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</si>
  <si>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</si>
  <si>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</si>
  <si>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</si>
  <si>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</si>
  <si>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</si>
  <si>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</si>
  <si>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</si>
  <si>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</si>
  <si>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</si>
  <si>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</si>
  <si>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</si>
  <si>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</si>
  <si>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</si>
  <si>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</si>
  <si>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</si>
  <si>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</si>
  <si>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</si>
  <si>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</si>
  <si>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</si>
  <si>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</si>
  <si>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</si>
  <si>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</si>
  <si>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</si>
  <si>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</si>
  <si>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</si>
  <si>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</si>
  <si>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</si>
  <si>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</si>
  <si>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</si>
  <si>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</si>
  <si>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</si>
  <si>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</si>
  <si>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</si>
  <si>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</si>
  <si>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</si>
  <si>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</si>
  <si>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</si>
  <si>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</si>
  <si>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</si>
  <si>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</si>
  <si>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</si>
  <si>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</si>
  <si>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</si>
  <si>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</si>
  <si>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</si>
  <si>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</si>
  <si>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</si>
  <si>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</si>
  <si>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</si>
  <si>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</si>
  <si>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</si>
  <si>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</si>
  <si>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</si>
  <si>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</si>
  <si>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</si>
  <si>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</si>
  <si>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</si>
  <si>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</si>
  <si>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</si>
  <si>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</si>
  <si>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</si>
  <si>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</si>
  <si>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</si>
  <si>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</si>
  <si>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</si>
  <si>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</si>
  <si>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</si>
  <si>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</si>
  <si>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</si>
  <si>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</si>
  <si>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</si>
  <si>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</si>
  <si>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</si>
  <si>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</si>
  <si>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</si>
  <si>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</si>
  <si>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</si>
  <si>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</si>
  <si>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</si>
  <si>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</si>
  <si>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</si>
  <si>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</si>
  <si>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</si>
  <si>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</si>
  <si>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</si>
  <si>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</si>
  <si>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</si>
  <si>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</si>
  <si>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</si>
  <si>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</si>
  <si>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</si>
  <si>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</si>
  <si>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</si>
  <si>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</si>
  <si>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</si>
  <si>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</si>
  <si>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</si>
  <si>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</si>
  <si>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</si>
  <si>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</si>
  <si>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</si>
  <si>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</si>
  <si>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</si>
  <si>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</si>
  <si>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</si>
  <si>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</si>
  <si>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</si>
  <si>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</si>
  <si>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</si>
  <si>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</si>
  <si>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</si>
  <si>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</si>
  <si>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</si>
  <si>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</si>
  <si>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</si>
  <si>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</si>
  <si>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</si>
  <si>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</si>
  <si>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</si>
  <si>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</si>
  <si>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</si>
  <si>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</si>
  <si>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</si>
  <si>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</si>
  <si>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</si>
  <si>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</si>
  <si>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</si>
  <si>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</si>
  <si>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</si>
  <si>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</si>
  <si>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</si>
  <si>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</si>
  <si>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</si>
  <si>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</si>
  <si>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</si>
  <si>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</si>
  <si>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</si>
  <si>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</si>
  <si>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</si>
  <si>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</si>
  <si>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</si>
  <si>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</si>
  <si>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</si>
  <si>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</si>
  <si>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</si>
  <si>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</si>
  <si>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</si>
  <si>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</si>
  <si>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</si>
  <si>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</si>
  <si>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</si>
  <si>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</si>
  <si>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</si>
  <si>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</si>
  <si>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</si>
  <si>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</si>
  <si>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</si>
  <si>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</si>
  <si>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</si>
  <si>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</si>
  <si>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</si>
  <si>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</si>
  <si>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</si>
  <si>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</si>
  <si>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</si>
  <si>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</si>
  <si>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</si>
  <si>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</si>
  <si>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</si>
  <si>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</si>
  <si>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</si>
  <si>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</si>
  <si>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</si>
  <si>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</si>
  <si>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</si>
  <si>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</si>
  <si>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</si>
  <si>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</si>
  <si>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</si>
  <si>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</si>
  <si>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</si>
  <si>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</si>
  <si>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</si>
  <si>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</si>
  <si>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</si>
  <si>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</si>
  <si>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</si>
  <si>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</si>
  <si>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</si>
  <si>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</si>
  <si>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</si>
  <si>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</si>
  <si>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</si>
  <si>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</si>
  <si>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</si>
  <si>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</si>
  <si>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</si>
  <si>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</si>
  <si>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</si>
  <si>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</si>
  <si>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</si>
  <si>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</si>
  <si>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</si>
  <si>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</si>
  <si>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</si>
  <si>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</si>
  <si>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</si>
  <si>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</si>
  <si>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</si>
  <si>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</si>
  <si>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</si>
  <si>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</si>
  <si>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</si>
  <si>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</si>
  <si>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</si>
  <si>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</si>
  <si>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</si>
  <si>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</si>
  <si>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</si>
  <si>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</si>
  <si>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</si>
  <si>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</si>
  <si>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</si>
  <si>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</si>
  <si>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</si>
  <si>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</si>
  <si>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</si>
  <si>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</si>
  <si>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</si>
  <si>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</si>
  <si>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</si>
  <si>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</si>
  <si>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</si>
  <si>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</si>
  <si>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</si>
  <si>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</si>
  <si>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</si>
  <si>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</si>
  <si>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</si>
  <si>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</si>
  <si>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</si>
  <si>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</si>
  <si>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</si>
  <si>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</si>
  <si>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</si>
  <si>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</si>
  <si>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</si>
  <si>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</si>
  <si>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</si>
  <si>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</si>
  <si>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</si>
  <si>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</si>
  <si>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</si>
  <si>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</si>
  <si>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</si>
  <si>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</si>
  <si>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</si>
  <si>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</si>
  <si>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</si>
  <si>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</si>
  <si>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</si>
  <si>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</si>
  <si>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</si>
  <si>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</si>
  <si>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</si>
  <si>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</si>
  <si>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</si>
  <si>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</si>
  <si>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</si>
  <si>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</si>
  <si>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</si>
  <si>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</si>
  <si>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</si>
  <si>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</si>
  <si>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</si>
  <si>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</si>
  <si>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</si>
  <si>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</si>
  <si>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</si>
  <si>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</si>
  <si>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</si>
  <si>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</si>
  <si>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</si>
  <si>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</si>
  <si>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</si>
  <si>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</si>
  <si>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</si>
  <si>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</si>
  <si>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</si>
  <si>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</si>
  <si>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</si>
  <si>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</si>
  <si>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</si>
  <si>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</si>
  <si>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</si>
  <si>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</si>
  <si>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</si>
  <si>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</si>
  <si>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</si>
  <si>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</si>
  <si>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</si>
  <si>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</si>
  <si>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</si>
  <si>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</si>
  <si>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</si>
  <si>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</si>
  <si>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</si>
  <si>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</si>
  <si>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</si>
  <si>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</si>
  <si>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</si>
  <si>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</si>
  <si>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</si>
  <si>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</si>
  <si>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</si>
  <si>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</si>
  <si>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</si>
  <si>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</si>
  <si>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</si>
  <si>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</si>
  <si>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</si>
  <si>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</si>
  <si>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</si>
  <si>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</si>
  <si>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</si>
  <si>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</si>
  <si>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</si>
  <si>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</si>
  <si>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</si>
  <si>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</si>
  <si>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</si>
  <si>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</si>
  <si>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</si>
  <si>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</si>
  <si>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</si>
  <si>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</si>
  <si>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</si>
  <si>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</si>
  <si>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</si>
  <si>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</si>
  <si>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</si>
  <si>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</si>
  <si>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</si>
  <si>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</si>
  <si>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</si>
  <si>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</si>
  <si>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</si>
  <si>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</si>
  <si>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</si>
  <si>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</si>
  <si>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</si>
  <si>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</si>
  <si>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</si>
  <si>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</si>
  <si>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</si>
  <si>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</si>
  <si>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</si>
  <si>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</si>
  <si>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</si>
  <si>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</si>
  <si>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</si>
  <si>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</si>
  <si>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</si>
  <si>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</si>
  <si>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</si>
  <si>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</si>
  <si>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</si>
  <si>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</si>
  <si>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</si>
  <si>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</si>
  <si>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</si>
  <si>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</si>
  <si>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</si>
  <si>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</si>
  <si>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</si>
  <si>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</si>
  <si>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</si>
  <si>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</si>
  <si>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</si>
  <si>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</si>
  <si>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</si>
  <si>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</si>
  <si>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</si>
  <si>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</si>
  <si>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</si>
  <si>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</si>
  <si>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</si>
  <si>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</si>
  <si>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</si>
  <si>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</si>
  <si>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</si>
  <si>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</si>
  <si>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</si>
  <si>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</si>
  <si>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</si>
  <si>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</si>
  <si>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</si>
  <si>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</si>
  <si>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</si>
  <si>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</si>
  <si>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</si>
  <si>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</si>
  <si>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</si>
  <si>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</si>
  <si>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</si>
  <si>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</si>
  <si>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</si>
  <si>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</si>
  <si>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</si>
  <si>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</si>
  <si>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</si>
  <si>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</si>
  <si>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</si>
  <si>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</si>
  <si>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</si>
  <si>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</si>
  <si>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</si>
  <si>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</si>
  <si>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</si>
  <si>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</si>
  <si>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</si>
  <si>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</si>
  <si>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</si>
  <si>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</si>
  <si>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</si>
  <si>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</si>
  <si>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</si>
  <si>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</si>
  <si>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</si>
  <si>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</si>
  <si>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</si>
  <si>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</si>
  <si>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</si>
  <si>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</si>
  <si>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</si>
  <si>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</si>
  <si>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</si>
  <si>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</si>
  <si>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</si>
  <si>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</si>
  <si>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</si>
  <si>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</si>
  <si>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</si>
  <si>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</si>
  <si>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</si>
  <si>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</si>
  <si>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</si>
  <si>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</si>
  <si>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</si>
  <si>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</si>
  <si>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</si>
  <si>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</si>
  <si>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</si>
  <si>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</si>
  <si>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</si>
  <si>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</si>
  <si>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</si>
  <si>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</si>
  <si>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</si>
  <si>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</si>
  <si>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</si>
  <si>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</si>
  <si>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</si>
  <si>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</si>
  <si>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</si>
  <si>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</si>
  <si>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</si>
  <si>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</si>
  <si>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</si>
  <si>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</si>
  <si>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</si>
  <si>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</si>
  <si>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</si>
  <si>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</si>
  <si>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</si>
  <si>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</si>
  <si>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</si>
  <si>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</si>
  <si>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</si>
  <si>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</si>
  <si>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</si>
  <si>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</si>
  <si>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</si>
  <si>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</si>
  <si>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</si>
  <si>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</si>
  <si>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</si>
  <si>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</si>
  <si>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</si>
  <si>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</si>
  <si>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</si>
  <si>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</si>
  <si>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</si>
  <si>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</si>
  <si>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</si>
  <si>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</si>
  <si>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</si>
  <si>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</si>
  <si>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</si>
  <si>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</si>
  <si>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</si>
  <si>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</si>
  <si>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</si>
  <si>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</si>
  <si>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</si>
  <si>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</si>
  <si>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</si>
  <si>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</si>
  <si>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</si>
  <si>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</si>
  <si>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</si>
  <si>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</si>
  <si>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</si>
  <si>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</si>
  <si>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</si>
  <si>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</si>
  <si>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</si>
  <si>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</si>
  <si>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</si>
  <si>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</si>
  <si>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</si>
  <si>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</si>
  <si>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</si>
  <si>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</si>
  <si>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</si>
  <si>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</si>
  <si>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</si>
  <si>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</si>
  <si>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</si>
  <si>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</si>
  <si>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</si>
  <si>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</si>
  <si>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</si>
  <si>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</si>
  <si>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</si>
  <si>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</si>
  <si>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</si>
  <si>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</si>
  <si>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</si>
  <si>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</si>
  <si>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</si>
  <si>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</si>
  <si>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</si>
  <si>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</si>
  <si>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</si>
  <si>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</si>
  <si>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</si>
  <si>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</si>
  <si>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</si>
  <si>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</si>
  <si>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</si>
  <si>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</si>
  <si>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</si>
  <si>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</si>
  <si>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</si>
  <si>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</si>
  <si>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</si>
  <si>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</si>
  <si>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</si>
  <si>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</si>
  <si>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</si>
  <si>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</si>
  <si>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</si>
  <si>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</si>
  <si>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</si>
  <si>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</si>
  <si>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</si>
  <si>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</si>
  <si>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</si>
  <si>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</si>
  <si>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</si>
  <si>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</si>
  <si>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</si>
  <si>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</si>
  <si>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</si>
  <si>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</si>
  <si>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</si>
  <si>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</si>
  <si>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</si>
  <si>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</si>
  <si>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</si>
  <si>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</si>
  <si>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</si>
  <si>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</si>
  <si>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</si>
  <si>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</si>
  <si>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</si>
  <si>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</si>
  <si>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</si>
  <si>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</si>
  <si>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</si>
  <si>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</si>
  <si>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</si>
  <si>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</si>
  <si>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</si>
  <si>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</si>
  <si>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</si>
  <si>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</si>
  <si>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</si>
  <si>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</si>
  <si>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</si>
  <si>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</si>
  <si>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</si>
  <si>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</si>
  <si>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</si>
  <si>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</si>
  <si>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</si>
  <si>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</si>
  <si>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</si>
  <si>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</si>
  <si>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</si>
  <si>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</si>
  <si>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</si>
  <si>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</si>
  <si>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</si>
  <si>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</si>
  <si>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</si>
  <si>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</si>
  <si>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</si>
  <si>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</si>
  <si>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</si>
  <si>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</si>
  <si>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</si>
  <si>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</si>
  <si>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</si>
  <si>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</si>
  <si>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</si>
  <si>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</si>
  <si>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</si>
  <si>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</si>
  <si>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</si>
  <si>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</si>
  <si>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</si>
  <si>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</si>
  <si>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</si>
  <si>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</si>
  <si>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</si>
  <si>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</si>
  <si>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</si>
  <si>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</si>
  <si>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</si>
  <si>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</si>
  <si>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</si>
  <si>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</si>
  <si>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</si>
  <si>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</si>
  <si>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</si>
  <si>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</si>
  <si>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</si>
  <si>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</si>
  <si>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</si>
  <si>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</si>
  <si>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</si>
  <si>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</si>
  <si>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</si>
  <si>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</si>
  <si>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</si>
  <si>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</si>
  <si>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</si>
  <si>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</si>
  <si>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</si>
  <si>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</si>
  <si>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</si>
  <si>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</si>
  <si>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</si>
  <si>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</si>
  <si>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</si>
  <si>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</si>
  <si>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</si>
  <si>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</si>
  <si>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</si>
  <si>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</si>
  <si>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</si>
  <si>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</si>
  <si>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</si>
  <si>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</si>
  <si>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</si>
  <si>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</si>
  <si>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</si>
  <si>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</si>
  <si>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</si>
  <si>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</si>
  <si>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</si>
  <si>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</si>
  <si>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</si>
  <si>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</si>
  <si>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</si>
  <si>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</si>
  <si>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</si>
  <si>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</si>
  <si>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</si>
  <si>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</si>
  <si>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</si>
  <si>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</si>
  <si>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</si>
  <si>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</si>
  <si>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</si>
  <si>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</si>
  <si>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</si>
  <si>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</si>
  <si>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</si>
  <si>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</si>
  <si>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</si>
  <si>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</si>
  <si>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</si>
  <si>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</si>
  <si>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</si>
  <si>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</si>
  <si>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</si>
  <si>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</si>
  <si>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</si>
  <si>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</si>
  <si>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</si>
  <si>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</si>
  <si>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</si>
  <si>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</si>
  <si>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</si>
  <si>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</si>
  <si>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</si>
  <si>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</si>
  <si>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</si>
  <si>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</si>
  <si>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</si>
  <si>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</si>
  <si>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</si>
  <si>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</si>
  <si>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</si>
  <si>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</si>
  <si>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</si>
  <si>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</si>
  <si>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</si>
  <si>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</si>
  <si>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</si>
  <si>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</si>
  <si>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</si>
  <si>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</si>
  <si>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</si>
  <si>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</si>
  <si>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</si>
  <si>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</si>
  <si>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</si>
  <si>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</si>
  <si>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</si>
  <si>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</si>
  <si>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</si>
  <si>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</si>
  <si>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</si>
  <si>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</si>
  <si>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</si>
  <si>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</si>
  <si>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</si>
  <si>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</si>
  <si>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</si>
  <si>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</si>
  <si>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</si>
  <si>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</si>
  <si>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</si>
  <si>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</si>
  <si>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</si>
  <si>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</si>
  <si>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</si>
  <si>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</si>
  <si>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</si>
  <si>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</si>
  <si>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</si>
  <si>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</si>
  <si>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</si>
  <si>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</si>
  <si>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</si>
  <si>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</si>
  <si>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</si>
  <si>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</si>
  <si>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</si>
  <si>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</si>
  <si>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</si>
  <si>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</si>
  <si>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</si>
  <si>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</si>
  <si>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</si>
  <si>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</si>
  <si>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</si>
  <si>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</si>
  <si>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</si>
  <si>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</si>
  <si>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</si>
  <si>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</si>
  <si>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</si>
  <si>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</si>
  <si>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</si>
  <si>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</si>
  <si>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</si>
  <si>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</si>
  <si>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</si>
  <si>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</si>
  <si>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</si>
  <si>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</si>
  <si>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</si>
  <si>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</si>
  <si>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</si>
  <si>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</si>
  <si>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</si>
  <si>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</si>
  <si>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</si>
  <si>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</si>
  <si>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</si>
  <si>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</si>
  <si>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</si>
  <si>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</si>
  <si>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</si>
  <si>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</si>
  <si>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</si>
  <si>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</si>
  <si>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</si>
  <si>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</si>
  <si>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</si>
  <si>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</si>
  <si>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</si>
  <si>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</si>
  <si>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</si>
  <si>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</si>
  <si>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</si>
  <si>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</si>
  <si>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</si>
  <si>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</si>
  <si>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</si>
  <si>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</si>
  <si>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</si>
  <si>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</si>
  <si>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</si>
  <si>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</si>
  <si>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</si>
  <si>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</si>
  <si>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</si>
  <si>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</si>
  <si>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</si>
  <si>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</si>
  <si>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</si>
  <si>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</si>
  <si>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</si>
  <si>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</si>
  <si>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</si>
  <si>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</si>
  <si>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</si>
  <si>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</si>
  <si>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</si>
  <si>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</si>
  <si>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</si>
  <si>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</si>
  <si>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</si>
  <si>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</si>
  <si>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</si>
  <si>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</si>
  <si>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</si>
  <si>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</si>
  <si>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</si>
  <si>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</si>
  <si>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</si>
  <si>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</si>
  <si>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</si>
  <si>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</si>
  <si>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</si>
  <si>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</si>
  <si>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</si>
  <si>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</si>
  <si>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</si>
  <si>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</si>
  <si>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</si>
  <si>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</si>
  <si>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</si>
  <si>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</si>
  <si>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</si>
  <si>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</si>
  <si>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</si>
  <si>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</si>
  <si>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</si>
  <si>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</si>
  <si>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</si>
  <si>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</si>
  <si>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</si>
  <si>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</si>
  <si>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</si>
  <si>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</si>
  <si>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</si>
  <si>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</si>
  <si>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</si>
  <si>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</si>
  <si>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</si>
  <si>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</si>
  <si>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</si>
  <si>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</si>
  <si>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</si>
  <si>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</si>
  <si>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</si>
  <si>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</si>
  <si>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</si>
  <si>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</si>
  <si>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</si>
  <si>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</si>
  <si>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</si>
  <si>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</si>
  <si>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</si>
  <si>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</si>
  <si>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</si>
  <si>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</si>
  <si>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</si>
  <si>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</si>
  <si>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</si>
  <si>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</si>
  <si>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</si>
  <si>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</si>
  <si>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</si>
  <si>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</si>
  <si>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</si>
  <si>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</si>
  <si>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</si>
  <si>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</si>
  <si>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</si>
  <si>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</si>
  <si>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</si>
  <si>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</si>
  <si>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</si>
  <si>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</si>
  <si>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</si>
  <si>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</si>
  <si>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</si>
  <si>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</si>
  <si>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</si>
  <si>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</si>
  <si>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</si>
  <si>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</si>
  <si>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</si>
  <si>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</si>
  <si>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</si>
  <si>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</si>
  <si>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</si>
  <si>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</si>
  <si>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</si>
  <si>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</si>
  <si>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</si>
  <si>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</si>
  <si>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</si>
  <si>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</si>
  <si>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</si>
  <si>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</si>
  <si>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</si>
  <si>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</si>
  <si>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</si>
  <si>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</si>
  <si>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</si>
  <si>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</si>
  <si>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</si>
  <si>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</si>
  <si>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</si>
  <si>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</si>
  <si>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</si>
  <si>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</si>
  <si>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</si>
  <si>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</si>
  <si>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</si>
  <si>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</si>
  <si>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</si>
  <si>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</si>
  <si>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</si>
  <si>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</si>
  <si>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</si>
  <si>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</si>
  <si>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</si>
  <si>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</si>
  <si>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</si>
  <si>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</si>
  <si>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</si>
  <si>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</si>
  <si>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</si>
  <si>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</si>
  <si>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</si>
  <si>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</si>
  <si>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</si>
  <si>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</si>
  <si>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</si>
  <si>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</si>
  <si>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</si>
  <si>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</si>
  <si>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</si>
  <si>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</si>
  <si>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</si>
  <si>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</si>
  <si>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</si>
  <si>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</si>
  <si>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</si>
  <si>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</si>
  <si>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</si>
  <si>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</si>
  <si>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</si>
  <si>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</si>
  <si>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</si>
  <si>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</si>
  <si>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</si>
  <si>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</si>
  <si>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</si>
  <si>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</si>
  <si>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</si>
  <si>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</si>
  <si>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</si>
  <si>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</si>
  <si>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</si>
  <si>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</si>
  <si>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</si>
  <si>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</si>
  <si>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</si>
  <si>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</si>
  <si>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</si>
  <si>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</si>
  <si>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</si>
  <si>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</si>
  <si>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</si>
  <si>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</si>
  <si>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</si>
  <si>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</si>
  <si>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</si>
  <si>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</si>
  <si>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</si>
  <si>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</si>
  <si>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</si>
  <si>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</si>
  <si>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</si>
  <si>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</si>
  <si>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</si>
  <si>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</si>
  <si>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</si>
  <si>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</si>
  <si>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</si>
  <si>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</si>
  <si>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</si>
  <si>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</si>
  <si>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</si>
  <si>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</si>
  <si>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</si>
  <si>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</si>
  <si>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</si>
  <si>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</si>
  <si>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</si>
  <si>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</si>
  <si>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</si>
  <si>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</si>
  <si>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</si>
  <si>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</si>
  <si>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</si>
  <si>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</si>
  <si>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</si>
  <si>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</si>
  <si>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</si>
  <si>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</si>
  <si>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</si>
  <si>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</si>
  <si>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</si>
  <si>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</si>
  <si>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</si>
  <si>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</si>
  <si>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</si>
  <si>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</si>
  <si>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</si>
  <si>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</si>
  <si>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</si>
  <si>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</si>
  <si>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</si>
  <si>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</si>
  <si>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</si>
  <si>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</si>
  <si>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</si>
  <si>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</si>
  <si>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</si>
  <si>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</si>
  <si>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</si>
  <si>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</si>
  <si>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</si>
  <si>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</si>
  <si>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</si>
  <si>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</si>
  <si>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</si>
  <si>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</si>
  <si>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</si>
  <si>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</si>
  <si>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</si>
  <si>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</si>
  <si>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</si>
  <si>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</si>
  <si>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</si>
  <si>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</si>
  <si>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</si>
  <si>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</si>
  <si>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</si>
  <si>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</si>
  <si>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</si>
  <si>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</si>
  <si>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</si>
  <si>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</si>
  <si>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</si>
  <si>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</si>
  <si>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</si>
  <si>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</si>
  <si>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</si>
  <si>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</si>
  <si>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</si>
  <si>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</si>
  <si>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</si>
  <si>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</si>
  <si>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</si>
  <si>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</si>
  <si>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</si>
  <si>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</si>
  <si>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</si>
  <si>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</si>
  <si>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</si>
  <si>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</si>
  <si>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</si>
  <si>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</si>
  <si>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</si>
  <si>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</si>
  <si>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</si>
  <si>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</si>
  <si>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</si>
  <si>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</si>
  <si>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</si>
  <si>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</si>
  <si>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</si>
  <si>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</si>
  <si>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</si>
  <si>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</si>
  <si>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</si>
  <si>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</si>
  <si>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</si>
  <si>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</si>
  <si>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</si>
  <si>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</si>
  <si>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</si>
  <si>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</si>
  <si>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</si>
  <si>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</si>
  <si>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</si>
  <si>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</si>
  <si>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</si>
  <si>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</si>
  <si>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</si>
  <si>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</si>
  <si>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</si>
  <si>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</si>
  <si>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</si>
  <si>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</si>
  <si>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</si>
  <si>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</si>
  <si>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</si>
  <si>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</si>
  <si>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</si>
  <si>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</si>
  <si>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</si>
  <si>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</si>
  <si>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</si>
  <si>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</si>
  <si>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</si>
  <si>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</si>
  <si>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</si>
  <si>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</si>
  <si>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</si>
  <si>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</si>
  <si>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</si>
  <si>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</si>
  <si>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</si>
  <si>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</si>
  <si>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</si>
  <si>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</si>
  <si>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</si>
  <si>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</si>
  <si>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</si>
  <si>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</si>
  <si>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</si>
  <si>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</si>
  <si>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</si>
  <si>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</si>
  <si>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</si>
  <si>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</si>
  <si>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</si>
  <si>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</si>
  <si>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</si>
  <si>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</si>
  <si>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</si>
  <si>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</si>
  <si>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</si>
  <si>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</si>
  <si>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</si>
  <si>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</si>
  <si>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</si>
  <si>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</si>
  <si>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</si>
  <si>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</si>
  <si>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</si>
  <si>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</si>
  <si>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</si>
  <si>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</si>
  <si>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</si>
  <si>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</si>
  <si>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</si>
  <si>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</si>
  <si>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</si>
  <si>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</si>
  <si>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</si>
  <si>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</si>
  <si>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</si>
  <si>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</si>
  <si>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</si>
  <si>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</si>
  <si>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</si>
  <si>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</si>
  <si>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</si>
  <si>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</si>
  <si>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</si>
  <si>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</si>
  <si>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</si>
  <si>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</si>
  <si>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</si>
  <si>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</si>
  <si>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</si>
  <si>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</si>
  <si>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</si>
  <si>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</si>
  <si>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</si>
  <si>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</si>
  <si>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</si>
  <si>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</si>
  <si>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</si>
  <si>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</si>
  <si>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</si>
  <si>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</si>
  <si>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</si>
  <si>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</si>
  <si>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</si>
  <si>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</si>
  <si>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</si>
  <si>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</si>
  <si>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</si>
  <si>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</si>
  <si>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</si>
  <si>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</si>
  <si>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</si>
  <si>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</si>
  <si>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</si>
  <si>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</si>
  <si>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</si>
  <si>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</si>
  <si>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</si>
  <si>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</si>
  <si>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</si>
  <si>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</si>
  <si>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</si>
  <si>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</si>
  <si>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</si>
  <si>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</si>
  <si>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</si>
  <si>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</si>
  <si>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</si>
  <si>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</si>
  <si>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</si>
  <si>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</si>
  <si>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</si>
  <si>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</si>
  <si>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</si>
  <si>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</si>
  <si>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</si>
  <si>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</si>
  <si>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</si>
  <si>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</si>
  <si>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</si>
  <si>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</si>
  <si>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</si>
  <si>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</si>
  <si>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</si>
  <si>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</si>
  <si>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</si>
  <si>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</si>
  <si>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</si>
  <si>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</si>
  <si>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</si>
  <si>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</si>
  <si>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</si>
  <si>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</si>
  <si>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</si>
  <si>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</si>
  <si>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</si>
  <si>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</si>
  <si>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</si>
  <si>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</si>
  <si>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</si>
  <si>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</si>
  <si>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</si>
  <si>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</si>
  <si>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</si>
  <si>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</si>
  <si>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</si>
  <si>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</si>
  <si>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</si>
  <si>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</si>
  <si>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</si>
  <si>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</si>
  <si>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</si>
  <si>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</si>
  <si>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</si>
  <si>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</si>
  <si>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</si>
  <si>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</si>
  <si>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</si>
  <si>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</si>
  <si>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</si>
  <si>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</si>
  <si>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</si>
  <si>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</si>
  <si>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</si>
  <si>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</si>
  <si>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</si>
  <si>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</si>
  <si>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</si>
  <si>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</si>
  <si>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</si>
  <si>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</si>
  <si>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</si>
  <si>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</si>
  <si>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</si>
  <si>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</si>
  <si>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</si>
  <si>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</si>
  <si>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</si>
  <si>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</si>
  <si>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</si>
  <si>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</si>
  <si>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</si>
  <si>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</si>
  <si>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</si>
  <si>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</si>
  <si>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</si>
  <si>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</si>
  <si>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</si>
  <si>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</si>
  <si>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</si>
  <si>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</si>
  <si>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</si>
  <si>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</si>
  <si>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</si>
  <si>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</si>
  <si>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</si>
  <si>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</si>
  <si>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</si>
  <si>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</si>
  <si>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</si>
  <si>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</si>
  <si>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</si>
  <si>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</si>
  <si>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</si>
  <si>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</si>
  <si>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</si>
  <si>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</si>
  <si>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</si>
  <si>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</si>
  <si>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</si>
  <si>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</si>
  <si>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</si>
  <si>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</si>
  <si>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</si>
  <si>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</si>
  <si>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</si>
  <si>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</si>
  <si>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</si>
  <si>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</si>
  <si>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</si>
  <si>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</si>
  <si>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</si>
  <si>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</si>
  <si>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</si>
  <si>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</si>
  <si>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</si>
  <si>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</si>
  <si>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</si>
  <si>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</si>
  <si>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</si>
  <si>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</si>
  <si>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</si>
  <si>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</si>
  <si>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</si>
  <si>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</si>
  <si>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</si>
  <si>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</si>
  <si>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</si>
  <si>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</si>
  <si>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</si>
  <si>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</si>
  <si>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</si>
  <si>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</si>
  <si>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</si>
  <si>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</si>
  <si>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</si>
  <si>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</si>
  <si>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</si>
  <si>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</si>
  <si>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</si>
  <si>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</si>
  <si>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</si>
  <si>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</si>
  <si>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</si>
  <si>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</si>
  <si>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</si>
  <si>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</si>
  <si>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</si>
  <si>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</si>
  <si>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</si>
  <si>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</si>
  <si>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</si>
  <si>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</si>
  <si>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</si>
  <si>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</si>
  <si>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</si>
  <si>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</si>
  <si>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</si>
  <si>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</si>
  <si>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</si>
  <si>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</si>
  <si>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</si>
  <si>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</si>
  <si>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</si>
  <si>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</si>
  <si>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</si>
  <si>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</si>
  <si>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</si>
  <si>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</si>
  <si>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</si>
  <si>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</si>
  <si>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</si>
  <si>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</si>
  <si>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</si>
  <si>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</si>
  <si>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</si>
  <si>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</si>
  <si>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</si>
  <si>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</si>
  <si>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</si>
  <si>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</si>
  <si>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</si>
  <si>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</si>
  <si>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</si>
  <si>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</si>
  <si>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</si>
  <si>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</si>
  <si>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</si>
  <si>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</si>
  <si>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</si>
  <si>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</si>
  <si>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</si>
  <si>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</si>
  <si>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</si>
  <si>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</si>
  <si>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</si>
  <si>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</si>
  <si>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</si>
  <si>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</si>
  <si>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</si>
  <si>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</si>
  <si>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</si>
  <si>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</si>
  <si>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</si>
  <si>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</si>
  <si>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</si>
  <si>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</si>
  <si>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</si>
  <si>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</si>
  <si>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</si>
  <si>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</si>
  <si>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</si>
  <si>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</si>
  <si>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</si>
  <si>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</si>
  <si>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</si>
  <si>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</si>
  <si>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</si>
  <si>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</si>
  <si>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</si>
  <si>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</si>
  <si>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</si>
  <si>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</si>
  <si>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</si>
  <si>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</si>
  <si>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</si>
  <si>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</si>
  <si>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</si>
  <si>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</si>
  <si>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</si>
  <si>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</si>
  <si>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</si>
  <si>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</si>
  <si>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</si>
  <si>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</si>
  <si>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</si>
  <si>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</si>
  <si>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</si>
  <si>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</si>
  <si>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</si>
  <si>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</si>
  <si>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</si>
  <si>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</si>
  <si>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</si>
  <si>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</si>
  <si>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</si>
  <si>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</si>
  <si>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</si>
  <si>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</si>
  <si>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</si>
  <si>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</si>
  <si>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</si>
  <si>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</si>
  <si>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</si>
  <si>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</si>
  <si>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</si>
  <si>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</si>
  <si>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</si>
  <si>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</si>
  <si>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</si>
  <si>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</si>
  <si>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</si>
  <si>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</si>
  <si>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</si>
  <si>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</si>
  <si>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</si>
  <si>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</si>
  <si>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</si>
  <si>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</si>
  <si>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</si>
  <si>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</si>
  <si>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</si>
  <si>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</si>
  <si>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</si>
  <si>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</si>
  <si>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</si>
  <si>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</si>
  <si>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</si>
  <si>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</si>
  <si>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</si>
  <si>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</si>
  <si>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</si>
  <si>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</si>
  <si>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</si>
  <si>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</si>
  <si>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</si>
  <si>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</si>
  <si>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</si>
  <si>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</si>
  <si>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</si>
  <si>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</si>
  <si>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</si>
  <si>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</si>
  <si>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</si>
  <si>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</si>
  <si>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</si>
  <si>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</si>
  <si>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</si>
  <si>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</si>
  <si>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</si>
  <si>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</si>
  <si>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</si>
  <si>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</si>
  <si>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</si>
  <si>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</si>
  <si>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</si>
  <si>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</si>
  <si>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</si>
  <si>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</si>
  <si>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</si>
  <si>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</si>
  <si>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</si>
  <si>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</si>
  <si>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</si>
  <si>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</si>
  <si>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</si>
  <si>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</si>
  <si>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</si>
  <si>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</si>
  <si>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</si>
  <si>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</si>
  <si>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</si>
  <si>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</si>
  <si>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</si>
  <si>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</si>
  <si>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</si>
  <si>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</si>
  <si>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</si>
  <si>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</si>
  <si>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</si>
  <si>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</si>
  <si>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</si>
  <si>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</si>
  <si>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</si>
  <si>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</si>
  <si>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</si>
  <si>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</si>
  <si>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</si>
  <si>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</si>
  <si>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</si>
  <si>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</si>
  <si>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</si>
  <si>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</si>
  <si>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</si>
  <si>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</si>
  <si>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</si>
  <si>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</si>
  <si>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</si>
  <si>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</si>
  <si>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</si>
  <si>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</si>
  <si>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</si>
  <si>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</si>
  <si>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</si>
  <si>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</si>
  <si>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</si>
  <si>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</si>
  <si>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</si>
  <si>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</si>
  <si>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</si>
  <si>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</si>
  <si>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</si>
  <si>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</si>
  <si>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</si>
  <si>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</si>
  <si>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</si>
  <si>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</si>
  <si>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</si>
  <si>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</si>
  <si>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</si>
  <si>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</si>
  <si>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</si>
  <si>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</si>
  <si>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</si>
  <si>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</si>
  <si>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</si>
  <si>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</si>
  <si>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</si>
  <si>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</si>
  <si>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</si>
  <si>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</si>
  <si>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</si>
  <si>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</si>
  <si>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</si>
  <si>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</si>
  <si>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</si>
  <si>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</si>
  <si>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</si>
  <si>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</si>
  <si>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</si>
  <si>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</si>
  <si>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</si>
  <si>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</si>
  <si>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</si>
  <si>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</si>
  <si>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</si>
  <si>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</si>
  <si>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</si>
  <si>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</si>
  <si>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</si>
  <si>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</si>
  <si>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</si>
  <si>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</si>
  <si>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</si>
  <si>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</si>
  <si>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</si>
  <si>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</si>
  <si>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</si>
  <si>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</si>
  <si>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</si>
  <si>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</si>
  <si>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</si>
  <si>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</si>
  <si>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</si>
  <si>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</si>
  <si>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</si>
  <si>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</si>
  <si>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</si>
  <si>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</si>
  <si>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</si>
  <si>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</si>
  <si>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</si>
  <si>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</si>
  <si>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</si>
  <si>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</si>
  <si>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</si>
  <si>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</si>
  <si>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</si>
  <si>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</si>
  <si>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</si>
  <si>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</si>
  <si>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</si>
  <si>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</si>
  <si>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</si>
  <si>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</si>
  <si>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</si>
  <si>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</si>
  <si>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</si>
  <si>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</si>
  <si>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</si>
  <si>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</si>
  <si>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</si>
  <si>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</si>
  <si>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</si>
  <si>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</si>
  <si>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</si>
  <si>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</si>
  <si>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</si>
  <si>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</si>
  <si>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</si>
  <si>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</si>
  <si>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</si>
  <si>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</si>
  <si>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</si>
  <si>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</si>
  <si>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</si>
  <si>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</si>
  <si>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</si>
  <si>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</si>
  <si>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</si>
  <si>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</si>
  <si>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</si>
  <si>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</si>
  <si>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</si>
  <si>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</si>
  <si>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</si>
  <si>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</si>
  <si>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</si>
  <si>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</si>
  <si>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</si>
  <si>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</si>
  <si>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</si>
  <si>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</si>
  <si>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</si>
  <si>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</si>
  <si>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</si>
  <si>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</si>
  <si>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</si>
  <si>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</si>
  <si>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</si>
  <si>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</si>
  <si>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</si>
  <si>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</si>
  <si>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</si>
  <si>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</si>
  <si>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</si>
  <si>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</si>
  <si>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</si>
  <si>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</si>
  <si>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</si>
  <si>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</si>
  <si>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</si>
  <si>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</si>
  <si>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</si>
  <si>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</si>
  <si>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</si>
  <si>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</si>
  <si>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</si>
  <si>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</si>
  <si>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</si>
  <si>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</si>
  <si>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</si>
  <si>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</si>
  <si>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</si>
  <si>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</si>
  <si>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</si>
  <si>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</si>
  <si>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</si>
  <si>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</si>
  <si>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</si>
  <si>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</si>
  <si>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</si>
  <si>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</si>
  <si>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</si>
  <si>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</si>
  <si>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</si>
  <si>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</si>
  <si>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</si>
  <si>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</si>
  <si>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</si>
  <si>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</si>
  <si>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</si>
  <si>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</si>
  <si>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</si>
  <si>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</si>
  <si>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</si>
  <si>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</si>
  <si>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</si>
  <si>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</si>
  <si>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</si>
  <si>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</si>
  <si>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</si>
  <si>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</si>
  <si>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</si>
  <si>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</si>
  <si>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</si>
  <si>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</si>
  <si>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</si>
  <si>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</si>
  <si>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</si>
  <si>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</si>
  <si>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</si>
  <si>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</si>
  <si>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</si>
  <si>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</si>
  <si>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</si>
  <si>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</si>
  <si>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</si>
  <si>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</si>
  <si>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</si>
  <si>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</si>
  <si>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</si>
  <si>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</si>
  <si>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</si>
  <si>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</si>
  <si>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</si>
  <si>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</si>
  <si>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</si>
  <si>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</si>
  <si>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</si>
  <si>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</si>
  <si>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</si>
  <si>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</si>
  <si>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</si>
  <si>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</si>
  <si>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</si>
  <si>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</si>
  <si>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</si>
  <si>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</si>
  <si>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</si>
  <si>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</si>
  <si>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</si>
  <si>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</si>
  <si>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</si>
  <si>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</si>
  <si>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</si>
  <si>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</si>
  <si>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</si>
  <si>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</si>
  <si>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</si>
  <si>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</si>
  <si>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</si>
  <si>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</si>
  <si>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</si>
  <si>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</si>
  <si>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</si>
  <si>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</si>
  <si>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</si>
  <si>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</si>
  <si>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</si>
  <si>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</si>
  <si>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</si>
  <si>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</si>
  <si>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</si>
  <si>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</si>
  <si>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</si>
  <si>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</si>
  <si>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</si>
  <si>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</si>
  <si>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</si>
  <si>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</si>
  <si>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</si>
  <si>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</si>
  <si>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</si>
  <si>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</si>
  <si>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</si>
  <si>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</si>
  <si>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</si>
  <si>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</si>
  <si>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</si>
  <si>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</si>
  <si>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</si>
  <si>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</si>
  <si>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</si>
  <si>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</si>
  <si>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</si>
  <si>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</si>
  <si>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</si>
  <si>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</si>
  <si>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</si>
  <si>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</si>
  <si>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</si>
  <si>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</si>
  <si>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</si>
  <si>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</si>
  <si>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</si>
  <si>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</si>
  <si>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</si>
  <si>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</si>
  <si>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</si>
  <si>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</si>
  <si>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</si>
  <si>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</si>
  <si>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</si>
  <si>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</si>
  <si>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</si>
  <si>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</si>
  <si>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</si>
  <si>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</si>
  <si>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</si>
  <si>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</si>
  <si>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</si>
  <si>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</si>
  <si>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</si>
  <si>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</si>
  <si>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</si>
  <si>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</si>
  <si>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</si>
  <si>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</si>
  <si>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</si>
  <si>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</si>
  <si>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</si>
  <si>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</si>
  <si>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</si>
  <si>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</si>
  <si>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</si>
  <si>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</si>
  <si>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</si>
  <si>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</si>
  <si>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</si>
  <si>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</si>
  <si>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</si>
  <si>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</si>
  <si>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</si>
  <si>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</si>
  <si>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</si>
  <si>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</si>
  <si>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</si>
  <si>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</si>
  <si>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</si>
  <si>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</si>
  <si>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</si>
  <si>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</si>
  <si>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</si>
  <si>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</si>
  <si>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</si>
  <si>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</si>
  <si>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</si>
  <si>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</si>
  <si>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</si>
  <si>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</si>
  <si>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</si>
  <si>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</si>
  <si>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</si>
  <si>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</si>
  <si>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</si>
  <si>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</si>
  <si>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</si>
  <si>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</si>
  <si>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</si>
  <si>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</si>
  <si>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</si>
  <si>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</si>
  <si>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</si>
  <si>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</si>
  <si>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</si>
  <si>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</si>
  <si>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</si>
  <si>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</si>
  <si>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</si>
  <si>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</si>
  <si>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</si>
  <si>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</si>
  <si>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</si>
  <si>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</si>
  <si>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</si>
  <si>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</si>
  <si>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</si>
  <si>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</si>
  <si>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</si>
  <si>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</si>
  <si>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</si>
  <si>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</si>
  <si>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</si>
  <si>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</si>
  <si>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</si>
  <si>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</si>
  <si>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</si>
  <si>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</si>
  <si>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</si>
  <si>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</si>
  <si>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</si>
  <si>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</si>
  <si>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</si>
  <si>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</si>
  <si>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</si>
  <si>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</si>
  <si>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</si>
  <si>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</si>
  <si>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</si>
  <si>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</si>
  <si>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</si>
  <si>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</si>
  <si>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</si>
  <si>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</si>
  <si>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</si>
  <si>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</si>
  <si>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</si>
  <si>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</si>
  <si>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</si>
  <si>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</si>
  <si>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</si>
  <si>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</si>
  <si>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</si>
  <si>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</si>
  <si>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</si>
  <si>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</si>
  <si>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</si>
  <si>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</si>
  <si>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</si>
  <si>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</si>
  <si>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</si>
  <si>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</si>
  <si>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</si>
  <si>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</si>
  <si>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</si>
  <si>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</si>
  <si>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</si>
  <si>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</si>
  <si>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</si>
  <si>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</si>
  <si>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</si>
  <si>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</si>
  <si>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</si>
  <si>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</si>
  <si>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</si>
  <si>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</si>
  <si>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</si>
  <si>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</si>
  <si>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</si>
  <si>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</si>
  <si>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</si>
  <si>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</si>
  <si>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</si>
  <si>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</si>
  <si>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</si>
  <si>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</si>
  <si>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</si>
  <si>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</si>
  <si>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</si>
  <si>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</si>
  <si>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</si>
  <si>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</si>
  <si>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</si>
  <si>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</si>
  <si>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</si>
  <si>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</si>
  <si>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</si>
  <si>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</si>
  <si>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</si>
  <si>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</si>
  <si>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</si>
  <si>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</si>
  <si>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</si>
  <si>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</si>
  <si>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</si>
  <si>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</si>
  <si>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</si>
  <si>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</si>
  <si>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</si>
  <si>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</si>
  <si>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</si>
  <si>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</si>
  <si>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</si>
  <si>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</si>
  <si>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</si>
  <si>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</si>
  <si>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</si>
  <si>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</si>
  <si>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 xml:space="preserve">Percentage Failed  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</si>
  <si>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</si>
  <si>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</si>
  <si>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</si>
  <si>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</si>
  <si>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</si>
  <si>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</si>
  <si>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</si>
  <si>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</si>
  <si>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</si>
  <si>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</si>
  <si>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</si>
  <si>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</si>
  <si>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</si>
  <si>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Mean</t>
  </si>
  <si>
    <t>Median</t>
  </si>
  <si>
    <t>Min</t>
  </si>
  <si>
    <t>Max</t>
  </si>
  <si>
    <t>Variance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</si>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</sst>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 by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424C-ABCA-7FD565720151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F-424C-ABCA-7FD565720151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F-424C-ABCA-7FD565720151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F-424C-ABCA-7FD565720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700416"/>
        <c:axId val="371696432"/>
      </c:barChart>
      <c:catAx>
        <c:axId val="37170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96432"/>
        <c:crosses val="autoZero"/>
        <c:auto val="1"/>
        <c:lblAlgn val="ctr"/>
        <c:lblOffset val="100"/>
        <c:noMultiLvlLbl val="0"/>
      </c:catAx>
      <c:valAx>
        <c:axId val="3716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A-5D4B-8957-3DB0E9FC0F20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A-5D4B-8957-3DB0E9FC0F20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A-5D4B-8957-3DB0E9FC0F20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A-5D4B-8957-3DB0E9FC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1822191"/>
        <c:axId val="271823903"/>
      </c:barChart>
      <c:catAx>
        <c:axId val="27182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23903"/>
        <c:crosses val="autoZero"/>
        <c:auto val="1"/>
        <c:lblAlgn val="ctr"/>
        <c:lblOffset val="100"/>
        <c:noMultiLvlLbl val="0"/>
      </c:catAx>
      <c:valAx>
        <c:axId val="2718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2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F-A049-8914-8A3C4965DCEB}"/>
            </c:ext>
          </c:extLst>
        </c:ser>
        <c:ser>
          <c:idx val="1"/>
          <c:order val="1"/>
          <c:tx>
            <c:strRef>
              <c:f>'Outcomes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F-A049-8914-8A3C4965DCEB}"/>
            </c:ext>
          </c:extLst>
        </c:ser>
        <c:ser>
          <c:idx val="2"/>
          <c:order val="2"/>
          <c:tx>
            <c:strRef>
              <c:f>'Outcomes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F-A049-8914-8A3C4965D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358800"/>
        <c:axId val="371360512"/>
      </c:lineChart>
      <c:catAx>
        <c:axId val="3713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60512"/>
        <c:crosses val="autoZero"/>
        <c:auto val="1"/>
        <c:lblAlgn val="ctr"/>
        <c:lblOffset val="100"/>
        <c:noMultiLvlLbl val="0"/>
      </c:catAx>
      <c:valAx>
        <c:axId val="371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0.5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14-0840-967B-F364107B7F86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 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0.5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14-0840-967B-F364107B7F86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14-0840-967B-F364107B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586751"/>
        <c:axId val="1116549088"/>
      </c:lineChart>
      <c:catAx>
        <c:axId val="1416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549088"/>
        <c:crosses val="autoZero"/>
        <c:auto val="1"/>
        <c:lblAlgn val="ctr"/>
        <c:lblOffset val="100"/>
        <c:noMultiLvlLbl val="0"/>
      </c:catAx>
      <c:valAx>
        <c:axId val="11165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</xdr:row>
      <xdr:rowOff>196850</xdr:rowOff>
    </xdr:from>
    <xdr:to>
      <xdr:col>15</xdr:col>
      <xdr:colOff>787400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80788-305C-B062-1517-0F4EEF057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9</xdr:row>
      <xdr:rowOff>158750</xdr:rowOff>
    </xdr:from>
    <xdr:to>
      <xdr:col>16</xdr:col>
      <xdr:colOff>723900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B2671-4156-B56E-3992-89F0AF54A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9</xdr:row>
      <xdr:rowOff>19050</xdr:rowOff>
    </xdr:from>
    <xdr:to>
      <xdr:col>14</xdr:col>
      <xdr:colOff>241300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33A52-78BC-7986-153F-8349AC93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1358900</xdr:colOff>
      <xdr:row>16</xdr:row>
      <xdr:rowOff>57150</xdr:rowOff>
    </xdr:from>
    <xdr:to>
      <xdr:col>6</xdr:col>
      <xdr:colOff>609600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A85DE-D49B-7FB1-40E6-A06FD4CFE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yler Bronner" refreshedDate="45408.001170717595" createdVersion="8" refreshedVersion="8" minRefreshableVersion="3" recordCount="1000" xr:uid="{8B136978-19CA-2947-AF82-99761455785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DFC39-48E8-144A-8E77-68CC198AA69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1C816-945A-CD40-800C-866B1FD47AE2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4B57E-B804-A443-8CAB-5901AA0FBABE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5" bestFit="1" customWidth="1"/>
    <col min="8" max="8" width="13" bestFit="1" customWidth="1"/>
    <col min="9" max="9" width="16" style="7" bestFit="1" customWidth="1"/>
    <col min="12" max="12" width="11.1640625" bestFit="1" customWidth="1"/>
    <col min="13" max="13" width="21.83203125" bestFit="1" customWidth="1"/>
    <col min="14" max="14" width="11.1640625" bestFit="1" customWidth="1"/>
    <col min="15" max="15" width="20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+_xlfn.TEXTBEFORE(R2,"/")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+_xlfn.TEXTBEFORE(R3,"/")</f>
        <v>music</v>
      </c>
      <c r="T3" t="str">
        <f t="shared" ref="T3:T66" si="3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ref="I4:I67" si="4"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>(((N4/60)/60)/24)+DATE(1970,1,1)</f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4"/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4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>(((N6/60)/60)/24)+DATE(1970,1,1)</f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4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4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4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4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4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4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4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4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4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4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4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4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4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4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4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4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4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4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4"/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4"/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4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4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4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4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4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4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4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4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4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4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4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4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4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4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4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4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4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4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4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4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4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4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4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4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4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4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4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4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4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4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4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4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4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4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4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4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4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4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4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4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5">E67/D67*100</f>
        <v>236.14754098360655</v>
      </c>
      <c r="G67" t="s">
        <v>20</v>
      </c>
      <c r="H67">
        <v>236</v>
      </c>
      <c r="I67" s="7">
        <f t="shared" si="4"/>
        <v>61.038135593220339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7">+_xlfn.TEXTBEFORE(R67,"/")</f>
        <v>theater</v>
      </c>
      <c r="T67" t="str">
        <f t="shared" ref="T67:T130" si="8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7">
        <f t="shared" ref="I68:I131" si="9">E68/H68</f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162.38567493112947</v>
      </c>
      <c r="G69" t="s">
        <v>20</v>
      </c>
      <c r="H69">
        <v>4065</v>
      </c>
      <c r="I69" s="7">
        <f t="shared" si="9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5"/>
        <v>254.52631578947367</v>
      </c>
      <c r="G70" t="s">
        <v>20</v>
      </c>
      <c r="H70">
        <v>246</v>
      </c>
      <c r="I70" s="7">
        <f t="shared" si="9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5"/>
        <v>24.063291139240505</v>
      </c>
      <c r="G71" t="s">
        <v>74</v>
      </c>
      <c r="H71">
        <v>17</v>
      </c>
      <c r="I71" s="7">
        <f t="shared" si="9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5"/>
        <v>123.74140625000001</v>
      </c>
      <c r="G72" t="s">
        <v>20</v>
      </c>
      <c r="H72">
        <v>2475</v>
      </c>
      <c r="I72" s="7">
        <f t="shared" si="9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5"/>
        <v>108.06666666666666</v>
      </c>
      <c r="G73" t="s">
        <v>20</v>
      </c>
      <c r="H73">
        <v>76</v>
      </c>
      <c r="I73" s="7">
        <f t="shared" si="9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5"/>
        <v>670.33333333333326</v>
      </c>
      <c r="G74" t="s">
        <v>20</v>
      </c>
      <c r="H74">
        <v>54</v>
      </c>
      <c r="I74" s="7">
        <f t="shared" si="9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5"/>
        <v>660.92857142857144</v>
      </c>
      <c r="G75" t="s">
        <v>20</v>
      </c>
      <c r="H75">
        <v>88</v>
      </c>
      <c r="I75" s="7">
        <f t="shared" si="9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5"/>
        <v>122.46153846153847</v>
      </c>
      <c r="G76" t="s">
        <v>20</v>
      </c>
      <c r="H76">
        <v>85</v>
      </c>
      <c r="I76" s="7">
        <f t="shared" si="9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5"/>
        <v>150.57731958762886</v>
      </c>
      <c r="G77" t="s">
        <v>20</v>
      </c>
      <c r="H77">
        <v>170</v>
      </c>
      <c r="I77" s="7">
        <f t="shared" si="9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5"/>
        <v>78.106590724165997</v>
      </c>
      <c r="G78" t="s">
        <v>14</v>
      </c>
      <c r="H78">
        <v>1684</v>
      </c>
      <c r="I78" s="7">
        <f t="shared" si="9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5"/>
        <v>46.94736842105263</v>
      </c>
      <c r="G79" t="s">
        <v>14</v>
      </c>
      <c r="H79">
        <v>56</v>
      </c>
      <c r="I79" s="7">
        <f t="shared" si="9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5"/>
        <v>300.8</v>
      </c>
      <c r="G80" t="s">
        <v>20</v>
      </c>
      <c r="H80">
        <v>330</v>
      </c>
      <c r="I80" s="7">
        <f t="shared" si="9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5"/>
        <v>69.598615916955026</v>
      </c>
      <c r="G81" t="s">
        <v>14</v>
      </c>
      <c r="H81">
        <v>838</v>
      </c>
      <c r="I81" s="7">
        <f t="shared" si="9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5"/>
        <v>637.4545454545455</v>
      </c>
      <c r="G82" t="s">
        <v>20</v>
      </c>
      <c r="H82">
        <v>127</v>
      </c>
      <c r="I82" s="7">
        <f t="shared" si="9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5"/>
        <v>225.33928571428569</v>
      </c>
      <c r="G83" t="s">
        <v>20</v>
      </c>
      <c r="H83">
        <v>411</v>
      </c>
      <c r="I83" s="7">
        <f t="shared" si="9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5"/>
        <v>1497.3000000000002</v>
      </c>
      <c r="G84" t="s">
        <v>20</v>
      </c>
      <c r="H84">
        <v>180</v>
      </c>
      <c r="I84" s="7">
        <f t="shared" si="9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5"/>
        <v>37.590225563909776</v>
      </c>
      <c r="G85" t="s">
        <v>14</v>
      </c>
      <c r="H85">
        <v>1000</v>
      </c>
      <c r="I85" s="7">
        <f t="shared" si="9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5"/>
        <v>132.36942675159236</v>
      </c>
      <c r="G86" t="s">
        <v>20</v>
      </c>
      <c r="H86">
        <v>374</v>
      </c>
      <c r="I86" s="7">
        <f t="shared" si="9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5"/>
        <v>131.22448979591837</v>
      </c>
      <c r="G87" t="s">
        <v>20</v>
      </c>
      <c r="H87">
        <v>71</v>
      </c>
      <c r="I87" s="7">
        <f t="shared" si="9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5"/>
        <v>167.63513513513513</v>
      </c>
      <c r="G88" t="s">
        <v>20</v>
      </c>
      <c r="H88">
        <v>203</v>
      </c>
      <c r="I88" s="7">
        <f t="shared" si="9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5"/>
        <v>61.984886649874063</v>
      </c>
      <c r="G89" t="s">
        <v>14</v>
      </c>
      <c r="H89">
        <v>1482</v>
      </c>
      <c r="I89" s="7">
        <f t="shared" si="9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5"/>
        <v>260.75</v>
      </c>
      <c r="G90" t="s">
        <v>20</v>
      </c>
      <c r="H90">
        <v>113</v>
      </c>
      <c r="I90" s="7">
        <f t="shared" si="9"/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5"/>
        <v>252.58823529411765</v>
      </c>
      <c r="G91" t="s">
        <v>20</v>
      </c>
      <c r="H91">
        <v>96</v>
      </c>
      <c r="I91" s="7">
        <f t="shared" si="9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5"/>
        <v>78.615384615384613</v>
      </c>
      <c r="G92" t="s">
        <v>14</v>
      </c>
      <c r="H92">
        <v>106</v>
      </c>
      <c r="I92" s="7">
        <f t="shared" si="9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5"/>
        <v>48.404406999351913</v>
      </c>
      <c r="G93" t="s">
        <v>14</v>
      </c>
      <c r="H93">
        <v>679</v>
      </c>
      <c r="I93" s="7">
        <f t="shared" si="9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5"/>
        <v>258.875</v>
      </c>
      <c r="G94" t="s">
        <v>20</v>
      </c>
      <c r="H94">
        <v>498</v>
      </c>
      <c r="I94" s="7">
        <f t="shared" si="9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5"/>
        <v>60.548713235294116</v>
      </c>
      <c r="G95" t="s">
        <v>74</v>
      </c>
      <c r="H95">
        <v>610</v>
      </c>
      <c r="I95" s="7">
        <f t="shared" si="9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5"/>
        <v>303.68965517241378</v>
      </c>
      <c r="G96" t="s">
        <v>20</v>
      </c>
      <c r="H96">
        <v>180</v>
      </c>
      <c r="I96" s="7">
        <f t="shared" si="9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5"/>
        <v>112.99999999999999</v>
      </c>
      <c r="G97" t="s">
        <v>20</v>
      </c>
      <c r="H97">
        <v>27</v>
      </c>
      <c r="I97" s="7">
        <f t="shared" si="9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5"/>
        <v>217.37876614060258</v>
      </c>
      <c r="G98" t="s">
        <v>20</v>
      </c>
      <c r="H98">
        <v>2331</v>
      </c>
      <c r="I98" s="7">
        <f t="shared" si="9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5"/>
        <v>926.69230769230762</v>
      </c>
      <c r="G99" t="s">
        <v>20</v>
      </c>
      <c r="H99">
        <v>113</v>
      </c>
      <c r="I99" s="7">
        <f t="shared" si="9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5"/>
        <v>33.692229038854805</v>
      </c>
      <c r="G100" t="s">
        <v>14</v>
      </c>
      <c r="H100">
        <v>1220</v>
      </c>
      <c r="I100" s="7">
        <f t="shared" si="9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5"/>
        <v>196.7236842105263</v>
      </c>
      <c r="G101" t="s">
        <v>20</v>
      </c>
      <c r="H101">
        <v>164</v>
      </c>
      <c r="I101" s="7">
        <f t="shared" si="9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5"/>
        <v>1</v>
      </c>
      <c r="G102" t="s">
        <v>14</v>
      </c>
      <c r="H102">
        <v>1</v>
      </c>
      <c r="I102" s="7">
        <f t="shared" si="9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5"/>
        <v>1021.4444444444445</v>
      </c>
      <c r="G103" t="s">
        <v>20</v>
      </c>
      <c r="H103">
        <v>164</v>
      </c>
      <c r="I103" s="7">
        <f t="shared" si="9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5"/>
        <v>281.67567567567568</v>
      </c>
      <c r="G104" t="s">
        <v>20</v>
      </c>
      <c r="H104">
        <v>336</v>
      </c>
      <c r="I104" s="7">
        <f t="shared" si="9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5"/>
        <v>24.610000000000003</v>
      </c>
      <c r="G105" t="s">
        <v>14</v>
      </c>
      <c r="H105">
        <v>37</v>
      </c>
      <c r="I105" s="7">
        <f t="shared" si="9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5"/>
        <v>143.14010067114094</v>
      </c>
      <c r="G106" t="s">
        <v>20</v>
      </c>
      <c r="H106">
        <v>1917</v>
      </c>
      <c r="I106" s="7">
        <f t="shared" si="9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5"/>
        <v>144.54411764705884</v>
      </c>
      <c r="G107" t="s">
        <v>20</v>
      </c>
      <c r="H107">
        <v>95</v>
      </c>
      <c r="I107" s="7">
        <f t="shared" si="9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5"/>
        <v>359.12820512820514</v>
      </c>
      <c r="G108" t="s">
        <v>20</v>
      </c>
      <c r="H108">
        <v>147</v>
      </c>
      <c r="I108" s="7">
        <f t="shared" si="9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5"/>
        <v>186.48571428571427</v>
      </c>
      <c r="G109" t="s">
        <v>20</v>
      </c>
      <c r="H109">
        <v>86</v>
      </c>
      <c r="I109" s="7">
        <f t="shared" si="9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5"/>
        <v>595.26666666666665</v>
      </c>
      <c r="G110" t="s">
        <v>20</v>
      </c>
      <c r="H110">
        <v>83</v>
      </c>
      <c r="I110" s="7">
        <f t="shared" si="9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5"/>
        <v>59.21153846153846</v>
      </c>
      <c r="G111" t="s">
        <v>14</v>
      </c>
      <c r="H111">
        <v>60</v>
      </c>
      <c r="I111" s="7">
        <f t="shared" si="9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5"/>
        <v>14.962780898876405</v>
      </c>
      <c r="G112" t="s">
        <v>14</v>
      </c>
      <c r="H112">
        <v>296</v>
      </c>
      <c r="I112" s="7">
        <f t="shared" si="9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5"/>
        <v>119.95602605863192</v>
      </c>
      <c r="G113" t="s">
        <v>20</v>
      </c>
      <c r="H113">
        <v>676</v>
      </c>
      <c r="I113" s="7">
        <f t="shared" si="9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5"/>
        <v>268.82978723404256</v>
      </c>
      <c r="G114" t="s">
        <v>20</v>
      </c>
      <c r="H114">
        <v>361</v>
      </c>
      <c r="I114" s="7">
        <f t="shared" si="9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5"/>
        <v>376.87878787878788</v>
      </c>
      <c r="G115" t="s">
        <v>20</v>
      </c>
      <c r="H115">
        <v>131</v>
      </c>
      <c r="I115" s="7">
        <f t="shared" si="9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5"/>
        <v>727.15789473684208</v>
      </c>
      <c r="G116" t="s">
        <v>20</v>
      </c>
      <c r="H116">
        <v>126</v>
      </c>
      <c r="I116" s="7">
        <f t="shared" si="9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5"/>
        <v>87.211757648470297</v>
      </c>
      <c r="G117" t="s">
        <v>14</v>
      </c>
      <c r="H117">
        <v>3304</v>
      </c>
      <c r="I117" s="7">
        <f t="shared" si="9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5"/>
        <v>88</v>
      </c>
      <c r="G118" t="s">
        <v>14</v>
      </c>
      <c r="H118">
        <v>73</v>
      </c>
      <c r="I118" s="7">
        <f t="shared" si="9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5"/>
        <v>173.9387755102041</v>
      </c>
      <c r="G119" t="s">
        <v>20</v>
      </c>
      <c r="H119">
        <v>275</v>
      </c>
      <c r="I119" s="7">
        <f t="shared" si="9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5"/>
        <v>117.61111111111111</v>
      </c>
      <c r="G120" t="s">
        <v>20</v>
      </c>
      <c r="H120">
        <v>67</v>
      </c>
      <c r="I120" s="7">
        <f t="shared" si="9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5"/>
        <v>214.96</v>
      </c>
      <c r="G121" t="s">
        <v>20</v>
      </c>
      <c r="H121">
        <v>154</v>
      </c>
      <c r="I121" s="7">
        <f t="shared" si="9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5"/>
        <v>149.49667110519306</v>
      </c>
      <c r="G122" t="s">
        <v>20</v>
      </c>
      <c r="H122">
        <v>1782</v>
      </c>
      <c r="I122" s="7">
        <f t="shared" si="9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5"/>
        <v>219.33995584988963</v>
      </c>
      <c r="G123" t="s">
        <v>20</v>
      </c>
      <c r="H123">
        <v>903</v>
      </c>
      <c r="I123" s="7">
        <f t="shared" si="9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5"/>
        <v>64.367690058479525</v>
      </c>
      <c r="G124" t="s">
        <v>14</v>
      </c>
      <c r="H124">
        <v>3387</v>
      </c>
      <c r="I124" s="7">
        <f t="shared" si="9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5"/>
        <v>18.622397298818232</v>
      </c>
      <c r="G125" t="s">
        <v>14</v>
      </c>
      <c r="H125">
        <v>662</v>
      </c>
      <c r="I125" s="7">
        <f t="shared" si="9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5"/>
        <v>367.76923076923077</v>
      </c>
      <c r="G126" t="s">
        <v>20</v>
      </c>
      <c r="H126">
        <v>94</v>
      </c>
      <c r="I126" s="7">
        <f t="shared" si="9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5"/>
        <v>159.90566037735849</v>
      </c>
      <c r="G127" t="s">
        <v>20</v>
      </c>
      <c r="H127">
        <v>180</v>
      </c>
      <c r="I127" s="7">
        <f t="shared" si="9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5"/>
        <v>38.633185349611544</v>
      </c>
      <c r="G128" t="s">
        <v>14</v>
      </c>
      <c r="H128">
        <v>774</v>
      </c>
      <c r="I128" s="7">
        <f t="shared" si="9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5"/>
        <v>51.42151162790698</v>
      </c>
      <c r="G129" t="s">
        <v>14</v>
      </c>
      <c r="H129">
        <v>672</v>
      </c>
      <c r="I129" s="7">
        <f t="shared" si="9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5"/>
        <v>60.334277620396605</v>
      </c>
      <c r="G130" t="s">
        <v>74</v>
      </c>
      <c r="H130">
        <v>532</v>
      </c>
      <c r="I130" s="7">
        <f t="shared" si="9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0">E131/D131*100</f>
        <v>3.202693602693603</v>
      </c>
      <c r="G131" t="s">
        <v>74</v>
      </c>
      <c r="H131">
        <v>55</v>
      </c>
      <c r="I131" s="7">
        <f t="shared" si="9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1">(((L131/60)/60)/24)+DATE(1970,1,1)</f>
        <v>42038.25</v>
      </c>
      <c r="N131">
        <v>1425103200</v>
      </c>
      <c r="O131" s="11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2">+_xlfn.TEXTBEFORE(R131,"/")</f>
        <v>food</v>
      </c>
      <c r="T131" t="str">
        <f t="shared" ref="T131:T194" si="13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0"/>
        <v>155.46875</v>
      </c>
      <c r="G132" t="s">
        <v>20</v>
      </c>
      <c r="H132">
        <v>533</v>
      </c>
      <c r="I132" s="7">
        <f t="shared" ref="I132:I195" si="14">E132/H132</f>
        <v>28.001876172607879</v>
      </c>
      <c r="J132" t="s">
        <v>36</v>
      </c>
      <c r="K132" t="s">
        <v>37</v>
      </c>
      <c r="L132">
        <v>1319605200</v>
      </c>
      <c r="M132" s="11">
        <f t="shared" si="11"/>
        <v>40842.208333333336</v>
      </c>
      <c r="N132">
        <v>1320991200</v>
      </c>
      <c r="O132" s="11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0"/>
        <v>100.85974499089254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 s="11">
        <f t="shared" si="11"/>
        <v>41607.25</v>
      </c>
      <c r="N133">
        <v>1386828000</v>
      </c>
      <c r="O133" s="11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0"/>
        <v>116.18181818181819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 s="11">
        <f t="shared" si="11"/>
        <v>43112.25</v>
      </c>
      <c r="N134">
        <v>1517119200</v>
      </c>
      <c r="O134" s="11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0"/>
        <v>310.77777777777777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 s="11">
        <f t="shared" si="11"/>
        <v>40767.208333333336</v>
      </c>
      <c r="N135">
        <v>1315026000</v>
      </c>
      <c r="O135" s="11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0"/>
        <v>89.73668341708543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 s="11">
        <f t="shared" si="11"/>
        <v>40713.208333333336</v>
      </c>
      <c r="N136">
        <v>1312693200</v>
      </c>
      <c r="O136" s="11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0"/>
        <v>71.27272727272728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 s="11">
        <f t="shared" si="11"/>
        <v>41340.25</v>
      </c>
      <c r="N137">
        <v>1363064400</v>
      </c>
      <c r="O137" s="11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0"/>
        <v>3.2862318840579712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 s="11">
        <f t="shared" si="11"/>
        <v>41797.208333333336</v>
      </c>
      <c r="N138">
        <v>1403154000</v>
      </c>
      <c r="O138" s="11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0"/>
        <v>261.77777777777777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 s="11">
        <f t="shared" si="11"/>
        <v>40457.208333333336</v>
      </c>
      <c r="N139">
        <v>1286859600</v>
      </c>
      <c r="O139" s="11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0"/>
        <v>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 s="11">
        <f t="shared" si="11"/>
        <v>41180.208333333336</v>
      </c>
      <c r="N140">
        <v>1349326800</v>
      </c>
      <c r="O140" s="11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0"/>
        <v>20.896851248642779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 s="11">
        <f t="shared" si="11"/>
        <v>42115.208333333328</v>
      </c>
      <c r="N141">
        <v>1430974800</v>
      </c>
      <c r="O141" s="11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0"/>
        <v>223.16363636363636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 s="11">
        <f t="shared" si="11"/>
        <v>43156.25</v>
      </c>
      <c r="N142">
        <v>1519970400</v>
      </c>
      <c r="O142" s="11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0"/>
        <v>101.59097978227061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 s="11">
        <f t="shared" si="11"/>
        <v>42167.208333333328</v>
      </c>
      <c r="N143">
        <v>1434603600</v>
      </c>
      <c r="O143" s="11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0"/>
        <v>230.03999999999996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 s="11">
        <f t="shared" si="11"/>
        <v>41005.208333333336</v>
      </c>
      <c r="N144">
        <v>1337230800</v>
      </c>
      <c r="O144" s="11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0"/>
        <v>135.59259259259261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 s="11">
        <f t="shared" si="11"/>
        <v>40357.208333333336</v>
      </c>
      <c r="N145">
        <v>1279429200</v>
      </c>
      <c r="O145" s="11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0"/>
        <v>129.1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 s="11">
        <f t="shared" si="11"/>
        <v>43633.208333333328</v>
      </c>
      <c r="N146">
        <v>1561438800</v>
      </c>
      <c r="O146" s="11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0"/>
        <v>236.512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 s="11">
        <f t="shared" si="11"/>
        <v>41889.208333333336</v>
      </c>
      <c r="N147">
        <v>1410498000</v>
      </c>
      <c r="O147" s="11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0"/>
        <v>17.25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 s="11">
        <f t="shared" si="11"/>
        <v>40855.25</v>
      </c>
      <c r="N148">
        <v>1322460000</v>
      </c>
      <c r="O148" s="11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0"/>
        <v>112.49397590361446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 s="11">
        <f t="shared" si="11"/>
        <v>42534.208333333328</v>
      </c>
      <c r="N149">
        <v>1466312400</v>
      </c>
      <c r="O149" s="11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0"/>
        <v>121.02150537634408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 s="11">
        <f t="shared" si="11"/>
        <v>42941.208333333328</v>
      </c>
      <c r="N150">
        <v>1501736400</v>
      </c>
      <c r="O150" s="11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0"/>
        <v>219.87096774193549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 s="11">
        <f t="shared" si="11"/>
        <v>41275.25</v>
      </c>
      <c r="N151">
        <v>1361512800</v>
      </c>
      <c r="O151" s="11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0"/>
        <v>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 s="11">
        <f t="shared" si="11"/>
        <v>43450.25</v>
      </c>
      <c r="N152">
        <v>1545026400</v>
      </c>
      <c r="O152" s="11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0"/>
        <v>64.166909620991248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 s="11">
        <f t="shared" si="11"/>
        <v>41799.208333333336</v>
      </c>
      <c r="N153">
        <v>1406696400</v>
      </c>
      <c r="O153" s="11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0"/>
        <v>423.06746987951806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 s="11">
        <f t="shared" si="11"/>
        <v>42783.25</v>
      </c>
      <c r="N154">
        <v>1487916000</v>
      </c>
      <c r="O154" s="11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0"/>
        <v>92.984160506863773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 s="11">
        <f t="shared" si="11"/>
        <v>41201.208333333336</v>
      </c>
      <c r="N155">
        <v>1351141200</v>
      </c>
      <c r="O155" s="11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0"/>
        <v>58.756567425569173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 s="11">
        <f t="shared" si="11"/>
        <v>42502.208333333328</v>
      </c>
      <c r="N156">
        <v>1465016400</v>
      </c>
      <c r="O156" s="11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0"/>
        <v>65.022222222222226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 s="11">
        <f t="shared" si="11"/>
        <v>40262.208333333336</v>
      </c>
      <c r="N157">
        <v>1270789200</v>
      </c>
      <c r="O157" s="11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0"/>
        <v>73.939560439560438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 s="11">
        <f t="shared" si="11"/>
        <v>43743.208333333328</v>
      </c>
      <c r="N158">
        <v>1572325200</v>
      </c>
      <c r="O158" s="11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0"/>
        <v>52.666666666666664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 s="11">
        <f t="shared" si="11"/>
        <v>41638.25</v>
      </c>
      <c r="N159">
        <v>1389420000</v>
      </c>
      <c r="O159" s="11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0"/>
        <v>220.95238095238096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 s="11">
        <f t="shared" si="11"/>
        <v>42346.25</v>
      </c>
      <c r="N160">
        <v>1449640800</v>
      </c>
      <c r="O160" s="11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0"/>
        <v>100.01150627615063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 s="11">
        <f t="shared" si="11"/>
        <v>43551.208333333328</v>
      </c>
      <c r="N161">
        <v>1555218000</v>
      </c>
      <c r="O161" s="11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0"/>
        <v>162.3125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 s="11">
        <f t="shared" si="11"/>
        <v>43582.208333333328</v>
      </c>
      <c r="N162">
        <v>1557723600</v>
      </c>
      <c r="O162" s="11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0"/>
        <v>78.181818181818187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 s="11">
        <f t="shared" si="11"/>
        <v>42270.208333333328</v>
      </c>
      <c r="N163">
        <v>1443502800</v>
      </c>
      <c r="O163" s="11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0"/>
        <v>149.73770491803279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 s="11">
        <f t="shared" si="11"/>
        <v>43442.25</v>
      </c>
      <c r="N164">
        <v>1546840800</v>
      </c>
      <c r="O164" s="11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0"/>
        <v>253.25714285714284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 s="11">
        <f t="shared" si="11"/>
        <v>43028.208333333328</v>
      </c>
      <c r="N165">
        <v>1512712800</v>
      </c>
      <c r="O165" s="11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0"/>
        <v>100.16943521594683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 s="11">
        <f t="shared" si="11"/>
        <v>43016.208333333328</v>
      </c>
      <c r="N166">
        <v>1507525200</v>
      </c>
      <c r="O166" s="11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0"/>
        <v>121.99004424778761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 s="11">
        <f t="shared" si="11"/>
        <v>42948.208333333328</v>
      </c>
      <c r="N167">
        <v>1504328400</v>
      </c>
      <c r="O167" s="11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0"/>
        <v>137.13265306122449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 s="11">
        <f t="shared" si="11"/>
        <v>40534.25</v>
      </c>
      <c r="N168">
        <v>1293343200</v>
      </c>
      <c r="O168" s="11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0"/>
        <v>415.53846153846149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 s="11">
        <f t="shared" si="11"/>
        <v>41435.208333333336</v>
      </c>
      <c r="N169">
        <v>1371704400</v>
      </c>
      <c r="O169" s="11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0"/>
        <v>31.30913348946136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 s="11">
        <f t="shared" si="11"/>
        <v>43518.25</v>
      </c>
      <c r="N170">
        <v>1552798800</v>
      </c>
      <c r="O170" s="11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0"/>
        <v>424.08154506437768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 s="11">
        <f t="shared" si="11"/>
        <v>41077.208333333336</v>
      </c>
      <c r="N171">
        <v>1342328400</v>
      </c>
      <c r="O171" s="11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0"/>
        <v>2.93886230728336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 s="11">
        <f t="shared" si="11"/>
        <v>42950.208333333328</v>
      </c>
      <c r="N172">
        <v>1502341200</v>
      </c>
      <c r="O172" s="11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0"/>
        <v>10.63265306122449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 s="11">
        <f t="shared" si="11"/>
        <v>41718.208333333336</v>
      </c>
      <c r="N173">
        <v>1397192400</v>
      </c>
      <c r="O173" s="11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0"/>
        <v>82.875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 s="11">
        <f t="shared" si="11"/>
        <v>41839.208333333336</v>
      </c>
      <c r="N174">
        <v>1407042000</v>
      </c>
      <c r="O174" s="11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0"/>
        <v>163.01447776628748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 s="11">
        <f t="shared" si="11"/>
        <v>41412.208333333336</v>
      </c>
      <c r="N175">
        <v>1369371600</v>
      </c>
      <c r="O175" s="11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0"/>
        <v>894.66666666666674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 s="11">
        <f t="shared" si="11"/>
        <v>42282.208333333328</v>
      </c>
      <c r="N176">
        <v>1444107600</v>
      </c>
      <c r="O176" s="11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0"/>
        <v>26.191501103752756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 s="11">
        <f t="shared" si="11"/>
        <v>42613.208333333328</v>
      </c>
      <c r="N177">
        <v>1474261200</v>
      </c>
      <c r="O177" s="11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0"/>
        <v>74.834782608695647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 s="11">
        <f t="shared" si="11"/>
        <v>42616.208333333328</v>
      </c>
      <c r="N178">
        <v>1473656400</v>
      </c>
      <c r="O178" s="11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0"/>
        <v>416.47680412371136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 s="11">
        <f t="shared" si="11"/>
        <v>40497.25</v>
      </c>
      <c r="N179">
        <v>1291960800</v>
      </c>
      <c r="O179" s="11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0"/>
        <v>96.208333333333329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 s="11">
        <f t="shared" si="11"/>
        <v>42999.208333333328</v>
      </c>
      <c r="N180">
        <v>1506747600</v>
      </c>
      <c r="O180" s="11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0"/>
        <v>357.71910112359546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 s="11">
        <f t="shared" si="11"/>
        <v>41350.208333333336</v>
      </c>
      <c r="N181">
        <v>1363582800</v>
      </c>
      <c r="O181" s="11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0"/>
        <v>308.45714285714286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 s="11">
        <f t="shared" si="11"/>
        <v>40259.208333333336</v>
      </c>
      <c r="N182">
        <v>1269666000</v>
      </c>
      <c r="O182" s="11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0"/>
        <v>61.802325581395344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 s="11">
        <f t="shared" si="11"/>
        <v>43012.208333333328</v>
      </c>
      <c r="N183">
        <v>1508648400</v>
      </c>
      <c r="O183" s="11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0"/>
        <v>722.32472324723244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 s="11">
        <f t="shared" si="11"/>
        <v>43631.208333333328</v>
      </c>
      <c r="N184">
        <v>1561957200</v>
      </c>
      <c r="O184" s="11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0"/>
        <v>69.117647058823522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 s="11">
        <f t="shared" si="11"/>
        <v>40430.208333333336</v>
      </c>
      <c r="N185">
        <v>1285131600</v>
      </c>
      <c r="O185" s="11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0"/>
        <v>293.05555555555554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 s="11">
        <f t="shared" si="11"/>
        <v>43588.208333333328</v>
      </c>
      <c r="N186">
        <v>1556946000</v>
      </c>
      <c r="O186" s="11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0"/>
        <v>71.8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 s="11">
        <f t="shared" si="11"/>
        <v>43233.208333333328</v>
      </c>
      <c r="N187">
        <v>1527138000</v>
      </c>
      <c r="O187" s="11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0"/>
        <v>31.934684684684683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 s="11">
        <f t="shared" si="11"/>
        <v>41782.208333333336</v>
      </c>
      <c r="N188">
        <v>1402117200</v>
      </c>
      <c r="O188" s="11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0"/>
        <v>229.87375415282392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 s="11">
        <f t="shared" si="11"/>
        <v>41328.25</v>
      </c>
      <c r="N189">
        <v>1364014800</v>
      </c>
      <c r="O189" s="11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0"/>
        <v>32.012195121951223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 s="11">
        <f t="shared" si="11"/>
        <v>41975.25</v>
      </c>
      <c r="N190">
        <v>1417586400</v>
      </c>
      <c r="O190" s="11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0"/>
        <v>23.525352848928385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 s="11">
        <f t="shared" si="11"/>
        <v>42433.25</v>
      </c>
      <c r="N191">
        <v>1457071200</v>
      </c>
      <c r="O191" s="11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0"/>
        <v>68.594594594594597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 s="11">
        <f t="shared" si="11"/>
        <v>41429.208333333336</v>
      </c>
      <c r="N192">
        <v>1370408400</v>
      </c>
      <c r="O192" s="11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0"/>
        <v>37.952380952380956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 s="11">
        <f t="shared" si="11"/>
        <v>43536.208333333328</v>
      </c>
      <c r="N193">
        <v>1552626000</v>
      </c>
      <c r="O193" s="11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0"/>
        <v>19.992957746478872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 s="11">
        <f t="shared" si="11"/>
        <v>41817.208333333336</v>
      </c>
      <c r="N194">
        <v>1404190800</v>
      </c>
      <c r="O194" s="11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5">E195/D195*100</f>
        <v>45.636363636363633</v>
      </c>
      <c r="G195" t="s">
        <v>14</v>
      </c>
      <c r="H195">
        <v>65</v>
      </c>
      <c r="I195" s="7">
        <f t="shared" si="14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6">(((L195/60)/60)/24)+DATE(1970,1,1)</f>
        <v>43198.208333333328</v>
      </c>
      <c r="N195">
        <v>1523509200</v>
      </c>
      <c r="O195" s="11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+_xlfn.TEXTBEFORE(R195,"/")</f>
        <v>music</v>
      </c>
      <c r="T195" t="str">
        <f t="shared" ref="T195:T258" si="18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5"/>
        <v>122.7605633802817</v>
      </c>
      <c r="G196" t="s">
        <v>20</v>
      </c>
      <c r="H196">
        <v>126</v>
      </c>
      <c r="I196" s="7">
        <f t="shared" ref="I196:I259" si="19">E196/H196</f>
        <v>69.174603174603178</v>
      </c>
      <c r="J196" t="s">
        <v>21</v>
      </c>
      <c r="K196" t="s">
        <v>22</v>
      </c>
      <c r="L196">
        <v>1442206800</v>
      </c>
      <c r="M196" s="11">
        <f t="shared" si="16"/>
        <v>42261.208333333328</v>
      </c>
      <c r="N196">
        <v>1443589200</v>
      </c>
      <c r="O196" s="11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1">
        <f t="shared" si="16"/>
        <v>43310.208333333328</v>
      </c>
      <c r="N197">
        <v>1533445200</v>
      </c>
      <c r="O197" s="11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1">
        <f t="shared" si="16"/>
        <v>42616.208333333328</v>
      </c>
      <c r="N198">
        <v>1474520400</v>
      </c>
      <c r="O198" s="11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1">
        <f t="shared" si="16"/>
        <v>42909.208333333328</v>
      </c>
      <c r="N199">
        <v>1499403600</v>
      </c>
      <c r="O199" s="11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1">
        <f t="shared" si="16"/>
        <v>40396.208333333336</v>
      </c>
      <c r="N200">
        <v>1283576400</v>
      </c>
      <c r="O200" s="11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1">
        <f t="shared" si="16"/>
        <v>42192.208333333328</v>
      </c>
      <c r="N201">
        <v>1436590800</v>
      </c>
      <c r="O201" s="11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1">
        <f t="shared" si="16"/>
        <v>40262.208333333336</v>
      </c>
      <c r="N202">
        <v>1270443600</v>
      </c>
      <c r="O202" s="11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1">
        <f t="shared" si="16"/>
        <v>41845.208333333336</v>
      </c>
      <c r="N203">
        <v>1407819600</v>
      </c>
      <c r="O203" s="11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1">
        <f t="shared" si="16"/>
        <v>40818.208333333336</v>
      </c>
      <c r="N204">
        <v>1317877200</v>
      </c>
      <c r="O204" s="11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1">
        <f t="shared" si="16"/>
        <v>42752.25</v>
      </c>
      <c r="N205">
        <v>1484805600</v>
      </c>
      <c r="O205" s="11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1">
        <f t="shared" si="16"/>
        <v>40636.208333333336</v>
      </c>
      <c r="N206">
        <v>1302670800</v>
      </c>
      <c r="O206" s="11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1">
        <f t="shared" si="16"/>
        <v>43390.208333333328</v>
      </c>
      <c r="N207">
        <v>1540789200</v>
      </c>
      <c r="O207" s="11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1">
        <f t="shared" si="16"/>
        <v>40236.25</v>
      </c>
      <c r="N208">
        <v>1268028000</v>
      </c>
      <c r="O208" s="11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1">
        <f t="shared" si="16"/>
        <v>43340.208333333328</v>
      </c>
      <c r="N209">
        <v>1537160400</v>
      </c>
      <c r="O209" s="11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1">
        <f t="shared" si="16"/>
        <v>43048.25</v>
      </c>
      <c r="N210">
        <v>1512280800</v>
      </c>
      <c r="O210" s="11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1">
        <f t="shared" si="16"/>
        <v>42496.208333333328</v>
      </c>
      <c r="N211">
        <v>1463115600</v>
      </c>
      <c r="O211" s="11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1">
        <f t="shared" si="16"/>
        <v>42797.25</v>
      </c>
      <c r="N212">
        <v>1490850000</v>
      </c>
      <c r="O212" s="11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1">
        <f t="shared" si="16"/>
        <v>41513.208333333336</v>
      </c>
      <c r="N213">
        <v>1379653200</v>
      </c>
      <c r="O213" s="11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1">
        <f t="shared" si="16"/>
        <v>43814.25</v>
      </c>
      <c r="N214">
        <v>1580364000</v>
      </c>
      <c r="O214" s="11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1">
        <f t="shared" si="16"/>
        <v>40488.208333333336</v>
      </c>
      <c r="N215">
        <v>1289714400</v>
      </c>
      <c r="O215" s="11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1">
        <f t="shared" si="16"/>
        <v>40409.208333333336</v>
      </c>
      <c r="N216">
        <v>1282712400</v>
      </c>
      <c r="O216" s="11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1">
        <f t="shared" si="16"/>
        <v>43509.25</v>
      </c>
      <c r="N217">
        <v>1550210400</v>
      </c>
      <c r="O217" s="11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1">
        <f t="shared" si="16"/>
        <v>40869.25</v>
      </c>
      <c r="N218">
        <v>1322114400</v>
      </c>
      <c r="O218" s="11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1">
        <f t="shared" si="16"/>
        <v>43583.208333333328</v>
      </c>
      <c r="N219">
        <v>1557205200</v>
      </c>
      <c r="O219" s="11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1">
        <f t="shared" si="16"/>
        <v>40858.25</v>
      </c>
      <c r="N220">
        <v>1323928800</v>
      </c>
      <c r="O220" s="11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1">
        <f t="shared" si="16"/>
        <v>41137.208333333336</v>
      </c>
      <c r="N221">
        <v>1346130000</v>
      </c>
      <c r="O221" s="11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1">
        <f t="shared" si="16"/>
        <v>40725.208333333336</v>
      </c>
      <c r="N222">
        <v>1311051600</v>
      </c>
      <c r="O222" s="11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1">
        <f t="shared" si="16"/>
        <v>41081.208333333336</v>
      </c>
      <c r="N223">
        <v>1340427600</v>
      </c>
      <c r="O223" s="11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1">
        <f t="shared" si="16"/>
        <v>41914.208333333336</v>
      </c>
      <c r="N224">
        <v>1412312400</v>
      </c>
      <c r="O224" s="11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1">
        <f t="shared" si="16"/>
        <v>42445.208333333328</v>
      </c>
      <c r="N225">
        <v>1459314000</v>
      </c>
      <c r="O225" s="11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1">
        <f t="shared" si="16"/>
        <v>41906.208333333336</v>
      </c>
      <c r="N226">
        <v>1415426400</v>
      </c>
      <c r="O226" s="11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1">
        <f t="shared" si="16"/>
        <v>41762.208333333336</v>
      </c>
      <c r="N227">
        <v>1399093200</v>
      </c>
      <c r="O227" s="11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1">
        <f t="shared" si="16"/>
        <v>40276.208333333336</v>
      </c>
      <c r="N228">
        <v>1273899600</v>
      </c>
      <c r="O228" s="11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1">
        <f t="shared" si="16"/>
        <v>42139.208333333328</v>
      </c>
      <c r="N229">
        <v>1432184400</v>
      </c>
      <c r="O229" s="11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1">
        <f t="shared" si="16"/>
        <v>42613.208333333328</v>
      </c>
      <c r="N230">
        <v>1474779600</v>
      </c>
      <c r="O230" s="11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1">
        <f t="shared" si="16"/>
        <v>42887.208333333328</v>
      </c>
      <c r="N231">
        <v>1500440400</v>
      </c>
      <c r="O231" s="11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1">
        <f t="shared" si="16"/>
        <v>43805.25</v>
      </c>
      <c r="N232">
        <v>1575612000</v>
      </c>
      <c r="O232" s="11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1">
        <f t="shared" si="16"/>
        <v>41415.208333333336</v>
      </c>
      <c r="N233">
        <v>1374123600</v>
      </c>
      <c r="O233" s="11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1">
        <f t="shared" si="16"/>
        <v>42576.208333333328</v>
      </c>
      <c r="N234">
        <v>1469509200</v>
      </c>
      <c r="O234" s="11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1">
        <f t="shared" si="16"/>
        <v>40706.208333333336</v>
      </c>
      <c r="N235">
        <v>1309237200</v>
      </c>
      <c r="O235" s="11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1">
        <f t="shared" si="16"/>
        <v>42969.208333333328</v>
      </c>
      <c r="N236">
        <v>1503982800</v>
      </c>
      <c r="O236" s="11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1">
        <f t="shared" si="16"/>
        <v>42779.25</v>
      </c>
      <c r="N237">
        <v>1487397600</v>
      </c>
      <c r="O237" s="11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1">
        <f t="shared" si="16"/>
        <v>43641.208333333328</v>
      </c>
      <c r="N238">
        <v>1562043600</v>
      </c>
      <c r="O238" s="11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1">
        <f t="shared" si="16"/>
        <v>41754.208333333336</v>
      </c>
      <c r="N239">
        <v>1398574800</v>
      </c>
      <c r="O239" s="11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1">
        <f t="shared" si="16"/>
        <v>43083.25</v>
      </c>
      <c r="N240">
        <v>1515391200</v>
      </c>
      <c r="O240" s="11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1">
        <f t="shared" si="16"/>
        <v>42245.208333333328</v>
      </c>
      <c r="N241">
        <v>1441170000</v>
      </c>
      <c r="O241" s="11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1">
        <f t="shared" si="16"/>
        <v>40396.208333333336</v>
      </c>
      <c r="N242">
        <v>1281157200</v>
      </c>
      <c r="O242" s="11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1">
        <f t="shared" si="16"/>
        <v>41742.208333333336</v>
      </c>
      <c r="N243">
        <v>1398229200</v>
      </c>
      <c r="O243" s="11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1">
        <f t="shared" si="16"/>
        <v>42865.208333333328</v>
      </c>
      <c r="N244">
        <v>1495256400</v>
      </c>
      <c r="O244" s="11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1">
        <f t="shared" si="16"/>
        <v>43163.25</v>
      </c>
      <c r="N245">
        <v>1520402400</v>
      </c>
      <c r="O245" s="11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1">
        <f t="shared" si="16"/>
        <v>41834.208333333336</v>
      </c>
      <c r="N246">
        <v>1409806800</v>
      </c>
      <c r="O246" s="11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1">
        <f t="shared" si="16"/>
        <v>41736.208333333336</v>
      </c>
      <c r="N247">
        <v>1396933200</v>
      </c>
      <c r="O247" s="11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1">
        <f t="shared" si="16"/>
        <v>41491.208333333336</v>
      </c>
      <c r="N248">
        <v>1376024400</v>
      </c>
      <c r="O248" s="11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1">
        <f t="shared" si="16"/>
        <v>42726.25</v>
      </c>
      <c r="N249">
        <v>1483682400</v>
      </c>
      <c r="O249" s="11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1">
        <f t="shared" si="16"/>
        <v>42004.25</v>
      </c>
      <c r="N250">
        <v>1420437600</v>
      </c>
      <c r="O250" s="11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1">
        <f t="shared" si="16"/>
        <v>42006.25</v>
      </c>
      <c r="N251">
        <v>1420783200</v>
      </c>
      <c r="O251" s="11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1">
        <f t="shared" si="16"/>
        <v>40203.25</v>
      </c>
      <c r="N252">
        <v>1267423200</v>
      </c>
      <c r="O252" s="11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1">
        <f t="shared" si="16"/>
        <v>41252.25</v>
      </c>
      <c r="N253">
        <v>1355205600</v>
      </c>
      <c r="O253" s="11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1">
        <f t="shared" si="16"/>
        <v>41572.208333333336</v>
      </c>
      <c r="N254">
        <v>1383109200</v>
      </c>
      <c r="O254" s="11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1">
        <f t="shared" si="16"/>
        <v>40641.208333333336</v>
      </c>
      <c r="N255">
        <v>1303275600</v>
      </c>
      <c r="O255" s="11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1">
        <f t="shared" si="16"/>
        <v>42787.25</v>
      </c>
      <c r="N256">
        <v>1487829600</v>
      </c>
      <c r="O256" s="11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1">
        <f t="shared" si="16"/>
        <v>40590.25</v>
      </c>
      <c r="N257">
        <v>1298268000</v>
      </c>
      <c r="O257" s="11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1">
        <f t="shared" si="16"/>
        <v>42393.25</v>
      </c>
      <c r="N258">
        <v>1456812000</v>
      </c>
      <c r="O258" s="11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0">E259/D259*100</f>
        <v>146</v>
      </c>
      <c r="G259" t="s">
        <v>20</v>
      </c>
      <c r="H259">
        <v>92</v>
      </c>
      <c r="I259" s="7">
        <f t="shared" si="19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21">(((L259/60)/60)/24)+DATE(1970,1,1)</f>
        <v>41338.25</v>
      </c>
      <c r="N259">
        <v>1363669200</v>
      </c>
      <c r="O259" s="11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+_xlfn.TEXTBEFORE(R259,"/")</f>
        <v>theater</v>
      </c>
      <c r="T259" t="str">
        <f t="shared" ref="T259:T322" si="23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0"/>
        <v>268.48</v>
      </c>
      <c r="G260" t="s">
        <v>20</v>
      </c>
      <c r="H260">
        <v>186</v>
      </c>
      <c r="I260" s="7">
        <f t="shared" ref="I260:I323" si="24">E260/H260</f>
        <v>72.172043010752688</v>
      </c>
      <c r="J260" t="s">
        <v>21</v>
      </c>
      <c r="K260" t="s">
        <v>22</v>
      </c>
      <c r="L260">
        <v>1481176800</v>
      </c>
      <c r="M260" s="11">
        <f t="shared" si="21"/>
        <v>42712.25</v>
      </c>
      <c r="N260">
        <v>1482904800</v>
      </c>
      <c r="O260" s="11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0"/>
        <v>597.5</v>
      </c>
      <c r="G261" t="s">
        <v>20</v>
      </c>
      <c r="H261">
        <v>138</v>
      </c>
      <c r="I261" s="7">
        <f t="shared" si="24"/>
        <v>77.934782608695656</v>
      </c>
      <c r="J261" t="s">
        <v>21</v>
      </c>
      <c r="K261" t="s">
        <v>22</v>
      </c>
      <c r="L261">
        <v>1354946400</v>
      </c>
      <c r="M261" s="11">
        <f t="shared" si="21"/>
        <v>41251.25</v>
      </c>
      <c r="N261">
        <v>1356588000</v>
      </c>
      <c r="O261" s="11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0"/>
        <v>157.69841269841268</v>
      </c>
      <c r="G262" t="s">
        <v>20</v>
      </c>
      <c r="H262">
        <v>261</v>
      </c>
      <c r="I262" s="7">
        <f t="shared" si="24"/>
        <v>38.065134099616856</v>
      </c>
      <c r="J262" t="s">
        <v>21</v>
      </c>
      <c r="K262" t="s">
        <v>22</v>
      </c>
      <c r="L262">
        <v>1348808400</v>
      </c>
      <c r="M262" s="11">
        <f t="shared" si="21"/>
        <v>41180.208333333336</v>
      </c>
      <c r="N262">
        <v>1349845200</v>
      </c>
      <c r="O262" s="11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0"/>
        <v>31.201660735468568</v>
      </c>
      <c r="G263" t="s">
        <v>14</v>
      </c>
      <c r="H263">
        <v>454</v>
      </c>
      <c r="I263" s="7">
        <f t="shared" si="24"/>
        <v>57.936123348017624</v>
      </c>
      <c r="J263" t="s">
        <v>21</v>
      </c>
      <c r="K263" t="s">
        <v>22</v>
      </c>
      <c r="L263">
        <v>1282712400</v>
      </c>
      <c r="M263" s="11">
        <f t="shared" si="21"/>
        <v>40415.208333333336</v>
      </c>
      <c r="N263">
        <v>1283058000</v>
      </c>
      <c r="O263" s="11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0"/>
        <v>313.41176470588238</v>
      </c>
      <c r="G264" t="s">
        <v>20</v>
      </c>
      <c r="H264">
        <v>107</v>
      </c>
      <c r="I264" s="7">
        <f t="shared" si="24"/>
        <v>49.794392523364486</v>
      </c>
      <c r="J264" t="s">
        <v>21</v>
      </c>
      <c r="K264" t="s">
        <v>22</v>
      </c>
      <c r="L264">
        <v>1301979600</v>
      </c>
      <c r="M264" s="11">
        <f t="shared" si="21"/>
        <v>40638.208333333336</v>
      </c>
      <c r="N264">
        <v>1304226000</v>
      </c>
      <c r="O264" s="11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0"/>
        <v>370.89655172413791</v>
      </c>
      <c r="G265" t="s">
        <v>20</v>
      </c>
      <c r="H265">
        <v>199</v>
      </c>
      <c r="I265" s="7">
        <f t="shared" si="24"/>
        <v>54.050251256281406</v>
      </c>
      <c r="J265" t="s">
        <v>21</v>
      </c>
      <c r="K265" t="s">
        <v>22</v>
      </c>
      <c r="L265">
        <v>1263016800</v>
      </c>
      <c r="M265" s="11">
        <f t="shared" si="21"/>
        <v>40187.25</v>
      </c>
      <c r="N265">
        <v>1263016800</v>
      </c>
      <c r="O265" s="11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0"/>
        <v>362.66447368421052</v>
      </c>
      <c r="G266" t="s">
        <v>20</v>
      </c>
      <c r="H266">
        <v>5512</v>
      </c>
      <c r="I266" s="7">
        <f t="shared" si="24"/>
        <v>30.002721335268504</v>
      </c>
      <c r="J266" t="s">
        <v>21</v>
      </c>
      <c r="K266" t="s">
        <v>22</v>
      </c>
      <c r="L266">
        <v>1360648800</v>
      </c>
      <c r="M266" s="11">
        <f t="shared" si="21"/>
        <v>41317.25</v>
      </c>
      <c r="N266">
        <v>1362031200</v>
      </c>
      <c r="O266" s="11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0"/>
        <v>123.08163265306122</v>
      </c>
      <c r="G267" t="s">
        <v>20</v>
      </c>
      <c r="H267">
        <v>86</v>
      </c>
      <c r="I267" s="7">
        <f t="shared" si="24"/>
        <v>70.127906976744185</v>
      </c>
      <c r="J267" t="s">
        <v>21</v>
      </c>
      <c r="K267" t="s">
        <v>22</v>
      </c>
      <c r="L267">
        <v>1451800800</v>
      </c>
      <c r="M267" s="11">
        <f t="shared" si="21"/>
        <v>42372.25</v>
      </c>
      <c r="N267">
        <v>1455602400</v>
      </c>
      <c r="O267" s="11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0"/>
        <v>76.766756032171585</v>
      </c>
      <c r="G268" t="s">
        <v>14</v>
      </c>
      <c r="H268">
        <v>3182</v>
      </c>
      <c r="I268" s="7">
        <f t="shared" si="24"/>
        <v>26.996228786926462</v>
      </c>
      <c r="J268" t="s">
        <v>107</v>
      </c>
      <c r="K268" t="s">
        <v>108</v>
      </c>
      <c r="L268">
        <v>1415340000</v>
      </c>
      <c r="M268" s="11">
        <f t="shared" si="21"/>
        <v>41950.25</v>
      </c>
      <c r="N268">
        <v>1418191200</v>
      </c>
      <c r="O268" s="11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0"/>
        <v>233.62012987012989</v>
      </c>
      <c r="G269" t="s">
        <v>20</v>
      </c>
      <c r="H269">
        <v>2768</v>
      </c>
      <c r="I269" s="7">
        <f t="shared" si="24"/>
        <v>51.990606936416185</v>
      </c>
      <c r="J269" t="s">
        <v>26</v>
      </c>
      <c r="K269" t="s">
        <v>27</v>
      </c>
      <c r="L269">
        <v>1351054800</v>
      </c>
      <c r="M269" s="11">
        <f t="shared" si="21"/>
        <v>41206.208333333336</v>
      </c>
      <c r="N269">
        <v>1352440800</v>
      </c>
      <c r="O269" s="11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0"/>
        <v>180.53333333333333</v>
      </c>
      <c r="G270" t="s">
        <v>20</v>
      </c>
      <c r="H270">
        <v>48</v>
      </c>
      <c r="I270" s="7">
        <f t="shared" si="24"/>
        <v>56.416666666666664</v>
      </c>
      <c r="J270" t="s">
        <v>21</v>
      </c>
      <c r="K270" t="s">
        <v>22</v>
      </c>
      <c r="L270">
        <v>1349326800</v>
      </c>
      <c r="M270" s="11">
        <f t="shared" si="21"/>
        <v>41186.208333333336</v>
      </c>
      <c r="N270">
        <v>1353304800</v>
      </c>
      <c r="O270" s="11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0"/>
        <v>252.62857142857143</v>
      </c>
      <c r="G271" t="s">
        <v>20</v>
      </c>
      <c r="H271">
        <v>87</v>
      </c>
      <c r="I271" s="7">
        <f t="shared" si="24"/>
        <v>101.63218390804597</v>
      </c>
      <c r="J271" t="s">
        <v>21</v>
      </c>
      <c r="K271" t="s">
        <v>22</v>
      </c>
      <c r="L271">
        <v>1548914400</v>
      </c>
      <c r="M271" s="11">
        <f t="shared" si="21"/>
        <v>43496.25</v>
      </c>
      <c r="N271">
        <v>1550728800</v>
      </c>
      <c r="O271" s="11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0"/>
        <v>27.176538240368025</v>
      </c>
      <c r="G272" t="s">
        <v>74</v>
      </c>
      <c r="H272">
        <v>1890</v>
      </c>
      <c r="I272" s="7">
        <f t="shared" si="24"/>
        <v>25.005291005291006</v>
      </c>
      <c r="J272" t="s">
        <v>21</v>
      </c>
      <c r="K272" t="s">
        <v>22</v>
      </c>
      <c r="L272">
        <v>1291269600</v>
      </c>
      <c r="M272" s="11">
        <f t="shared" si="21"/>
        <v>40514.25</v>
      </c>
      <c r="N272">
        <v>1291442400</v>
      </c>
      <c r="O272" s="11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0"/>
        <v>1.2706571242680547</v>
      </c>
      <c r="G273" t="s">
        <v>47</v>
      </c>
      <c r="H273">
        <v>61</v>
      </c>
      <c r="I273" s="7">
        <f t="shared" si="24"/>
        <v>32.016393442622949</v>
      </c>
      <c r="J273" t="s">
        <v>21</v>
      </c>
      <c r="K273" t="s">
        <v>22</v>
      </c>
      <c r="L273">
        <v>1449468000</v>
      </c>
      <c r="M273" s="11">
        <f t="shared" si="21"/>
        <v>42345.25</v>
      </c>
      <c r="N273">
        <v>1452146400</v>
      </c>
      <c r="O273" s="11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0"/>
        <v>304.0097847358121</v>
      </c>
      <c r="G274" t="s">
        <v>20</v>
      </c>
      <c r="H274">
        <v>1894</v>
      </c>
      <c r="I274" s="7">
        <f t="shared" si="24"/>
        <v>82.021647307286173</v>
      </c>
      <c r="J274" t="s">
        <v>21</v>
      </c>
      <c r="K274" t="s">
        <v>22</v>
      </c>
      <c r="L274">
        <v>1562734800</v>
      </c>
      <c r="M274" s="11">
        <f t="shared" si="21"/>
        <v>43656.208333333328</v>
      </c>
      <c r="N274">
        <v>1564894800</v>
      </c>
      <c r="O274" s="11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0"/>
        <v>137.23076923076923</v>
      </c>
      <c r="G275" t="s">
        <v>20</v>
      </c>
      <c r="H275">
        <v>282</v>
      </c>
      <c r="I275" s="7">
        <f t="shared" si="24"/>
        <v>37.957446808510639</v>
      </c>
      <c r="J275" t="s">
        <v>15</v>
      </c>
      <c r="K275" t="s">
        <v>16</v>
      </c>
      <c r="L275">
        <v>1505624400</v>
      </c>
      <c r="M275" s="11">
        <f t="shared" si="21"/>
        <v>42995.208333333328</v>
      </c>
      <c r="N275">
        <v>1505883600</v>
      </c>
      <c r="O275" s="11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0"/>
        <v>32.208333333333336</v>
      </c>
      <c r="G276" t="s">
        <v>14</v>
      </c>
      <c r="H276">
        <v>15</v>
      </c>
      <c r="I276" s="7">
        <f t="shared" si="24"/>
        <v>51.533333333333331</v>
      </c>
      <c r="J276" t="s">
        <v>21</v>
      </c>
      <c r="K276" t="s">
        <v>22</v>
      </c>
      <c r="L276">
        <v>1509948000</v>
      </c>
      <c r="M276" s="11">
        <f t="shared" si="21"/>
        <v>43045.25</v>
      </c>
      <c r="N276">
        <v>1510380000</v>
      </c>
      <c r="O276" s="11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0"/>
        <v>241.51282051282053</v>
      </c>
      <c r="G277" t="s">
        <v>20</v>
      </c>
      <c r="H277">
        <v>116</v>
      </c>
      <c r="I277" s="7">
        <f t="shared" si="24"/>
        <v>81.198275862068968</v>
      </c>
      <c r="J277" t="s">
        <v>21</v>
      </c>
      <c r="K277" t="s">
        <v>22</v>
      </c>
      <c r="L277">
        <v>1554526800</v>
      </c>
      <c r="M277" s="11">
        <f t="shared" si="21"/>
        <v>43561.208333333328</v>
      </c>
      <c r="N277">
        <v>1555218000</v>
      </c>
      <c r="O277" s="11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0"/>
        <v>96.8</v>
      </c>
      <c r="G278" t="s">
        <v>14</v>
      </c>
      <c r="H278">
        <v>133</v>
      </c>
      <c r="I278" s="7">
        <f t="shared" si="24"/>
        <v>40.030075187969928</v>
      </c>
      <c r="J278" t="s">
        <v>21</v>
      </c>
      <c r="K278" t="s">
        <v>22</v>
      </c>
      <c r="L278">
        <v>1334811600</v>
      </c>
      <c r="M278" s="11">
        <f t="shared" si="21"/>
        <v>41018.208333333336</v>
      </c>
      <c r="N278">
        <v>1335243600</v>
      </c>
      <c r="O278" s="11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0"/>
        <v>1066.4285714285716</v>
      </c>
      <c r="G279" t="s">
        <v>20</v>
      </c>
      <c r="H279">
        <v>83</v>
      </c>
      <c r="I279" s="7">
        <f t="shared" si="24"/>
        <v>89.939759036144579</v>
      </c>
      <c r="J279" t="s">
        <v>21</v>
      </c>
      <c r="K279" t="s">
        <v>22</v>
      </c>
      <c r="L279">
        <v>1279515600</v>
      </c>
      <c r="M279" s="11">
        <f t="shared" si="21"/>
        <v>40378.208333333336</v>
      </c>
      <c r="N279">
        <v>1279688400</v>
      </c>
      <c r="O279" s="11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0"/>
        <v>325.88888888888891</v>
      </c>
      <c r="G280" t="s">
        <v>20</v>
      </c>
      <c r="H280">
        <v>91</v>
      </c>
      <c r="I280" s="7">
        <f t="shared" si="24"/>
        <v>96.692307692307693</v>
      </c>
      <c r="J280" t="s">
        <v>21</v>
      </c>
      <c r="K280" t="s">
        <v>22</v>
      </c>
      <c r="L280">
        <v>1353909600</v>
      </c>
      <c r="M280" s="11">
        <f t="shared" si="21"/>
        <v>41239.25</v>
      </c>
      <c r="N280">
        <v>1356069600</v>
      </c>
      <c r="O280" s="11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0"/>
        <v>170.70000000000002</v>
      </c>
      <c r="G281" t="s">
        <v>20</v>
      </c>
      <c r="H281">
        <v>546</v>
      </c>
      <c r="I281" s="7">
        <f t="shared" si="24"/>
        <v>25.010989010989011</v>
      </c>
      <c r="J281" t="s">
        <v>21</v>
      </c>
      <c r="K281" t="s">
        <v>22</v>
      </c>
      <c r="L281">
        <v>1535950800</v>
      </c>
      <c r="M281" s="11">
        <f t="shared" si="21"/>
        <v>43346.208333333328</v>
      </c>
      <c r="N281">
        <v>1536210000</v>
      </c>
      <c r="O281" s="11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0"/>
        <v>581.44000000000005</v>
      </c>
      <c r="G282" t="s">
        <v>20</v>
      </c>
      <c r="H282">
        <v>393</v>
      </c>
      <c r="I282" s="7">
        <f t="shared" si="24"/>
        <v>36.987277353689571</v>
      </c>
      <c r="J282" t="s">
        <v>21</v>
      </c>
      <c r="K282" t="s">
        <v>22</v>
      </c>
      <c r="L282">
        <v>1511244000</v>
      </c>
      <c r="M282" s="11">
        <f t="shared" si="21"/>
        <v>43060.25</v>
      </c>
      <c r="N282">
        <v>1511762400</v>
      </c>
      <c r="O282" s="11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0"/>
        <v>91.520972644376897</v>
      </c>
      <c r="G283" t="s">
        <v>14</v>
      </c>
      <c r="H283">
        <v>2062</v>
      </c>
      <c r="I283" s="7">
        <f t="shared" si="24"/>
        <v>73.012609117361791</v>
      </c>
      <c r="J283" t="s">
        <v>21</v>
      </c>
      <c r="K283" t="s">
        <v>22</v>
      </c>
      <c r="L283">
        <v>1331445600</v>
      </c>
      <c r="M283" s="11">
        <f t="shared" si="21"/>
        <v>40979.25</v>
      </c>
      <c r="N283">
        <v>1333256400</v>
      </c>
      <c r="O283" s="11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0"/>
        <v>108.04761904761904</v>
      </c>
      <c r="G284" t="s">
        <v>20</v>
      </c>
      <c r="H284">
        <v>133</v>
      </c>
      <c r="I284" s="7">
        <f t="shared" si="24"/>
        <v>68.240601503759393</v>
      </c>
      <c r="J284" t="s">
        <v>21</v>
      </c>
      <c r="K284" t="s">
        <v>22</v>
      </c>
      <c r="L284">
        <v>1480226400</v>
      </c>
      <c r="M284" s="11">
        <f t="shared" si="21"/>
        <v>42701.25</v>
      </c>
      <c r="N284">
        <v>1480744800</v>
      </c>
      <c r="O284" s="11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0"/>
        <v>18.728395061728396</v>
      </c>
      <c r="G285" t="s">
        <v>14</v>
      </c>
      <c r="H285">
        <v>29</v>
      </c>
      <c r="I285" s="7">
        <f t="shared" si="24"/>
        <v>52.310344827586206</v>
      </c>
      <c r="J285" t="s">
        <v>36</v>
      </c>
      <c r="K285" t="s">
        <v>37</v>
      </c>
      <c r="L285">
        <v>1464584400</v>
      </c>
      <c r="M285" s="11">
        <f t="shared" si="21"/>
        <v>42520.208333333328</v>
      </c>
      <c r="N285">
        <v>1465016400</v>
      </c>
      <c r="O285" s="11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0"/>
        <v>83.193877551020407</v>
      </c>
      <c r="G286" t="s">
        <v>14</v>
      </c>
      <c r="H286">
        <v>132</v>
      </c>
      <c r="I286" s="7">
        <f t="shared" si="24"/>
        <v>61.765151515151516</v>
      </c>
      <c r="J286" t="s">
        <v>21</v>
      </c>
      <c r="K286" t="s">
        <v>22</v>
      </c>
      <c r="L286">
        <v>1335848400</v>
      </c>
      <c r="M286" s="11">
        <f t="shared" si="21"/>
        <v>41030.208333333336</v>
      </c>
      <c r="N286">
        <v>1336280400</v>
      </c>
      <c r="O286" s="11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0"/>
        <v>706.33333333333337</v>
      </c>
      <c r="G287" t="s">
        <v>20</v>
      </c>
      <c r="H287">
        <v>254</v>
      </c>
      <c r="I287" s="7">
        <f t="shared" si="24"/>
        <v>25.027559055118111</v>
      </c>
      <c r="J287" t="s">
        <v>21</v>
      </c>
      <c r="K287" t="s">
        <v>22</v>
      </c>
      <c r="L287">
        <v>1473483600</v>
      </c>
      <c r="M287" s="11">
        <f t="shared" si="21"/>
        <v>42623.208333333328</v>
      </c>
      <c r="N287">
        <v>1476766800</v>
      </c>
      <c r="O287" s="11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0"/>
        <v>17.446030330062445</v>
      </c>
      <c r="G288" t="s">
        <v>74</v>
      </c>
      <c r="H288">
        <v>184</v>
      </c>
      <c r="I288" s="7">
        <f t="shared" si="24"/>
        <v>106.28804347826087</v>
      </c>
      <c r="J288" t="s">
        <v>21</v>
      </c>
      <c r="K288" t="s">
        <v>22</v>
      </c>
      <c r="L288">
        <v>1479880800</v>
      </c>
      <c r="M288" s="11">
        <f t="shared" si="21"/>
        <v>42697.25</v>
      </c>
      <c r="N288">
        <v>1480485600</v>
      </c>
      <c r="O288" s="11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0"/>
        <v>209.73015873015873</v>
      </c>
      <c r="G289" t="s">
        <v>20</v>
      </c>
      <c r="H289">
        <v>176</v>
      </c>
      <c r="I289" s="7">
        <f t="shared" si="24"/>
        <v>75.07386363636364</v>
      </c>
      <c r="J289" t="s">
        <v>21</v>
      </c>
      <c r="K289" t="s">
        <v>22</v>
      </c>
      <c r="L289">
        <v>1430197200</v>
      </c>
      <c r="M289" s="11">
        <f t="shared" si="21"/>
        <v>42122.208333333328</v>
      </c>
      <c r="N289">
        <v>1430197200</v>
      </c>
      <c r="O289" s="11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0"/>
        <v>97.785714285714292</v>
      </c>
      <c r="G290" t="s">
        <v>14</v>
      </c>
      <c r="H290">
        <v>137</v>
      </c>
      <c r="I290" s="7">
        <f t="shared" si="24"/>
        <v>39.970802919708028</v>
      </c>
      <c r="J290" t="s">
        <v>36</v>
      </c>
      <c r="K290" t="s">
        <v>37</v>
      </c>
      <c r="L290">
        <v>1331701200</v>
      </c>
      <c r="M290" s="11">
        <f t="shared" si="21"/>
        <v>40982.208333333336</v>
      </c>
      <c r="N290">
        <v>1331787600</v>
      </c>
      <c r="O290" s="11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0"/>
        <v>1684.25</v>
      </c>
      <c r="G291" t="s">
        <v>20</v>
      </c>
      <c r="H291">
        <v>337</v>
      </c>
      <c r="I291" s="7">
        <f t="shared" si="24"/>
        <v>39.982195845697326</v>
      </c>
      <c r="J291" t="s">
        <v>15</v>
      </c>
      <c r="K291" t="s">
        <v>16</v>
      </c>
      <c r="L291">
        <v>1438578000</v>
      </c>
      <c r="M291" s="11">
        <f t="shared" si="21"/>
        <v>42219.208333333328</v>
      </c>
      <c r="N291">
        <v>1438837200</v>
      </c>
      <c r="O291" s="11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0"/>
        <v>54.402135231316727</v>
      </c>
      <c r="G292" t="s">
        <v>14</v>
      </c>
      <c r="H292">
        <v>908</v>
      </c>
      <c r="I292" s="7">
        <f t="shared" si="24"/>
        <v>101.01541850220265</v>
      </c>
      <c r="J292" t="s">
        <v>21</v>
      </c>
      <c r="K292" t="s">
        <v>22</v>
      </c>
      <c r="L292">
        <v>1368162000</v>
      </c>
      <c r="M292" s="11">
        <f t="shared" si="21"/>
        <v>41404.208333333336</v>
      </c>
      <c r="N292">
        <v>1370926800</v>
      </c>
      <c r="O292" s="11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0"/>
        <v>456.61111111111109</v>
      </c>
      <c r="G293" t="s">
        <v>20</v>
      </c>
      <c r="H293">
        <v>107</v>
      </c>
      <c r="I293" s="7">
        <f t="shared" si="24"/>
        <v>76.813084112149539</v>
      </c>
      <c r="J293" t="s">
        <v>21</v>
      </c>
      <c r="K293" t="s">
        <v>22</v>
      </c>
      <c r="L293">
        <v>1318654800</v>
      </c>
      <c r="M293" s="11">
        <f t="shared" si="21"/>
        <v>40831.208333333336</v>
      </c>
      <c r="N293">
        <v>1319000400</v>
      </c>
      <c r="O293" s="11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0"/>
        <v>9.8219178082191778</v>
      </c>
      <c r="G294" t="s">
        <v>14</v>
      </c>
      <c r="H294">
        <v>10</v>
      </c>
      <c r="I294" s="7">
        <f t="shared" si="24"/>
        <v>71.7</v>
      </c>
      <c r="J294" t="s">
        <v>21</v>
      </c>
      <c r="K294" t="s">
        <v>22</v>
      </c>
      <c r="L294">
        <v>1331874000</v>
      </c>
      <c r="M294" s="11">
        <f t="shared" si="21"/>
        <v>40984.208333333336</v>
      </c>
      <c r="N294">
        <v>1333429200</v>
      </c>
      <c r="O294" s="11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0"/>
        <v>16.384615384615383</v>
      </c>
      <c r="G295" t="s">
        <v>74</v>
      </c>
      <c r="H295">
        <v>32</v>
      </c>
      <c r="I295" s="7">
        <f t="shared" si="24"/>
        <v>33.28125</v>
      </c>
      <c r="J295" t="s">
        <v>107</v>
      </c>
      <c r="K295" t="s">
        <v>108</v>
      </c>
      <c r="L295">
        <v>1286254800</v>
      </c>
      <c r="M295" s="11">
        <f t="shared" si="21"/>
        <v>40456.208333333336</v>
      </c>
      <c r="N295">
        <v>1287032400</v>
      </c>
      <c r="O295" s="11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0"/>
        <v>1339.6666666666667</v>
      </c>
      <c r="G296" t="s">
        <v>20</v>
      </c>
      <c r="H296">
        <v>183</v>
      </c>
      <c r="I296" s="7">
        <f t="shared" si="24"/>
        <v>43.923497267759565</v>
      </c>
      <c r="J296" t="s">
        <v>21</v>
      </c>
      <c r="K296" t="s">
        <v>22</v>
      </c>
      <c r="L296">
        <v>1540530000</v>
      </c>
      <c r="M296" s="11">
        <f t="shared" si="21"/>
        <v>43399.208333333328</v>
      </c>
      <c r="N296">
        <v>1541570400</v>
      </c>
      <c r="O296" s="11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0"/>
        <v>35.650077760497666</v>
      </c>
      <c r="G297" t="s">
        <v>14</v>
      </c>
      <c r="H297">
        <v>1910</v>
      </c>
      <c r="I297" s="7">
        <f t="shared" si="24"/>
        <v>36.004712041884815</v>
      </c>
      <c r="J297" t="s">
        <v>98</v>
      </c>
      <c r="K297" t="s">
        <v>99</v>
      </c>
      <c r="L297">
        <v>1381813200</v>
      </c>
      <c r="M297" s="11">
        <f t="shared" si="21"/>
        <v>41562.208333333336</v>
      </c>
      <c r="N297">
        <v>1383976800</v>
      </c>
      <c r="O297" s="11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0"/>
        <v>54.950819672131146</v>
      </c>
      <c r="G298" t="s">
        <v>14</v>
      </c>
      <c r="H298">
        <v>38</v>
      </c>
      <c r="I298" s="7">
        <f t="shared" si="24"/>
        <v>88.21052631578948</v>
      </c>
      <c r="J298" t="s">
        <v>26</v>
      </c>
      <c r="K298" t="s">
        <v>27</v>
      </c>
      <c r="L298">
        <v>1548655200</v>
      </c>
      <c r="M298" s="11">
        <f t="shared" si="21"/>
        <v>43493.25</v>
      </c>
      <c r="N298">
        <v>1550556000</v>
      </c>
      <c r="O298" s="11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0"/>
        <v>94.236111111111114</v>
      </c>
      <c r="G299" t="s">
        <v>14</v>
      </c>
      <c r="H299">
        <v>104</v>
      </c>
      <c r="I299" s="7">
        <f t="shared" si="24"/>
        <v>65.240384615384613</v>
      </c>
      <c r="J299" t="s">
        <v>26</v>
      </c>
      <c r="K299" t="s">
        <v>27</v>
      </c>
      <c r="L299">
        <v>1389679200</v>
      </c>
      <c r="M299" s="11">
        <f t="shared" si="21"/>
        <v>41653.25</v>
      </c>
      <c r="N299">
        <v>1390456800</v>
      </c>
      <c r="O299" s="11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0"/>
        <v>143.91428571428571</v>
      </c>
      <c r="G300" t="s">
        <v>20</v>
      </c>
      <c r="H300">
        <v>72</v>
      </c>
      <c r="I300" s="7">
        <f t="shared" si="24"/>
        <v>69.958333333333329</v>
      </c>
      <c r="J300" t="s">
        <v>21</v>
      </c>
      <c r="K300" t="s">
        <v>22</v>
      </c>
      <c r="L300">
        <v>1456466400</v>
      </c>
      <c r="M300" s="11">
        <f t="shared" si="21"/>
        <v>42426.25</v>
      </c>
      <c r="N300">
        <v>1458018000</v>
      </c>
      <c r="O300" s="11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0"/>
        <v>51.421052631578945</v>
      </c>
      <c r="G301" t="s">
        <v>14</v>
      </c>
      <c r="H301">
        <v>49</v>
      </c>
      <c r="I301" s="7">
        <f t="shared" si="24"/>
        <v>39.877551020408163</v>
      </c>
      <c r="J301" t="s">
        <v>21</v>
      </c>
      <c r="K301" t="s">
        <v>22</v>
      </c>
      <c r="L301">
        <v>1456984800</v>
      </c>
      <c r="M301" s="11">
        <f t="shared" si="21"/>
        <v>42432.25</v>
      </c>
      <c r="N301">
        <v>1461819600</v>
      </c>
      <c r="O301" s="11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0"/>
        <v>5</v>
      </c>
      <c r="G302" t="s">
        <v>14</v>
      </c>
      <c r="H302">
        <v>1</v>
      </c>
      <c r="I302" s="7">
        <f t="shared" si="24"/>
        <v>5</v>
      </c>
      <c r="J302" t="s">
        <v>36</v>
      </c>
      <c r="K302" t="s">
        <v>37</v>
      </c>
      <c r="L302">
        <v>1504069200</v>
      </c>
      <c r="M302" s="11">
        <f t="shared" si="21"/>
        <v>42977.208333333328</v>
      </c>
      <c r="N302">
        <v>1504155600</v>
      </c>
      <c r="O302" s="11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0"/>
        <v>1344.6666666666667</v>
      </c>
      <c r="G303" t="s">
        <v>20</v>
      </c>
      <c r="H303">
        <v>295</v>
      </c>
      <c r="I303" s="7">
        <f t="shared" si="24"/>
        <v>41.023728813559323</v>
      </c>
      <c r="J303" t="s">
        <v>21</v>
      </c>
      <c r="K303" t="s">
        <v>22</v>
      </c>
      <c r="L303">
        <v>1424930400</v>
      </c>
      <c r="M303" s="11">
        <f t="shared" si="21"/>
        <v>42061.25</v>
      </c>
      <c r="N303">
        <v>1426395600</v>
      </c>
      <c r="O303" s="11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0"/>
        <v>31.844940867279899</v>
      </c>
      <c r="G304" t="s">
        <v>14</v>
      </c>
      <c r="H304">
        <v>245</v>
      </c>
      <c r="I304" s="7">
        <f t="shared" si="24"/>
        <v>98.914285714285711</v>
      </c>
      <c r="J304" t="s">
        <v>21</v>
      </c>
      <c r="K304" t="s">
        <v>22</v>
      </c>
      <c r="L304">
        <v>1535864400</v>
      </c>
      <c r="M304" s="11">
        <f t="shared" si="21"/>
        <v>43345.208333333328</v>
      </c>
      <c r="N304">
        <v>1537074000</v>
      </c>
      <c r="O304" s="11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0"/>
        <v>82.617647058823536</v>
      </c>
      <c r="G305" t="s">
        <v>14</v>
      </c>
      <c r="H305">
        <v>32</v>
      </c>
      <c r="I305" s="7">
        <f t="shared" si="24"/>
        <v>87.78125</v>
      </c>
      <c r="J305" t="s">
        <v>21</v>
      </c>
      <c r="K305" t="s">
        <v>22</v>
      </c>
      <c r="L305">
        <v>1452146400</v>
      </c>
      <c r="M305" s="11">
        <f t="shared" si="21"/>
        <v>42376.25</v>
      </c>
      <c r="N305">
        <v>1452578400</v>
      </c>
      <c r="O305" s="11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0"/>
        <v>546.14285714285722</v>
      </c>
      <c r="G306" t="s">
        <v>20</v>
      </c>
      <c r="H306">
        <v>142</v>
      </c>
      <c r="I306" s="7">
        <f t="shared" si="24"/>
        <v>80.767605633802816</v>
      </c>
      <c r="J306" t="s">
        <v>21</v>
      </c>
      <c r="K306" t="s">
        <v>22</v>
      </c>
      <c r="L306">
        <v>1470546000</v>
      </c>
      <c r="M306" s="11">
        <f t="shared" si="21"/>
        <v>42589.208333333328</v>
      </c>
      <c r="N306">
        <v>1474088400</v>
      </c>
      <c r="O306" s="11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0"/>
        <v>286.21428571428572</v>
      </c>
      <c r="G307" t="s">
        <v>20</v>
      </c>
      <c r="H307">
        <v>85</v>
      </c>
      <c r="I307" s="7">
        <f t="shared" si="24"/>
        <v>94.28235294117647</v>
      </c>
      <c r="J307" t="s">
        <v>21</v>
      </c>
      <c r="K307" t="s">
        <v>22</v>
      </c>
      <c r="L307">
        <v>1458363600</v>
      </c>
      <c r="M307" s="11">
        <f t="shared" si="21"/>
        <v>42448.208333333328</v>
      </c>
      <c r="N307">
        <v>1461906000</v>
      </c>
      <c r="O307" s="11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0"/>
        <v>7.9076923076923071</v>
      </c>
      <c r="G308" t="s">
        <v>14</v>
      </c>
      <c r="H308">
        <v>7</v>
      </c>
      <c r="I308" s="7">
        <f t="shared" si="24"/>
        <v>73.428571428571431</v>
      </c>
      <c r="J308" t="s">
        <v>21</v>
      </c>
      <c r="K308" t="s">
        <v>22</v>
      </c>
      <c r="L308">
        <v>1500008400</v>
      </c>
      <c r="M308" s="11">
        <f t="shared" si="21"/>
        <v>42930.208333333328</v>
      </c>
      <c r="N308">
        <v>1500267600</v>
      </c>
      <c r="O308" s="11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0"/>
        <v>132.13677811550153</v>
      </c>
      <c r="G309" t="s">
        <v>20</v>
      </c>
      <c r="H309">
        <v>659</v>
      </c>
      <c r="I309" s="7">
        <f t="shared" si="24"/>
        <v>65.968133535660087</v>
      </c>
      <c r="J309" t="s">
        <v>36</v>
      </c>
      <c r="K309" t="s">
        <v>37</v>
      </c>
      <c r="L309">
        <v>1338958800</v>
      </c>
      <c r="M309" s="11">
        <f t="shared" si="21"/>
        <v>41066.208333333336</v>
      </c>
      <c r="N309">
        <v>1340686800</v>
      </c>
      <c r="O309" s="11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0"/>
        <v>74.077834179357026</v>
      </c>
      <c r="G310" t="s">
        <v>14</v>
      </c>
      <c r="H310">
        <v>803</v>
      </c>
      <c r="I310" s="7">
        <f t="shared" si="24"/>
        <v>109.04109589041096</v>
      </c>
      <c r="J310" t="s">
        <v>21</v>
      </c>
      <c r="K310" t="s">
        <v>22</v>
      </c>
      <c r="L310">
        <v>1303102800</v>
      </c>
      <c r="M310" s="11">
        <f t="shared" si="21"/>
        <v>40651.208333333336</v>
      </c>
      <c r="N310">
        <v>1303189200</v>
      </c>
      <c r="O310" s="11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0"/>
        <v>75.292682926829272</v>
      </c>
      <c r="G311" t="s">
        <v>74</v>
      </c>
      <c r="H311">
        <v>75</v>
      </c>
      <c r="I311" s="7">
        <f t="shared" si="24"/>
        <v>41.16</v>
      </c>
      <c r="J311" t="s">
        <v>21</v>
      </c>
      <c r="K311" t="s">
        <v>22</v>
      </c>
      <c r="L311">
        <v>1316581200</v>
      </c>
      <c r="M311" s="11">
        <f t="shared" si="21"/>
        <v>40807.208333333336</v>
      </c>
      <c r="N311">
        <v>1318309200</v>
      </c>
      <c r="O311" s="11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0"/>
        <v>20.333333333333332</v>
      </c>
      <c r="G312" t="s">
        <v>14</v>
      </c>
      <c r="H312">
        <v>16</v>
      </c>
      <c r="I312" s="7">
        <f t="shared" si="24"/>
        <v>99.125</v>
      </c>
      <c r="J312" t="s">
        <v>21</v>
      </c>
      <c r="K312" t="s">
        <v>22</v>
      </c>
      <c r="L312">
        <v>1270789200</v>
      </c>
      <c r="M312" s="11">
        <f t="shared" si="21"/>
        <v>40277.208333333336</v>
      </c>
      <c r="N312">
        <v>1272171600</v>
      </c>
      <c r="O312" s="11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0"/>
        <v>203.36507936507937</v>
      </c>
      <c r="G313" t="s">
        <v>20</v>
      </c>
      <c r="H313">
        <v>121</v>
      </c>
      <c r="I313" s="7">
        <f t="shared" si="24"/>
        <v>105.88429752066116</v>
      </c>
      <c r="J313" t="s">
        <v>21</v>
      </c>
      <c r="K313" t="s">
        <v>22</v>
      </c>
      <c r="L313">
        <v>1297836000</v>
      </c>
      <c r="M313" s="11">
        <f t="shared" si="21"/>
        <v>40590.25</v>
      </c>
      <c r="N313">
        <v>1298872800</v>
      </c>
      <c r="O313" s="11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0"/>
        <v>310.2284263959391</v>
      </c>
      <c r="G314" t="s">
        <v>20</v>
      </c>
      <c r="H314">
        <v>3742</v>
      </c>
      <c r="I314" s="7">
        <f t="shared" si="24"/>
        <v>48.996525921966864</v>
      </c>
      <c r="J314" t="s">
        <v>21</v>
      </c>
      <c r="K314" t="s">
        <v>22</v>
      </c>
      <c r="L314">
        <v>1382677200</v>
      </c>
      <c r="M314" s="11">
        <f t="shared" si="21"/>
        <v>41572.208333333336</v>
      </c>
      <c r="N314">
        <v>1383282000</v>
      </c>
      <c r="O314" s="11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0"/>
        <v>395.31818181818181</v>
      </c>
      <c r="G315" t="s">
        <v>20</v>
      </c>
      <c r="H315">
        <v>223</v>
      </c>
      <c r="I315" s="7">
        <f t="shared" si="24"/>
        <v>39</v>
      </c>
      <c r="J315" t="s">
        <v>21</v>
      </c>
      <c r="K315" t="s">
        <v>22</v>
      </c>
      <c r="L315">
        <v>1330322400</v>
      </c>
      <c r="M315" s="11">
        <f t="shared" si="21"/>
        <v>40966.25</v>
      </c>
      <c r="N315">
        <v>1330495200</v>
      </c>
      <c r="O315" s="11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0"/>
        <v>294.71428571428572</v>
      </c>
      <c r="G316" t="s">
        <v>20</v>
      </c>
      <c r="H316">
        <v>133</v>
      </c>
      <c r="I316" s="7">
        <f t="shared" si="24"/>
        <v>31.022556390977442</v>
      </c>
      <c r="J316" t="s">
        <v>21</v>
      </c>
      <c r="K316" t="s">
        <v>22</v>
      </c>
      <c r="L316">
        <v>1552366800</v>
      </c>
      <c r="M316" s="11">
        <f t="shared" si="21"/>
        <v>43536.208333333328</v>
      </c>
      <c r="N316">
        <v>1552798800</v>
      </c>
      <c r="O316" s="11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0"/>
        <v>33.89473684210526</v>
      </c>
      <c r="G317" t="s">
        <v>14</v>
      </c>
      <c r="H317">
        <v>31</v>
      </c>
      <c r="I317" s="7">
        <f t="shared" si="24"/>
        <v>103.87096774193549</v>
      </c>
      <c r="J317" t="s">
        <v>21</v>
      </c>
      <c r="K317" t="s">
        <v>22</v>
      </c>
      <c r="L317">
        <v>1400907600</v>
      </c>
      <c r="M317" s="11">
        <f t="shared" si="21"/>
        <v>41783.208333333336</v>
      </c>
      <c r="N317">
        <v>1403413200</v>
      </c>
      <c r="O317" s="11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0"/>
        <v>66.677083333333329</v>
      </c>
      <c r="G318" t="s">
        <v>14</v>
      </c>
      <c r="H318">
        <v>108</v>
      </c>
      <c r="I318" s="7">
        <f t="shared" si="24"/>
        <v>59.268518518518519</v>
      </c>
      <c r="J318" t="s">
        <v>107</v>
      </c>
      <c r="K318" t="s">
        <v>108</v>
      </c>
      <c r="L318">
        <v>1574143200</v>
      </c>
      <c r="M318" s="11">
        <f t="shared" si="21"/>
        <v>43788.25</v>
      </c>
      <c r="N318">
        <v>1574229600</v>
      </c>
      <c r="O318" s="11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0"/>
        <v>19.227272727272727</v>
      </c>
      <c r="G319" t="s">
        <v>14</v>
      </c>
      <c r="H319">
        <v>30</v>
      </c>
      <c r="I319" s="7">
        <f t="shared" si="24"/>
        <v>42.3</v>
      </c>
      <c r="J319" t="s">
        <v>21</v>
      </c>
      <c r="K319" t="s">
        <v>22</v>
      </c>
      <c r="L319">
        <v>1494738000</v>
      </c>
      <c r="M319" s="11">
        <f t="shared" si="21"/>
        <v>42869.208333333328</v>
      </c>
      <c r="N319">
        <v>1495861200</v>
      </c>
      <c r="O319" s="11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0"/>
        <v>15.842105263157894</v>
      </c>
      <c r="G320" t="s">
        <v>14</v>
      </c>
      <c r="H320">
        <v>17</v>
      </c>
      <c r="I320" s="7">
        <f t="shared" si="24"/>
        <v>53.117647058823529</v>
      </c>
      <c r="J320" t="s">
        <v>21</v>
      </c>
      <c r="K320" t="s">
        <v>22</v>
      </c>
      <c r="L320">
        <v>1392357600</v>
      </c>
      <c r="M320" s="11">
        <f t="shared" si="21"/>
        <v>41684.25</v>
      </c>
      <c r="N320">
        <v>1392530400</v>
      </c>
      <c r="O320" s="11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0"/>
        <v>38.702380952380956</v>
      </c>
      <c r="G321" t="s">
        <v>74</v>
      </c>
      <c r="H321">
        <v>64</v>
      </c>
      <c r="I321" s="7">
        <f t="shared" si="24"/>
        <v>50.796875</v>
      </c>
      <c r="J321" t="s">
        <v>21</v>
      </c>
      <c r="K321" t="s">
        <v>22</v>
      </c>
      <c r="L321">
        <v>1281589200</v>
      </c>
      <c r="M321" s="11">
        <f t="shared" si="21"/>
        <v>40402.208333333336</v>
      </c>
      <c r="N321">
        <v>1283662800</v>
      </c>
      <c r="O321" s="11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9.5876777251184837</v>
      </c>
      <c r="G322" t="s">
        <v>14</v>
      </c>
      <c r="H322">
        <v>80</v>
      </c>
      <c r="I322" s="7">
        <f t="shared" si="24"/>
        <v>101.15</v>
      </c>
      <c r="J322" t="s">
        <v>21</v>
      </c>
      <c r="K322" t="s">
        <v>22</v>
      </c>
      <c r="L322">
        <v>1305003600</v>
      </c>
      <c r="M322" s="11">
        <f t="shared" si="21"/>
        <v>40673.208333333336</v>
      </c>
      <c r="N322">
        <v>1305781200</v>
      </c>
      <c r="O322" s="11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5">E323/D323*100</f>
        <v>94.144366197183089</v>
      </c>
      <c r="G323" t="s">
        <v>14</v>
      </c>
      <c r="H323">
        <v>2468</v>
      </c>
      <c r="I323" s="7">
        <f t="shared" si="24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6">(((L323/60)/60)/24)+DATE(1970,1,1)</f>
        <v>40634.208333333336</v>
      </c>
      <c r="N323">
        <v>1302325200</v>
      </c>
      <c r="O323" s="11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+_xlfn.TEXTBEFORE(R323,"/")</f>
        <v>film &amp; video</v>
      </c>
      <c r="T323" t="str">
        <f t="shared" ref="T323:T386" si="28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5"/>
        <v>166.56234096692114</v>
      </c>
      <c r="G324" t="s">
        <v>20</v>
      </c>
      <c r="H324">
        <v>5168</v>
      </c>
      <c r="I324" s="7">
        <f t="shared" ref="I324:I387" si="29">E324/H324</f>
        <v>37.998645510835914</v>
      </c>
      <c r="J324" t="s">
        <v>21</v>
      </c>
      <c r="K324" t="s">
        <v>22</v>
      </c>
      <c r="L324">
        <v>1290664800</v>
      </c>
      <c r="M324" s="11">
        <f t="shared" si="26"/>
        <v>40507.25</v>
      </c>
      <c r="N324">
        <v>1291788000</v>
      </c>
      <c r="O324" s="11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5"/>
        <v>24.134831460674157</v>
      </c>
      <c r="G325" t="s">
        <v>14</v>
      </c>
      <c r="H325">
        <v>26</v>
      </c>
      <c r="I325" s="7">
        <f t="shared" si="29"/>
        <v>82.615384615384613</v>
      </c>
      <c r="J325" t="s">
        <v>40</v>
      </c>
      <c r="K325" t="s">
        <v>41</v>
      </c>
      <c r="L325">
        <v>1395896400</v>
      </c>
      <c r="M325" s="11">
        <f t="shared" si="26"/>
        <v>41725.208333333336</v>
      </c>
      <c r="N325">
        <v>1396069200</v>
      </c>
      <c r="O325" s="11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5"/>
        <v>164.05633802816902</v>
      </c>
      <c r="G326" t="s">
        <v>20</v>
      </c>
      <c r="H326">
        <v>307</v>
      </c>
      <c r="I326" s="7">
        <f t="shared" si="29"/>
        <v>37.941368078175898</v>
      </c>
      <c r="J326" t="s">
        <v>21</v>
      </c>
      <c r="K326" t="s">
        <v>22</v>
      </c>
      <c r="L326">
        <v>1434862800</v>
      </c>
      <c r="M326" s="11">
        <f t="shared" si="26"/>
        <v>42176.208333333328</v>
      </c>
      <c r="N326">
        <v>1435899600</v>
      </c>
      <c r="O326" s="11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5"/>
        <v>90.723076923076931</v>
      </c>
      <c r="G327" t="s">
        <v>14</v>
      </c>
      <c r="H327">
        <v>73</v>
      </c>
      <c r="I327" s="7">
        <f t="shared" si="29"/>
        <v>80.780821917808225</v>
      </c>
      <c r="J327" t="s">
        <v>21</v>
      </c>
      <c r="K327" t="s">
        <v>22</v>
      </c>
      <c r="L327">
        <v>1529125200</v>
      </c>
      <c r="M327" s="11">
        <f t="shared" si="26"/>
        <v>43267.208333333328</v>
      </c>
      <c r="N327">
        <v>1531112400</v>
      </c>
      <c r="O327" s="11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5"/>
        <v>46.194444444444443</v>
      </c>
      <c r="G328" t="s">
        <v>14</v>
      </c>
      <c r="H328">
        <v>128</v>
      </c>
      <c r="I328" s="7">
        <f t="shared" si="29"/>
        <v>25.984375</v>
      </c>
      <c r="J328" t="s">
        <v>21</v>
      </c>
      <c r="K328" t="s">
        <v>22</v>
      </c>
      <c r="L328">
        <v>1451109600</v>
      </c>
      <c r="M328" s="11">
        <f t="shared" si="26"/>
        <v>42364.25</v>
      </c>
      <c r="N328">
        <v>1451628000</v>
      </c>
      <c r="O328" s="11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5"/>
        <v>38.53846153846154</v>
      </c>
      <c r="G329" t="s">
        <v>14</v>
      </c>
      <c r="H329">
        <v>33</v>
      </c>
      <c r="I329" s="7">
        <f t="shared" si="29"/>
        <v>30.363636363636363</v>
      </c>
      <c r="J329" t="s">
        <v>21</v>
      </c>
      <c r="K329" t="s">
        <v>22</v>
      </c>
      <c r="L329">
        <v>1566968400</v>
      </c>
      <c r="M329" s="11">
        <f t="shared" si="26"/>
        <v>43705.208333333328</v>
      </c>
      <c r="N329">
        <v>1567314000</v>
      </c>
      <c r="O329" s="11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5"/>
        <v>133.56231003039514</v>
      </c>
      <c r="G330" t="s">
        <v>20</v>
      </c>
      <c r="H330">
        <v>2441</v>
      </c>
      <c r="I330" s="7">
        <f t="shared" si="29"/>
        <v>54.004916018025398</v>
      </c>
      <c r="J330" t="s">
        <v>21</v>
      </c>
      <c r="K330" t="s">
        <v>22</v>
      </c>
      <c r="L330">
        <v>1543557600</v>
      </c>
      <c r="M330" s="11">
        <f t="shared" si="26"/>
        <v>43434.25</v>
      </c>
      <c r="N330">
        <v>1544508000</v>
      </c>
      <c r="O330" s="11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5"/>
        <v>22.896588486140725</v>
      </c>
      <c r="G331" t="s">
        <v>47</v>
      </c>
      <c r="H331">
        <v>211</v>
      </c>
      <c r="I331" s="7">
        <f t="shared" si="29"/>
        <v>101.78672985781991</v>
      </c>
      <c r="J331" t="s">
        <v>21</v>
      </c>
      <c r="K331" t="s">
        <v>22</v>
      </c>
      <c r="L331">
        <v>1481522400</v>
      </c>
      <c r="M331" s="11">
        <f t="shared" si="26"/>
        <v>42716.25</v>
      </c>
      <c r="N331">
        <v>1482472800</v>
      </c>
      <c r="O331" s="11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5"/>
        <v>184.95548961424333</v>
      </c>
      <c r="G332" t="s">
        <v>20</v>
      </c>
      <c r="H332">
        <v>1385</v>
      </c>
      <c r="I332" s="7">
        <f t="shared" si="29"/>
        <v>45.003610108303249</v>
      </c>
      <c r="J332" t="s">
        <v>40</v>
      </c>
      <c r="K332" t="s">
        <v>41</v>
      </c>
      <c r="L332">
        <v>1512712800</v>
      </c>
      <c r="M332" s="11">
        <f t="shared" si="26"/>
        <v>43077.25</v>
      </c>
      <c r="N332">
        <v>1512799200</v>
      </c>
      <c r="O332" s="11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5"/>
        <v>443.72727272727275</v>
      </c>
      <c r="G333" t="s">
        <v>20</v>
      </c>
      <c r="H333">
        <v>190</v>
      </c>
      <c r="I333" s="7">
        <f t="shared" si="29"/>
        <v>77.068421052631578</v>
      </c>
      <c r="J333" t="s">
        <v>21</v>
      </c>
      <c r="K333" t="s">
        <v>22</v>
      </c>
      <c r="L333">
        <v>1324274400</v>
      </c>
      <c r="M333" s="11">
        <f t="shared" si="26"/>
        <v>40896.25</v>
      </c>
      <c r="N333">
        <v>1324360800</v>
      </c>
      <c r="O333" s="11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5"/>
        <v>199.9806763285024</v>
      </c>
      <c r="G334" t="s">
        <v>20</v>
      </c>
      <c r="H334">
        <v>470</v>
      </c>
      <c r="I334" s="7">
        <f t="shared" si="29"/>
        <v>88.076595744680844</v>
      </c>
      <c r="J334" t="s">
        <v>21</v>
      </c>
      <c r="K334" t="s">
        <v>22</v>
      </c>
      <c r="L334">
        <v>1364446800</v>
      </c>
      <c r="M334" s="11">
        <f t="shared" si="26"/>
        <v>41361.208333333336</v>
      </c>
      <c r="N334">
        <v>1364533200</v>
      </c>
      <c r="O334" s="11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5"/>
        <v>123.95833333333333</v>
      </c>
      <c r="G335" t="s">
        <v>20</v>
      </c>
      <c r="H335">
        <v>253</v>
      </c>
      <c r="I335" s="7">
        <f t="shared" si="29"/>
        <v>47.035573122529641</v>
      </c>
      <c r="J335" t="s">
        <v>21</v>
      </c>
      <c r="K335" t="s">
        <v>22</v>
      </c>
      <c r="L335">
        <v>1542693600</v>
      </c>
      <c r="M335" s="11">
        <f t="shared" si="26"/>
        <v>43424.25</v>
      </c>
      <c r="N335">
        <v>1545112800</v>
      </c>
      <c r="O335" s="11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5"/>
        <v>186.61329305135951</v>
      </c>
      <c r="G336" t="s">
        <v>20</v>
      </c>
      <c r="H336">
        <v>1113</v>
      </c>
      <c r="I336" s="7">
        <f t="shared" si="29"/>
        <v>110.99550763701707</v>
      </c>
      <c r="J336" t="s">
        <v>21</v>
      </c>
      <c r="K336" t="s">
        <v>22</v>
      </c>
      <c r="L336">
        <v>1515564000</v>
      </c>
      <c r="M336" s="11">
        <f t="shared" si="26"/>
        <v>43110.25</v>
      </c>
      <c r="N336">
        <v>1516168800</v>
      </c>
      <c r="O336" s="11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5"/>
        <v>114.28538550057536</v>
      </c>
      <c r="G337" t="s">
        <v>20</v>
      </c>
      <c r="H337">
        <v>2283</v>
      </c>
      <c r="I337" s="7">
        <f t="shared" si="29"/>
        <v>87.003066141042481</v>
      </c>
      <c r="J337" t="s">
        <v>21</v>
      </c>
      <c r="K337" t="s">
        <v>22</v>
      </c>
      <c r="L337">
        <v>1573797600</v>
      </c>
      <c r="M337" s="11">
        <f t="shared" si="26"/>
        <v>43784.25</v>
      </c>
      <c r="N337">
        <v>1574920800</v>
      </c>
      <c r="O337" s="11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5"/>
        <v>97.032531824611041</v>
      </c>
      <c r="G338" t="s">
        <v>14</v>
      </c>
      <c r="H338">
        <v>1072</v>
      </c>
      <c r="I338" s="7">
        <f t="shared" si="29"/>
        <v>63.994402985074629</v>
      </c>
      <c r="J338" t="s">
        <v>21</v>
      </c>
      <c r="K338" t="s">
        <v>22</v>
      </c>
      <c r="L338">
        <v>1292392800</v>
      </c>
      <c r="M338" s="11">
        <f t="shared" si="26"/>
        <v>40527.25</v>
      </c>
      <c r="N338">
        <v>1292479200</v>
      </c>
      <c r="O338" s="11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5"/>
        <v>122.81904761904762</v>
      </c>
      <c r="G339" t="s">
        <v>20</v>
      </c>
      <c r="H339">
        <v>1095</v>
      </c>
      <c r="I339" s="7">
        <f t="shared" si="29"/>
        <v>105.9945205479452</v>
      </c>
      <c r="J339" t="s">
        <v>21</v>
      </c>
      <c r="K339" t="s">
        <v>22</v>
      </c>
      <c r="L339">
        <v>1573452000</v>
      </c>
      <c r="M339" s="11">
        <f t="shared" si="26"/>
        <v>43780.25</v>
      </c>
      <c r="N339">
        <v>1573538400</v>
      </c>
      <c r="O339" s="11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5"/>
        <v>179.14326647564468</v>
      </c>
      <c r="G340" t="s">
        <v>20</v>
      </c>
      <c r="H340">
        <v>1690</v>
      </c>
      <c r="I340" s="7">
        <f t="shared" si="29"/>
        <v>73.989349112426041</v>
      </c>
      <c r="J340" t="s">
        <v>21</v>
      </c>
      <c r="K340" t="s">
        <v>22</v>
      </c>
      <c r="L340">
        <v>1317790800</v>
      </c>
      <c r="M340" s="11">
        <f t="shared" si="26"/>
        <v>40821.208333333336</v>
      </c>
      <c r="N340">
        <v>1320382800</v>
      </c>
      <c r="O340" s="11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5"/>
        <v>79.951577402787962</v>
      </c>
      <c r="G341" t="s">
        <v>74</v>
      </c>
      <c r="H341">
        <v>1297</v>
      </c>
      <c r="I341" s="7">
        <f t="shared" si="29"/>
        <v>84.02004626060139</v>
      </c>
      <c r="J341" t="s">
        <v>15</v>
      </c>
      <c r="K341" t="s">
        <v>16</v>
      </c>
      <c r="L341">
        <v>1501650000</v>
      </c>
      <c r="M341" s="11">
        <f t="shared" si="26"/>
        <v>42949.208333333328</v>
      </c>
      <c r="N341">
        <v>1502859600</v>
      </c>
      <c r="O341" s="11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5"/>
        <v>94.242587601078171</v>
      </c>
      <c r="G342" t="s">
        <v>14</v>
      </c>
      <c r="H342">
        <v>393</v>
      </c>
      <c r="I342" s="7">
        <f t="shared" si="29"/>
        <v>88.966921119592882</v>
      </c>
      <c r="J342" t="s">
        <v>21</v>
      </c>
      <c r="K342" t="s">
        <v>22</v>
      </c>
      <c r="L342">
        <v>1323669600</v>
      </c>
      <c r="M342" s="11">
        <f t="shared" si="26"/>
        <v>40889.25</v>
      </c>
      <c r="N342">
        <v>1323756000</v>
      </c>
      <c r="O342" s="11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5"/>
        <v>84.669291338582681</v>
      </c>
      <c r="G343" t="s">
        <v>14</v>
      </c>
      <c r="H343">
        <v>1257</v>
      </c>
      <c r="I343" s="7">
        <f t="shared" si="29"/>
        <v>76.990453460620529</v>
      </c>
      <c r="J343" t="s">
        <v>21</v>
      </c>
      <c r="K343" t="s">
        <v>22</v>
      </c>
      <c r="L343">
        <v>1440738000</v>
      </c>
      <c r="M343" s="11">
        <f t="shared" si="26"/>
        <v>42244.208333333328</v>
      </c>
      <c r="N343">
        <v>1441342800</v>
      </c>
      <c r="O343" s="11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5"/>
        <v>66.521920668058456</v>
      </c>
      <c r="G344" t="s">
        <v>14</v>
      </c>
      <c r="H344">
        <v>328</v>
      </c>
      <c r="I344" s="7">
        <f t="shared" si="29"/>
        <v>97.146341463414629</v>
      </c>
      <c r="J344" t="s">
        <v>21</v>
      </c>
      <c r="K344" t="s">
        <v>22</v>
      </c>
      <c r="L344">
        <v>1374296400</v>
      </c>
      <c r="M344" s="11">
        <f t="shared" si="26"/>
        <v>41475.208333333336</v>
      </c>
      <c r="N344">
        <v>1375333200</v>
      </c>
      <c r="O344" s="11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5"/>
        <v>53.922222222222224</v>
      </c>
      <c r="G345" t="s">
        <v>14</v>
      </c>
      <c r="H345">
        <v>147</v>
      </c>
      <c r="I345" s="7">
        <f t="shared" si="29"/>
        <v>33.013605442176868</v>
      </c>
      <c r="J345" t="s">
        <v>21</v>
      </c>
      <c r="K345" t="s">
        <v>22</v>
      </c>
      <c r="L345">
        <v>1384840800</v>
      </c>
      <c r="M345" s="11">
        <f t="shared" si="26"/>
        <v>41597.25</v>
      </c>
      <c r="N345">
        <v>1389420000</v>
      </c>
      <c r="O345" s="11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5"/>
        <v>41.983299595141702</v>
      </c>
      <c r="G346" t="s">
        <v>14</v>
      </c>
      <c r="H346">
        <v>830</v>
      </c>
      <c r="I346" s="7">
        <f t="shared" si="29"/>
        <v>99.950602409638549</v>
      </c>
      <c r="J346" t="s">
        <v>21</v>
      </c>
      <c r="K346" t="s">
        <v>22</v>
      </c>
      <c r="L346">
        <v>1516600800</v>
      </c>
      <c r="M346" s="11">
        <f t="shared" si="26"/>
        <v>43122.25</v>
      </c>
      <c r="N346">
        <v>1520056800</v>
      </c>
      <c r="O346" s="11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5"/>
        <v>14.69479695431472</v>
      </c>
      <c r="G347" t="s">
        <v>14</v>
      </c>
      <c r="H347">
        <v>331</v>
      </c>
      <c r="I347" s="7">
        <f t="shared" si="29"/>
        <v>69.966767371601208</v>
      </c>
      <c r="J347" t="s">
        <v>40</v>
      </c>
      <c r="K347" t="s">
        <v>41</v>
      </c>
      <c r="L347">
        <v>1436418000</v>
      </c>
      <c r="M347" s="11">
        <f t="shared" si="26"/>
        <v>42194.208333333328</v>
      </c>
      <c r="N347">
        <v>1436504400</v>
      </c>
      <c r="O347" s="11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5"/>
        <v>34.475000000000001</v>
      </c>
      <c r="G348" t="s">
        <v>14</v>
      </c>
      <c r="H348">
        <v>25</v>
      </c>
      <c r="I348" s="7">
        <f t="shared" si="29"/>
        <v>110.32</v>
      </c>
      <c r="J348" t="s">
        <v>21</v>
      </c>
      <c r="K348" t="s">
        <v>22</v>
      </c>
      <c r="L348">
        <v>1503550800</v>
      </c>
      <c r="M348" s="11">
        <f t="shared" si="26"/>
        <v>42971.208333333328</v>
      </c>
      <c r="N348">
        <v>1508302800</v>
      </c>
      <c r="O348" s="11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5"/>
        <v>1400.7777777777778</v>
      </c>
      <c r="G349" t="s">
        <v>20</v>
      </c>
      <c r="H349">
        <v>191</v>
      </c>
      <c r="I349" s="7">
        <f t="shared" si="29"/>
        <v>66.005235602094245</v>
      </c>
      <c r="J349" t="s">
        <v>21</v>
      </c>
      <c r="K349" t="s">
        <v>22</v>
      </c>
      <c r="L349">
        <v>1423634400</v>
      </c>
      <c r="M349" s="11">
        <f t="shared" si="26"/>
        <v>42046.25</v>
      </c>
      <c r="N349">
        <v>1425708000</v>
      </c>
      <c r="O349" s="11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5"/>
        <v>71.770351758793964</v>
      </c>
      <c r="G350" t="s">
        <v>14</v>
      </c>
      <c r="H350">
        <v>3483</v>
      </c>
      <c r="I350" s="7">
        <f t="shared" si="29"/>
        <v>41.005742176284812</v>
      </c>
      <c r="J350" t="s">
        <v>21</v>
      </c>
      <c r="K350" t="s">
        <v>22</v>
      </c>
      <c r="L350">
        <v>1487224800</v>
      </c>
      <c r="M350" s="11">
        <f t="shared" si="26"/>
        <v>42782.25</v>
      </c>
      <c r="N350">
        <v>1488348000</v>
      </c>
      <c r="O350" s="11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5"/>
        <v>53.074115044247783</v>
      </c>
      <c r="G351" t="s">
        <v>14</v>
      </c>
      <c r="H351">
        <v>923</v>
      </c>
      <c r="I351" s="7">
        <f t="shared" si="29"/>
        <v>103.96316359696641</v>
      </c>
      <c r="J351" t="s">
        <v>21</v>
      </c>
      <c r="K351" t="s">
        <v>22</v>
      </c>
      <c r="L351">
        <v>1500008400</v>
      </c>
      <c r="M351" s="11">
        <f t="shared" si="26"/>
        <v>42930.208333333328</v>
      </c>
      <c r="N351">
        <v>1502600400</v>
      </c>
      <c r="O351" s="11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5"/>
        <v>5</v>
      </c>
      <c r="G352" t="s">
        <v>14</v>
      </c>
      <c r="H352">
        <v>1</v>
      </c>
      <c r="I352" s="7">
        <f t="shared" si="29"/>
        <v>5</v>
      </c>
      <c r="J352" t="s">
        <v>21</v>
      </c>
      <c r="K352" t="s">
        <v>22</v>
      </c>
      <c r="L352">
        <v>1432098000</v>
      </c>
      <c r="M352" s="11">
        <f t="shared" si="26"/>
        <v>42144.208333333328</v>
      </c>
      <c r="N352">
        <v>1433653200</v>
      </c>
      <c r="O352" s="11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5"/>
        <v>127.70715249662618</v>
      </c>
      <c r="G353" t="s">
        <v>20</v>
      </c>
      <c r="H353">
        <v>2013</v>
      </c>
      <c r="I353" s="7">
        <f t="shared" si="29"/>
        <v>47.009935419771487</v>
      </c>
      <c r="J353" t="s">
        <v>21</v>
      </c>
      <c r="K353" t="s">
        <v>22</v>
      </c>
      <c r="L353">
        <v>1440392400</v>
      </c>
      <c r="M353" s="11">
        <f t="shared" si="26"/>
        <v>42240.208333333328</v>
      </c>
      <c r="N353">
        <v>1441602000</v>
      </c>
      <c r="O353" s="11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5"/>
        <v>34.892857142857139</v>
      </c>
      <c r="G354" t="s">
        <v>14</v>
      </c>
      <c r="H354">
        <v>33</v>
      </c>
      <c r="I354" s="7">
        <f t="shared" si="29"/>
        <v>29.606060606060606</v>
      </c>
      <c r="J354" t="s">
        <v>15</v>
      </c>
      <c r="K354" t="s">
        <v>16</v>
      </c>
      <c r="L354">
        <v>1446876000</v>
      </c>
      <c r="M354" s="11">
        <f t="shared" si="26"/>
        <v>42315.25</v>
      </c>
      <c r="N354">
        <v>1447567200</v>
      </c>
      <c r="O354" s="11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5"/>
        <v>410.59821428571428</v>
      </c>
      <c r="G355" t="s">
        <v>20</v>
      </c>
      <c r="H355">
        <v>1703</v>
      </c>
      <c r="I355" s="7">
        <f t="shared" si="29"/>
        <v>81.010569583088667</v>
      </c>
      <c r="J355" t="s">
        <v>21</v>
      </c>
      <c r="K355" t="s">
        <v>22</v>
      </c>
      <c r="L355">
        <v>1562302800</v>
      </c>
      <c r="M355" s="11">
        <f t="shared" si="26"/>
        <v>43651.208333333328</v>
      </c>
      <c r="N355">
        <v>1562389200</v>
      </c>
      <c r="O355" s="11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5"/>
        <v>123.73770491803278</v>
      </c>
      <c r="G356" t="s">
        <v>20</v>
      </c>
      <c r="H356">
        <v>80</v>
      </c>
      <c r="I356" s="7">
        <f t="shared" si="29"/>
        <v>94.35</v>
      </c>
      <c r="J356" t="s">
        <v>36</v>
      </c>
      <c r="K356" t="s">
        <v>37</v>
      </c>
      <c r="L356">
        <v>1378184400</v>
      </c>
      <c r="M356" s="11">
        <f t="shared" si="26"/>
        <v>41520.208333333336</v>
      </c>
      <c r="N356">
        <v>1378789200</v>
      </c>
      <c r="O356" s="11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5"/>
        <v>58.973684210526315</v>
      </c>
      <c r="G357" t="s">
        <v>47</v>
      </c>
      <c r="H357">
        <v>86</v>
      </c>
      <c r="I357" s="7">
        <f t="shared" si="29"/>
        <v>26.058139534883722</v>
      </c>
      <c r="J357" t="s">
        <v>21</v>
      </c>
      <c r="K357" t="s">
        <v>22</v>
      </c>
      <c r="L357">
        <v>1485064800</v>
      </c>
      <c r="M357" s="11">
        <f t="shared" si="26"/>
        <v>42757.25</v>
      </c>
      <c r="N357">
        <v>1488520800</v>
      </c>
      <c r="O357" s="11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5"/>
        <v>36.892473118279568</v>
      </c>
      <c r="G358" t="s">
        <v>14</v>
      </c>
      <c r="H358">
        <v>40</v>
      </c>
      <c r="I358" s="7">
        <f t="shared" si="29"/>
        <v>85.775000000000006</v>
      </c>
      <c r="J358" t="s">
        <v>107</v>
      </c>
      <c r="K358" t="s">
        <v>108</v>
      </c>
      <c r="L358">
        <v>1326520800</v>
      </c>
      <c r="M358" s="11">
        <f t="shared" si="26"/>
        <v>40922.25</v>
      </c>
      <c r="N358">
        <v>1327298400</v>
      </c>
      <c r="O358" s="11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5"/>
        <v>184.91304347826087</v>
      </c>
      <c r="G359" t="s">
        <v>20</v>
      </c>
      <c r="H359">
        <v>41</v>
      </c>
      <c r="I359" s="7">
        <f t="shared" si="29"/>
        <v>103.73170731707317</v>
      </c>
      <c r="J359" t="s">
        <v>21</v>
      </c>
      <c r="K359" t="s">
        <v>22</v>
      </c>
      <c r="L359">
        <v>1441256400</v>
      </c>
      <c r="M359" s="11">
        <f t="shared" si="26"/>
        <v>42250.208333333328</v>
      </c>
      <c r="N359">
        <v>1443416400</v>
      </c>
      <c r="O359" s="11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5"/>
        <v>11.814432989690722</v>
      </c>
      <c r="G360" t="s">
        <v>14</v>
      </c>
      <c r="H360">
        <v>23</v>
      </c>
      <c r="I360" s="7">
        <f t="shared" si="29"/>
        <v>49.826086956521742</v>
      </c>
      <c r="J360" t="s">
        <v>15</v>
      </c>
      <c r="K360" t="s">
        <v>16</v>
      </c>
      <c r="L360">
        <v>1533877200</v>
      </c>
      <c r="M360" s="11">
        <f t="shared" si="26"/>
        <v>43322.208333333328</v>
      </c>
      <c r="N360">
        <v>1534136400</v>
      </c>
      <c r="O360" s="11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5"/>
        <v>298.7</v>
      </c>
      <c r="G361" t="s">
        <v>20</v>
      </c>
      <c r="H361">
        <v>187</v>
      </c>
      <c r="I361" s="7">
        <f t="shared" si="29"/>
        <v>63.893048128342244</v>
      </c>
      <c r="J361" t="s">
        <v>21</v>
      </c>
      <c r="K361" t="s">
        <v>22</v>
      </c>
      <c r="L361">
        <v>1314421200</v>
      </c>
      <c r="M361" s="11">
        <f t="shared" si="26"/>
        <v>40782.208333333336</v>
      </c>
      <c r="N361">
        <v>1315026000</v>
      </c>
      <c r="O361" s="11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5"/>
        <v>226.35175879396985</v>
      </c>
      <c r="G362" t="s">
        <v>20</v>
      </c>
      <c r="H362">
        <v>2875</v>
      </c>
      <c r="I362" s="7">
        <f t="shared" si="29"/>
        <v>47.002434782608695</v>
      </c>
      <c r="J362" t="s">
        <v>40</v>
      </c>
      <c r="K362" t="s">
        <v>41</v>
      </c>
      <c r="L362">
        <v>1293861600</v>
      </c>
      <c r="M362" s="11">
        <f t="shared" si="26"/>
        <v>40544.25</v>
      </c>
      <c r="N362">
        <v>1295071200</v>
      </c>
      <c r="O362" s="11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5"/>
        <v>173.56363636363636</v>
      </c>
      <c r="G363" t="s">
        <v>20</v>
      </c>
      <c r="H363">
        <v>88</v>
      </c>
      <c r="I363" s="7">
        <f t="shared" si="29"/>
        <v>108.47727272727273</v>
      </c>
      <c r="J363" t="s">
        <v>21</v>
      </c>
      <c r="K363" t="s">
        <v>22</v>
      </c>
      <c r="L363">
        <v>1507352400</v>
      </c>
      <c r="M363" s="11">
        <f t="shared" si="26"/>
        <v>43015.208333333328</v>
      </c>
      <c r="N363">
        <v>1509426000</v>
      </c>
      <c r="O363" s="11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5"/>
        <v>371.75675675675677</v>
      </c>
      <c r="G364" t="s">
        <v>20</v>
      </c>
      <c r="H364">
        <v>191</v>
      </c>
      <c r="I364" s="7">
        <f t="shared" si="29"/>
        <v>72.015706806282722</v>
      </c>
      <c r="J364" t="s">
        <v>21</v>
      </c>
      <c r="K364" t="s">
        <v>22</v>
      </c>
      <c r="L364">
        <v>1296108000</v>
      </c>
      <c r="M364" s="11">
        <f t="shared" si="26"/>
        <v>40570.25</v>
      </c>
      <c r="N364">
        <v>1299391200</v>
      </c>
      <c r="O364" s="11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5"/>
        <v>160.19230769230771</v>
      </c>
      <c r="G365" t="s">
        <v>20</v>
      </c>
      <c r="H365">
        <v>139</v>
      </c>
      <c r="I365" s="7">
        <f t="shared" si="29"/>
        <v>59.928057553956833</v>
      </c>
      <c r="J365" t="s">
        <v>21</v>
      </c>
      <c r="K365" t="s">
        <v>22</v>
      </c>
      <c r="L365">
        <v>1324965600</v>
      </c>
      <c r="M365" s="11">
        <f t="shared" si="26"/>
        <v>40904.25</v>
      </c>
      <c r="N365">
        <v>1325052000</v>
      </c>
      <c r="O365" s="11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5"/>
        <v>1616.3333333333335</v>
      </c>
      <c r="G366" t="s">
        <v>20</v>
      </c>
      <c r="H366">
        <v>186</v>
      </c>
      <c r="I366" s="7">
        <f t="shared" si="29"/>
        <v>78.209677419354833</v>
      </c>
      <c r="J366" t="s">
        <v>21</v>
      </c>
      <c r="K366" t="s">
        <v>22</v>
      </c>
      <c r="L366">
        <v>1520229600</v>
      </c>
      <c r="M366" s="11">
        <f t="shared" si="26"/>
        <v>43164.25</v>
      </c>
      <c r="N366">
        <v>1522818000</v>
      </c>
      <c r="O366" s="11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5"/>
        <v>733.4375</v>
      </c>
      <c r="G367" t="s">
        <v>20</v>
      </c>
      <c r="H367">
        <v>112</v>
      </c>
      <c r="I367" s="7">
        <f t="shared" si="29"/>
        <v>104.77678571428571</v>
      </c>
      <c r="J367" t="s">
        <v>26</v>
      </c>
      <c r="K367" t="s">
        <v>27</v>
      </c>
      <c r="L367">
        <v>1482991200</v>
      </c>
      <c r="M367" s="11">
        <f t="shared" si="26"/>
        <v>42733.25</v>
      </c>
      <c r="N367">
        <v>1485324000</v>
      </c>
      <c r="O367" s="11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5"/>
        <v>592.11111111111109</v>
      </c>
      <c r="G368" t="s">
        <v>20</v>
      </c>
      <c r="H368">
        <v>101</v>
      </c>
      <c r="I368" s="7">
        <f t="shared" si="29"/>
        <v>105.52475247524752</v>
      </c>
      <c r="J368" t="s">
        <v>21</v>
      </c>
      <c r="K368" t="s">
        <v>22</v>
      </c>
      <c r="L368">
        <v>1294034400</v>
      </c>
      <c r="M368" s="11">
        <f t="shared" si="26"/>
        <v>40546.25</v>
      </c>
      <c r="N368">
        <v>1294120800</v>
      </c>
      <c r="O368" s="11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5"/>
        <v>18.888888888888889</v>
      </c>
      <c r="G369" t="s">
        <v>14</v>
      </c>
      <c r="H369">
        <v>75</v>
      </c>
      <c r="I369" s="7">
        <f t="shared" si="29"/>
        <v>24.933333333333334</v>
      </c>
      <c r="J369" t="s">
        <v>21</v>
      </c>
      <c r="K369" t="s">
        <v>22</v>
      </c>
      <c r="L369">
        <v>1413608400</v>
      </c>
      <c r="M369" s="11">
        <f t="shared" si="26"/>
        <v>41930.208333333336</v>
      </c>
      <c r="N369">
        <v>1415685600</v>
      </c>
      <c r="O369" s="11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5"/>
        <v>276.80769230769232</v>
      </c>
      <c r="G370" t="s">
        <v>20</v>
      </c>
      <c r="H370">
        <v>206</v>
      </c>
      <c r="I370" s="7">
        <f t="shared" si="29"/>
        <v>69.873786407766985</v>
      </c>
      <c r="J370" t="s">
        <v>40</v>
      </c>
      <c r="K370" t="s">
        <v>41</v>
      </c>
      <c r="L370">
        <v>1286946000</v>
      </c>
      <c r="M370" s="11">
        <f t="shared" si="26"/>
        <v>40464.208333333336</v>
      </c>
      <c r="N370">
        <v>1288933200</v>
      </c>
      <c r="O370" s="11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5"/>
        <v>273.01851851851848</v>
      </c>
      <c r="G371" t="s">
        <v>20</v>
      </c>
      <c r="H371">
        <v>154</v>
      </c>
      <c r="I371" s="7">
        <f t="shared" si="29"/>
        <v>95.733766233766232</v>
      </c>
      <c r="J371" t="s">
        <v>21</v>
      </c>
      <c r="K371" t="s">
        <v>22</v>
      </c>
      <c r="L371">
        <v>1359871200</v>
      </c>
      <c r="M371" s="11">
        <f t="shared" si="26"/>
        <v>41308.25</v>
      </c>
      <c r="N371">
        <v>1363237200</v>
      </c>
      <c r="O371" s="11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5"/>
        <v>159.36331255565449</v>
      </c>
      <c r="G372" t="s">
        <v>20</v>
      </c>
      <c r="H372">
        <v>5966</v>
      </c>
      <c r="I372" s="7">
        <f t="shared" si="29"/>
        <v>29.997485752598056</v>
      </c>
      <c r="J372" t="s">
        <v>21</v>
      </c>
      <c r="K372" t="s">
        <v>22</v>
      </c>
      <c r="L372">
        <v>1555304400</v>
      </c>
      <c r="M372" s="11">
        <f t="shared" si="26"/>
        <v>43570.208333333328</v>
      </c>
      <c r="N372">
        <v>1555822800</v>
      </c>
      <c r="O372" s="11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5"/>
        <v>67.869978858350947</v>
      </c>
      <c r="G373" t="s">
        <v>14</v>
      </c>
      <c r="H373">
        <v>2176</v>
      </c>
      <c r="I373" s="7">
        <f t="shared" si="29"/>
        <v>59.011948529411768</v>
      </c>
      <c r="J373" t="s">
        <v>21</v>
      </c>
      <c r="K373" t="s">
        <v>22</v>
      </c>
      <c r="L373">
        <v>1423375200</v>
      </c>
      <c r="M373" s="11">
        <f t="shared" si="26"/>
        <v>42043.25</v>
      </c>
      <c r="N373">
        <v>1427778000</v>
      </c>
      <c r="O373" s="11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5"/>
        <v>1591.5555555555554</v>
      </c>
      <c r="G374" t="s">
        <v>20</v>
      </c>
      <c r="H374">
        <v>169</v>
      </c>
      <c r="I374" s="7">
        <f t="shared" si="29"/>
        <v>84.757396449704146</v>
      </c>
      <c r="J374" t="s">
        <v>21</v>
      </c>
      <c r="K374" t="s">
        <v>22</v>
      </c>
      <c r="L374">
        <v>1420696800</v>
      </c>
      <c r="M374" s="11">
        <f t="shared" si="26"/>
        <v>42012.25</v>
      </c>
      <c r="N374">
        <v>1422424800</v>
      </c>
      <c r="O374" s="11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5"/>
        <v>730.18222222222221</v>
      </c>
      <c r="G375" t="s">
        <v>20</v>
      </c>
      <c r="H375">
        <v>2106</v>
      </c>
      <c r="I375" s="7">
        <f t="shared" si="29"/>
        <v>78.010921177587846</v>
      </c>
      <c r="J375" t="s">
        <v>21</v>
      </c>
      <c r="K375" t="s">
        <v>22</v>
      </c>
      <c r="L375">
        <v>1502946000</v>
      </c>
      <c r="M375" s="11">
        <f t="shared" si="26"/>
        <v>42964.208333333328</v>
      </c>
      <c r="N375">
        <v>1503637200</v>
      </c>
      <c r="O375" s="11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5"/>
        <v>13.185782556750297</v>
      </c>
      <c r="G376" t="s">
        <v>14</v>
      </c>
      <c r="H376">
        <v>441</v>
      </c>
      <c r="I376" s="7">
        <f t="shared" si="29"/>
        <v>50.05215419501134</v>
      </c>
      <c r="J376" t="s">
        <v>21</v>
      </c>
      <c r="K376" t="s">
        <v>22</v>
      </c>
      <c r="L376">
        <v>1547186400</v>
      </c>
      <c r="M376" s="11">
        <f t="shared" si="26"/>
        <v>43476.25</v>
      </c>
      <c r="N376">
        <v>1547618400</v>
      </c>
      <c r="O376" s="11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5"/>
        <v>54.777777777777779</v>
      </c>
      <c r="G377" t="s">
        <v>14</v>
      </c>
      <c r="H377">
        <v>25</v>
      </c>
      <c r="I377" s="7">
        <f t="shared" si="29"/>
        <v>59.16</v>
      </c>
      <c r="J377" t="s">
        <v>21</v>
      </c>
      <c r="K377" t="s">
        <v>22</v>
      </c>
      <c r="L377">
        <v>1444971600</v>
      </c>
      <c r="M377" s="11">
        <f t="shared" si="26"/>
        <v>42293.208333333328</v>
      </c>
      <c r="N377">
        <v>1449900000</v>
      </c>
      <c r="O377" s="11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5"/>
        <v>361.02941176470591</v>
      </c>
      <c r="G378" t="s">
        <v>20</v>
      </c>
      <c r="H378">
        <v>131</v>
      </c>
      <c r="I378" s="7">
        <f t="shared" si="29"/>
        <v>93.702290076335885</v>
      </c>
      <c r="J378" t="s">
        <v>21</v>
      </c>
      <c r="K378" t="s">
        <v>22</v>
      </c>
      <c r="L378">
        <v>1404622800</v>
      </c>
      <c r="M378" s="11">
        <f t="shared" si="26"/>
        <v>41826.208333333336</v>
      </c>
      <c r="N378">
        <v>1405141200</v>
      </c>
      <c r="O378" s="11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5"/>
        <v>10.257545271629779</v>
      </c>
      <c r="G379" t="s">
        <v>14</v>
      </c>
      <c r="H379">
        <v>127</v>
      </c>
      <c r="I379" s="7">
        <f t="shared" si="29"/>
        <v>40.14173228346457</v>
      </c>
      <c r="J379" t="s">
        <v>21</v>
      </c>
      <c r="K379" t="s">
        <v>22</v>
      </c>
      <c r="L379">
        <v>1571720400</v>
      </c>
      <c r="M379" s="11">
        <f t="shared" si="26"/>
        <v>43760.208333333328</v>
      </c>
      <c r="N379">
        <v>1572933600</v>
      </c>
      <c r="O379" s="11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5"/>
        <v>13.962962962962964</v>
      </c>
      <c r="G380" t="s">
        <v>14</v>
      </c>
      <c r="H380">
        <v>355</v>
      </c>
      <c r="I380" s="7">
        <f t="shared" si="29"/>
        <v>70.090140845070422</v>
      </c>
      <c r="J380" t="s">
        <v>21</v>
      </c>
      <c r="K380" t="s">
        <v>22</v>
      </c>
      <c r="L380">
        <v>1526878800</v>
      </c>
      <c r="M380" s="11">
        <f t="shared" si="26"/>
        <v>43241.208333333328</v>
      </c>
      <c r="N380">
        <v>1530162000</v>
      </c>
      <c r="O380" s="11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5"/>
        <v>40.444444444444443</v>
      </c>
      <c r="G381" t="s">
        <v>14</v>
      </c>
      <c r="H381">
        <v>44</v>
      </c>
      <c r="I381" s="7">
        <f t="shared" si="29"/>
        <v>66.181818181818187</v>
      </c>
      <c r="J381" t="s">
        <v>40</v>
      </c>
      <c r="K381" t="s">
        <v>41</v>
      </c>
      <c r="L381">
        <v>1319691600</v>
      </c>
      <c r="M381" s="11">
        <f t="shared" si="26"/>
        <v>40843.208333333336</v>
      </c>
      <c r="N381">
        <v>1320904800</v>
      </c>
      <c r="O381" s="11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5"/>
        <v>160.32</v>
      </c>
      <c r="G382" t="s">
        <v>20</v>
      </c>
      <c r="H382">
        <v>84</v>
      </c>
      <c r="I382" s="7">
        <f t="shared" si="29"/>
        <v>47.714285714285715</v>
      </c>
      <c r="J382" t="s">
        <v>21</v>
      </c>
      <c r="K382" t="s">
        <v>22</v>
      </c>
      <c r="L382">
        <v>1371963600</v>
      </c>
      <c r="M382" s="11">
        <f t="shared" si="26"/>
        <v>41448.208333333336</v>
      </c>
      <c r="N382">
        <v>1372395600</v>
      </c>
      <c r="O382" s="11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5"/>
        <v>183.9433962264151</v>
      </c>
      <c r="G383" t="s">
        <v>20</v>
      </c>
      <c r="H383">
        <v>155</v>
      </c>
      <c r="I383" s="7">
        <f t="shared" si="29"/>
        <v>62.896774193548389</v>
      </c>
      <c r="J383" t="s">
        <v>21</v>
      </c>
      <c r="K383" t="s">
        <v>22</v>
      </c>
      <c r="L383">
        <v>1433739600</v>
      </c>
      <c r="M383" s="11">
        <f t="shared" si="26"/>
        <v>42163.208333333328</v>
      </c>
      <c r="N383">
        <v>1437714000</v>
      </c>
      <c r="O383" s="11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5"/>
        <v>63.769230769230766</v>
      </c>
      <c r="G384" t="s">
        <v>14</v>
      </c>
      <c r="H384">
        <v>67</v>
      </c>
      <c r="I384" s="7">
        <f t="shared" si="29"/>
        <v>86.611940298507463</v>
      </c>
      <c r="J384" t="s">
        <v>21</v>
      </c>
      <c r="K384" t="s">
        <v>22</v>
      </c>
      <c r="L384">
        <v>1508130000</v>
      </c>
      <c r="M384" s="11">
        <f t="shared" si="26"/>
        <v>43024.208333333328</v>
      </c>
      <c r="N384">
        <v>1509771600</v>
      </c>
      <c r="O384" s="11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5"/>
        <v>225.38095238095238</v>
      </c>
      <c r="G385" t="s">
        <v>20</v>
      </c>
      <c r="H385">
        <v>189</v>
      </c>
      <c r="I385" s="7">
        <f t="shared" si="29"/>
        <v>75.126984126984127</v>
      </c>
      <c r="J385" t="s">
        <v>21</v>
      </c>
      <c r="K385" t="s">
        <v>22</v>
      </c>
      <c r="L385">
        <v>1550037600</v>
      </c>
      <c r="M385" s="11">
        <f t="shared" si="26"/>
        <v>43509.25</v>
      </c>
      <c r="N385">
        <v>1550556000</v>
      </c>
      <c r="O385" s="11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5"/>
        <v>172.00961538461539</v>
      </c>
      <c r="G386" t="s">
        <v>20</v>
      </c>
      <c r="H386">
        <v>4799</v>
      </c>
      <c r="I386" s="7">
        <f t="shared" si="29"/>
        <v>41.004167534903104</v>
      </c>
      <c r="J386" t="s">
        <v>21</v>
      </c>
      <c r="K386" t="s">
        <v>22</v>
      </c>
      <c r="L386">
        <v>1486706400</v>
      </c>
      <c r="M386" s="11">
        <f t="shared" si="26"/>
        <v>42776.25</v>
      </c>
      <c r="N386">
        <v>1489039200</v>
      </c>
      <c r="O386" s="11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0">E387/D387*100</f>
        <v>146.16709511568124</v>
      </c>
      <c r="G387" t="s">
        <v>20</v>
      </c>
      <c r="H387">
        <v>1137</v>
      </c>
      <c r="I387" s="7">
        <f t="shared" si="29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31">(((L387/60)/60)/24)+DATE(1970,1,1)</f>
        <v>43553.208333333328</v>
      </c>
      <c r="N387">
        <v>1556600400</v>
      </c>
      <c r="O387" s="11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+_xlfn.TEXTBEFORE(R387,"/")</f>
        <v>publishing</v>
      </c>
      <c r="T387" t="str">
        <f t="shared" ref="T387:T450" si="33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0"/>
        <v>76.42361623616236</v>
      </c>
      <c r="G388" t="s">
        <v>14</v>
      </c>
      <c r="H388">
        <v>1068</v>
      </c>
      <c r="I388" s="7">
        <f t="shared" ref="I388:I451" si="34">E388/H388</f>
        <v>96.960674157303373</v>
      </c>
      <c r="J388" t="s">
        <v>21</v>
      </c>
      <c r="K388" t="s">
        <v>22</v>
      </c>
      <c r="L388">
        <v>1277528400</v>
      </c>
      <c r="M388" s="11">
        <f t="shared" si="31"/>
        <v>40355.208333333336</v>
      </c>
      <c r="N388">
        <v>1278565200</v>
      </c>
      <c r="O388" s="11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0"/>
        <v>39.261467889908261</v>
      </c>
      <c r="G389" t="s">
        <v>14</v>
      </c>
      <c r="H389">
        <v>424</v>
      </c>
      <c r="I389" s="7">
        <f t="shared" si="34"/>
        <v>100.93160377358491</v>
      </c>
      <c r="J389" t="s">
        <v>21</v>
      </c>
      <c r="K389" t="s">
        <v>22</v>
      </c>
      <c r="L389">
        <v>1339477200</v>
      </c>
      <c r="M389" s="11">
        <f t="shared" si="31"/>
        <v>41072.208333333336</v>
      </c>
      <c r="N389">
        <v>1339909200</v>
      </c>
      <c r="O389" s="11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0"/>
        <v>11.270034843205574</v>
      </c>
      <c r="G390" t="s">
        <v>74</v>
      </c>
      <c r="H390">
        <v>145</v>
      </c>
      <c r="I390" s="7">
        <f t="shared" si="34"/>
        <v>89.227586206896547</v>
      </c>
      <c r="J390" t="s">
        <v>98</v>
      </c>
      <c r="K390" t="s">
        <v>99</v>
      </c>
      <c r="L390">
        <v>1325656800</v>
      </c>
      <c r="M390" s="11">
        <f t="shared" si="31"/>
        <v>40912.25</v>
      </c>
      <c r="N390">
        <v>1325829600</v>
      </c>
      <c r="O390" s="11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0"/>
        <v>122.11084337349398</v>
      </c>
      <c r="G391" t="s">
        <v>20</v>
      </c>
      <c r="H391">
        <v>1152</v>
      </c>
      <c r="I391" s="7">
        <f t="shared" si="34"/>
        <v>87.979166666666671</v>
      </c>
      <c r="J391" t="s">
        <v>21</v>
      </c>
      <c r="K391" t="s">
        <v>22</v>
      </c>
      <c r="L391">
        <v>1288242000</v>
      </c>
      <c r="M391" s="11">
        <f t="shared" si="31"/>
        <v>40479.208333333336</v>
      </c>
      <c r="N391">
        <v>1290578400</v>
      </c>
      <c r="O391" s="11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0"/>
        <v>186.54166666666669</v>
      </c>
      <c r="G392" t="s">
        <v>20</v>
      </c>
      <c r="H392">
        <v>50</v>
      </c>
      <c r="I392" s="7">
        <f t="shared" si="34"/>
        <v>89.54</v>
      </c>
      <c r="J392" t="s">
        <v>21</v>
      </c>
      <c r="K392" t="s">
        <v>22</v>
      </c>
      <c r="L392">
        <v>1379048400</v>
      </c>
      <c r="M392" s="11">
        <f t="shared" si="31"/>
        <v>41530.208333333336</v>
      </c>
      <c r="N392">
        <v>1380344400</v>
      </c>
      <c r="O392" s="11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0"/>
        <v>7.2731788079470201</v>
      </c>
      <c r="G393" t="s">
        <v>14</v>
      </c>
      <c r="H393">
        <v>151</v>
      </c>
      <c r="I393" s="7">
        <f t="shared" si="34"/>
        <v>29.09271523178808</v>
      </c>
      <c r="J393" t="s">
        <v>21</v>
      </c>
      <c r="K393" t="s">
        <v>22</v>
      </c>
      <c r="L393">
        <v>1389679200</v>
      </c>
      <c r="M393" s="11">
        <f t="shared" si="31"/>
        <v>41653.25</v>
      </c>
      <c r="N393">
        <v>1389852000</v>
      </c>
      <c r="O393" s="11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0"/>
        <v>65.642371234207957</v>
      </c>
      <c r="G394" t="s">
        <v>14</v>
      </c>
      <c r="H394">
        <v>1608</v>
      </c>
      <c r="I394" s="7">
        <f t="shared" si="34"/>
        <v>42.006218905472636</v>
      </c>
      <c r="J394" t="s">
        <v>21</v>
      </c>
      <c r="K394" t="s">
        <v>22</v>
      </c>
      <c r="L394">
        <v>1294293600</v>
      </c>
      <c r="M394" s="11">
        <f t="shared" si="31"/>
        <v>40549.25</v>
      </c>
      <c r="N394">
        <v>1294466400</v>
      </c>
      <c r="O394" s="11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0"/>
        <v>228.96178343949046</v>
      </c>
      <c r="G395" t="s">
        <v>20</v>
      </c>
      <c r="H395">
        <v>3059</v>
      </c>
      <c r="I395" s="7">
        <f t="shared" si="34"/>
        <v>47.004903563255965</v>
      </c>
      <c r="J395" t="s">
        <v>15</v>
      </c>
      <c r="K395" t="s">
        <v>16</v>
      </c>
      <c r="L395">
        <v>1500267600</v>
      </c>
      <c r="M395" s="11">
        <f t="shared" si="31"/>
        <v>42933.208333333328</v>
      </c>
      <c r="N395">
        <v>1500354000</v>
      </c>
      <c r="O395" s="11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0"/>
        <v>469.37499999999994</v>
      </c>
      <c r="G396" t="s">
        <v>20</v>
      </c>
      <c r="H396">
        <v>34</v>
      </c>
      <c r="I396" s="7">
        <f t="shared" si="34"/>
        <v>110.44117647058823</v>
      </c>
      <c r="J396" t="s">
        <v>21</v>
      </c>
      <c r="K396" t="s">
        <v>22</v>
      </c>
      <c r="L396">
        <v>1375074000</v>
      </c>
      <c r="M396" s="11">
        <f t="shared" si="31"/>
        <v>41484.208333333336</v>
      </c>
      <c r="N396">
        <v>1375938000</v>
      </c>
      <c r="O396" s="11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0"/>
        <v>130.11267605633802</v>
      </c>
      <c r="G397" t="s">
        <v>20</v>
      </c>
      <c r="H397">
        <v>220</v>
      </c>
      <c r="I397" s="7">
        <f t="shared" si="34"/>
        <v>41.990909090909092</v>
      </c>
      <c r="J397" t="s">
        <v>21</v>
      </c>
      <c r="K397" t="s">
        <v>22</v>
      </c>
      <c r="L397">
        <v>1323324000</v>
      </c>
      <c r="M397" s="11">
        <f t="shared" si="31"/>
        <v>40885.25</v>
      </c>
      <c r="N397">
        <v>1323410400</v>
      </c>
      <c r="O397" s="11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0"/>
        <v>167.05422993492408</v>
      </c>
      <c r="G398" t="s">
        <v>20</v>
      </c>
      <c r="H398">
        <v>1604</v>
      </c>
      <c r="I398" s="7">
        <f t="shared" si="34"/>
        <v>48.012468827930178</v>
      </c>
      <c r="J398" t="s">
        <v>26</v>
      </c>
      <c r="K398" t="s">
        <v>27</v>
      </c>
      <c r="L398">
        <v>1538715600</v>
      </c>
      <c r="M398" s="11">
        <f t="shared" si="31"/>
        <v>43378.208333333328</v>
      </c>
      <c r="N398">
        <v>1539406800</v>
      </c>
      <c r="O398" s="11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0"/>
        <v>173.8641975308642</v>
      </c>
      <c r="G399" t="s">
        <v>20</v>
      </c>
      <c r="H399">
        <v>454</v>
      </c>
      <c r="I399" s="7">
        <f t="shared" si="34"/>
        <v>31.019823788546255</v>
      </c>
      <c r="J399" t="s">
        <v>21</v>
      </c>
      <c r="K399" t="s">
        <v>22</v>
      </c>
      <c r="L399">
        <v>1369285200</v>
      </c>
      <c r="M399" s="11">
        <f t="shared" si="31"/>
        <v>41417.208333333336</v>
      </c>
      <c r="N399">
        <v>1369803600</v>
      </c>
      <c r="O399" s="11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0"/>
        <v>717.76470588235293</v>
      </c>
      <c r="G400" t="s">
        <v>20</v>
      </c>
      <c r="H400">
        <v>123</v>
      </c>
      <c r="I400" s="7">
        <f t="shared" si="34"/>
        <v>99.203252032520325</v>
      </c>
      <c r="J400" t="s">
        <v>107</v>
      </c>
      <c r="K400" t="s">
        <v>108</v>
      </c>
      <c r="L400">
        <v>1525755600</v>
      </c>
      <c r="M400" s="11">
        <f t="shared" si="31"/>
        <v>43228.208333333328</v>
      </c>
      <c r="N400">
        <v>1525928400</v>
      </c>
      <c r="O400" s="11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0"/>
        <v>63.850976361767728</v>
      </c>
      <c r="G401" t="s">
        <v>14</v>
      </c>
      <c r="H401">
        <v>941</v>
      </c>
      <c r="I401" s="7">
        <f t="shared" si="34"/>
        <v>66.022316684378325</v>
      </c>
      <c r="J401" t="s">
        <v>21</v>
      </c>
      <c r="K401" t="s">
        <v>22</v>
      </c>
      <c r="L401">
        <v>1296626400</v>
      </c>
      <c r="M401" s="11">
        <f t="shared" si="31"/>
        <v>40576.25</v>
      </c>
      <c r="N401">
        <v>1297231200</v>
      </c>
      <c r="O401" s="11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0"/>
        <v>2</v>
      </c>
      <c r="G402" t="s">
        <v>14</v>
      </c>
      <c r="H402">
        <v>1</v>
      </c>
      <c r="I402" s="7">
        <f t="shared" si="34"/>
        <v>2</v>
      </c>
      <c r="J402" t="s">
        <v>21</v>
      </c>
      <c r="K402" t="s">
        <v>22</v>
      </c>
      <c r="L402">
        <v>1376629200</v>
      </c>
      <c r="M402" s="11">
        <f t="shared" si="31"/>
        <v>41502.208333333336</v>
      </c>
      <c r="N402">
        <v>1378530000</v>
      </c>
      <c r="O402" s="11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0"/>
        <v>1530.2222222222222</v>
      </c>
      <c r="G403" t="s">
        <v>20</v>
      </c>
      <c r="H403">
        <v>299</v>
      </c>
      <c r="I403" s="7">
        <f t="shared" si="34"/>
        <v>46.060200668896321</v>
      </c>
      <c r="J403" t="s">
        <v>21</v>
      </c>
      <c r="K403" t="s">
        <v>22</v>
      </c>
      <c r="L403">
        <v>1572152400</v>
      </c>
      <c r="M403" s="11">
        <f t="shared" si="31"/>
        <v>43765.208333333328</v>
      </c>
      <c r="N403">
        <v>1572152400</v>
      </c>
      <c r="O403" s="11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0"/>
        <v>40.356164383561641</v>
      </c>
      <c r="G404" t="s">
        <v>14</v>
      </c>
      <c r="H404">
        <v>40</v>
      </c>
      <c r="I404" s="7">
        <f t="shared" si="34"/>
        <v>73.650000000000006</v>
      </c>
      <c r="J404" t="s">
        <v>21</v>
      </c>
      <c r="K404" t="s">
        <v>22</v>
      </c>
      <c r="L404">
        <v>1325829600</v>
      </c>
      <c r="M404" s="11">
        <f t="shared" si="31"/>
        <v>40914.25</v>
      </c>
      <c r="N404">
        <v>1329890400</v>
      </c>
      <c r="O404" s="11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0"/>
        <v>86.220633299284984</v>
      </c>
      <c r="G405" t="s">
        <v>14</v>
      </c>
      <c r="H405">
        <v>3015</v>
      </c>
      <c r="I405" s="7">
        <f t="shared" si="34"/>
        <v>55.99336650082919</v>
      </c>
      <c r="J405" t="s">
        <v>15</v>
      </c>
      <c r="K405" t="s">
        <v>16</v>
      </c>
      <c r="L405">
        <v>1273640400</v>
      </c>
      <c r="M405" s="11">
        <f t="shared" si="31"/>
        <v>40310.208333333336</v>
      </c>
      <c r="N405">
        <v>1276750800</v>
      </c>
      <c r="O405" s="11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0"/>
        <v>315.58486707566465</v>
      </c>
      <c r="G406" t="s">
        <v>20</v>
      </c>
      <c r="H406">
        <v>2237</v>
      </c>
      <c r="I406" s="7">
        <f t="shared" si="34"/>
        <v>68.985695127402778</v>
      </c>
      <c r="J406" t="s">
        <v>21</v>
      </c>
      <c r="K406" t="s">
        <v>22</v>
      </c>
      <c r="L406">
        <v>1510639200</v>
      </c>
      <c r="M406" s="11">
        <f t="shared" si="31"/>
        <v>43053.25</v>
      </c>
      <c r="N406">
        <v>1510898400</v>
      </c>
      <c r="O406" s="11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0"/>
        <v>89.618243243243242</v>
      </c>
      <c r="G407" t="s">
        <v>14</v>
      </c>
      <c r="H407">
        <v>435</v>
      </c>
      <c r="I407" s="7">
        <f t="shared" si="34"/>
        <v>60.981609195402299</v>
      </c>
      <c r="J407" t="s">
        <v>21</v>
      </c>
      <c r="K407" t="s">
        <v>22</v>
      </c>
      <c r="L407">
        <v>1528088400</v>
      </c>
      <c r="M407" s="11">
        <f t="shared" si="31"/>
        <v>43255.208333333328</v>
      </c>
      <c r="N407">
        <v>1532408400</v>
      </c>
      <c r="O407" s="11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0"/>
        <v>182.14503816793894</v>
      </c>
      <c r="G408" t="s">
        <v>20</v>
      </c>
      <c r="H408">
        <v>645</v>
      </c>
      <c r="I408" s="7">
        <f t="shared" si="34"/>
        <v>110.98139534883721</v>
      </c>
      <c r="J408" t="s">
        <v>21</v>
      </c>
      <c r="K408" t="s">
        <v>22</v>
      </c>
      <c r="L408">
        <v>1359525600</v>
      </c>
      <c r="M408" s="11">
        <f t="shared" si="31"/>
        <v>41304.25</v>
      </c>
      <c r="N408">
        <v>1360562400</v>
      </c>
      <c r="O408" s="11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0"/>
        <v>355.88235294117646</v>
      </c>
      <c r="G409" t="s">
        <v>20</v>
      </c>
      <c r="H409">
        <v>484</v>
      </c>
      <c r="I409" s="7">
        <f t="shared" si="34"/>
        <v>25</v>
      </c>
      <c r="J409" t="s">
        <v>36</v>
      </c>
      <c r="K409" t="s">
        <v>37</v>
      </c>
      <c r="L409">
        <v>1570942800</v>
      </c>
      <c r="M409" s="11">
        <f t="shared" si="31"/>
        <v>43751.208333333328</v>
      </c>
      <c r="N409">
        <v>1571547600</v>
      </c>
      <c r="O409" s="11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0"/>
        <v>131.83695652173913</v>
      </c>
      <c r="G410" t="s">
        <v>20</v>
      </c>
      <c r="H410">
        <v>154</v>
      </c>
      <c r="I410" s="7">
        <f t="shared" si="34"/>
        <v>78.759740259740255</v>
      </c>
      <c r="J410" t="s">
        <v>15</v>
      </c>
      <c r="K410" t="s">
        <v>16</v>
      </c>
      <c r="L410">
        <v>1466398800</v>
      </c>
      <c r="M410" s="11">
        <f t="shared" si="31"/>
        <v>42541.208333333328</v>
      </c>
      <c r="N410">
        <v>1468126800</v>
      </c>
      <c r="O410" s="11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0"/>
        <v>46.315634218289084</v>
      </c>
      <c r="G411" t="s">
        <v>14</v>
      </c>
      <c r="H411">
        <v>714</v>
      </c>
      <c r="I411" s="7">
        <f t="shared" si="34"/>
        <v>87.960784313725483</v>
      </c>
      <c r="J411" t="s">
        <v>21</v>
      </c>
      <c r="K411" t="s">
        <v>22</v>
      </c>
      <c r="L411">
        <v>1492491600</v>
      </c>
      <c r="M411" s="11">
        <f t="shared" si="31"/>
        <v>42843.208333333328</v>
      </c>
      <c r="N411">
        <v>1492837200</v>
      </c>
      <c r="O411" s="11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0"/>
        <v>36.132726089785294</v>
      </c>
      <c r="G412" t="s">
        <v>47</v>
      </c>
      <c r="H412">
        <v>1111</v>
      </c>
      <c r="I412" s="7">
        <f t="shared" si="34"/>
        <v>49.987398739873989</v>
      </c>
      <c r="J412" t="s">
        <v>21</v>
      </c>
      <c r="K412" t="s">
        <v>22</v>
      </c>
      <c r="L412">
        <v>1430197200</v>
      </c>
      <c r="M412" s="11">
        <f t="shared" si="31"/>
        <v>42122.208333333328</v>
      </c>
      <c r="N412">
        <v>1430197200</v>
      </c>
      <c r="O412" s="11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0"/>
        <v>104.62820512820512</v>
      </c>
      <c r="G413" t="s">
        <v>20</v>
      </c>
      <c r="H413">
        <v>82</v>
      </c>
      <c r="I413" s="7">
        <f t="shared" si="34"/>
        <v>99.524390243902445</v>
      </c>
      <c r="J413" t="s">
        <v>21</v>
      </c>
      <c r="K413" t="s">
        <v>22</v>
      </c>
      <c r="L413">
        <v>1496034000</v>
      </c>
      <c r="M413" s="11">
        <f t="shared" si="31"/>
        <v>42884.208333333328</v>
      </c>
      <c r="N413">
        <v>1496206800</v>
      </c>
      <c r="O413" s="11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0"/>
        <v>668.85714285714289</v>
      </c>
      <c r="G414" t="s">
        <v>20</v>
      </c>
      <c r="H414">
        <v>134</v>
      </c>
      <c r="I414" s="7">
        <f t="shared" si="34"/>
        <v>104.82089552238806</v>
      </c>
      <c r="J414" t="s">
        <v>21</v>
      </c>
      <c r="K414" t="s">
        <v>22</v>
      </c>
      <c r="L414">
        <v>1388728800</v>
      </c>
      <c r="M414" s="11">
        <f t="shared" si="31"/>
        <v>41642.25</v>
      </c>
      <c r="N414">
        <v>1389592800</v>
      </c>
      <c r="O414" s="11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0"/>
        <v>62.072823218997364</v>
      </c>
      <c r="G415" t="s">
        <v>47</v>
      </c>
      <c r="H415">
        <v>1089</v>
      </c>
      <c r="I415" s="7">
        <f t="shared" si="34"/>
        <v>108.01469237832875</v>
      </c>
      <c r="J415" t="s">
        <v>21</v>
      </c>
      <c r="K415" t="s">
        <v>22</v>
      </c>
      <c r="L415">
        <v>1543298400</v>
      </c>
      <c r="M415" s="11">
        <f t="shared" si="31"/>
        <v>43431.25</v>
      </c>
      <c r="N415">
        <v>1545631200</v>
      </c>
      <c r="O415" s="11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0"/>
        <v>84.699787460148784</v>
      </c>
      <c r="G416" t="s">
        <v>14</v>
      </c>
      <c r="H416">
        <v>5497</v>
      </c>
      <c r="I416" s="7">
        <f t="shared" si="34"/>
        <v>28.998544660724033</v>
      </c>
      <c r="J416" t="s">
        <v>21</v>
      </c>
      <c r="K416" t="s">
        <v>22</v>
      </c>
      <c r="L416">
        <v>1271739600</v>
      </c>
      <c r="M416" s="11">
        <f t="shared" si="31"/>
        <v>40288.208333333336</v>
      </c>
      <c r="N416">
        <v>1272430800</v>
      </c>
      <c r="O416" s="11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0"/>
        <v>11.059030837004405</v>
      </c>
      <c r="G417" t="s">
        <v>14</v>
      </c>
      <c r="H417">
        <v>418</v>
      </c>
      <c r="I417" s="7">
        <f t="shared" si="34"/>
        <v>30.028708133971293</v>
      </c>
      <c r="J417" t="s">
        <v>21</v>
      </c>
      <c r="K417" t="s">
        <v>22</v>
      </c>
      <c r="L417">
        <v>1326434400</v>
      </c>
      <c r="M417" s="11">
        <f t="shared" si="31"/>
        <v>40921.25</v>
      </c>
      <c r="N417">
        <v>1327903200</v>
      </c>
      <c r="O417" s="11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0"/>
        <v>43.838781575037146</v>
      </c>
      <c r="G418" t="s">
        <v>14</v>
      </c>
      <c r="H418">
        <v>1439</v>
      </c>
      <c r="I418" s="7">
        <f t="shared" si="34"/>
        <v>41.005559416261292</v>
      </c>
      <c r="J418" t="s">
        <v>21</v>
      </c>
      <c r="K418" t="s">
        <v>22</v>
      </c>
      <c r="L418">
        <v>1295244000</v>
      </c>
      <c r="M418" s="11">
        <f t="shared" si="31"/>
        <v>40560.25</v>
      </c>
      <c r="N418">
        <v>1296021600</v>
      </c>
      <c r="O418" s="11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0"/>
        <v>55.470588235294116</v>
      </c>
      <c r="G419" t="s">
        <v>14</v>
      </c>
      <c r="H419">
        <v>15</v>
      </c>
      <c r="I419" s="7">
        <f t="shared" si="34"/>
        <v>62.866666666666667</v>
      </c>
      <c r="J419" t="s">
        <v>21</v>
      </c>
      <c r="K419" t="s">
        <v>22</v>
      </c>
      <c r="L419">
        <v>1541221200</v>
      </c>
      <c r="M419" s="11">
        <f t="shared" si="31"/>
        <v>43407.208333333328</v>
      </c>
      <c r="N419">
        <v>1543298400</v>
      </c>
      <c r="O419" s="11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0"/>
        <v>57.399511301160658</v>
      </c>
      <c r="G420" t="s">
        <v>14</v>
      </c>
      <c r="H420">
        <v>1999</v>
      </c>
      <c r="I420" s="7">
        <f t="shared" si="34"/>
        <v>47.005002501250623</v>
      </c>
      <c r="J420" t="s">
        <v>15</v>
      </c>
      <c r="K420" t="s">
        <v>16</v>
      </c>
      <c r="L420">
        <v>1336280400</v>
      </c>
      <c r="M420" s="11">
        <f t="shared" si="31"/>
        <v>41035.208333333336</v>
      </c>
      <c r="N420">
        <v>1336366800</v>
      </c>
      <c r="O420" s="11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0"/>
        <v>123.43497363796135</v>
      </c>
      <c r="G421" t="s">
        <v>20</v>
      </c>
      <c r="H421">
        <v>5203</v>
      </c>
      <c r="I421" s="7">
        <f t="shared" si="34"/>
        <v>26.997693638285604</v>
      </c>
      <c r="J421" t="s">
        <v>21</v>
      </c>
      <c r="K421" t="s">
        <v>22</v>
      </c>
      <c r="L421">
        <v>1324533600</v>
      </c>
      <c r="M421" s="11">
        <f t="shared" si="31"/>
        <v>40899.25</v>
      </c>
      <c r="N421">
        <v>1325052000</v>
      </c>
      <c r="O421" s="11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0"/>
        <v>128.46</v>
      </c>
      <c r="G422" t="s">
        <v>20</v>
      </c>
      <c r="H422">
        <v>94</v>
      </c>
      <c r="I422" s="7">
        <f t="shared" si="34"/>
        <v>68.329787234042556</v>
      </c>
      <c r="J422" t="s">
        <v>21</v>
      </c>
      <c r="K422" t="s">
        <v>22</v>
      </c>
      <c r="L422">
        <v>1498366800</v>
      </c>
      <c r="M422" s="11">
        <f t="shared" si="31"/>
        <v>42911.208333333328</v>
      </c>
      <c r="N422">
        <v>1499576400</v>
      </c>
      <c r="O422" s="11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0"/>
        <v>63.989361702127653</v>
      </c>
      <c r="G423" t="s">
        <v>14</v>
      </c>
      <c r="H423">
        <v>118</v>
      </c>
      <c r="I423" s="7">
        <f t="shared" si="34"/>
        <v>50.974576271186443</v>
      </c>
      <c r="J423" t="s">
        <v>21</v>
      </c>
      <c r="K423" t="s">
        <v>22</v>
      </c>
      <c r="L423">
        <v>1498712400</v>
      </c>
      <c r="M423" s="11">
        <f t="shared" si="31"/>
        <v>42915.208333333328</v>
      </c>
      <c r="N423">
        <v>1501304400</v>
      </c>
      <c r="O423" s="11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0"/>
        <v>127.29885057471265</v>
      </c>
      <c r="G424" t="s">
        <v>20</v>
      </c>
      <c r="H424">
        <v>205</v>
      </c>
      <c r="I424" s="7">
        <f t="shared" si="34"/>
        <v>54.024390243902438</v>
      </c>
      <c r="J424" t="s">
        <v>21</v>
      </c>
      <c r="K424" t="s">
        <v>22</v>
      </c>
      <c r="L424">
        <v>1271480400</v>
      </c>
      <c r="M424" s="11">
        <f t="shared" si="31"/>
        <v>40285.208333333336</v>
      </c>
      <c r="N424">
        <v>1273208400</v>
      </c>
      <c r="O424" s="11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0"/>
        <v>10.638024357239512</v>
      </c>
      <c r="G425" t="s">
        <v>14</v>
      </c>
      <c r="H425">
        <v>162</v>
      </c>
      <c r="I425" s="7">
        <f t="shared" si="34"/>
        <v>97.055555555555557</v>
      </c>
      <c r="J425" t="s">
        <v>21</v>
      </c>
      <c r="K425" t="s">
        <v>22</v>
      </c>
      <c r="L425">
        <v>1316667600</v>
      </c>
      <c r="M425" s="11">
        <f t="shared" si="31"/>
        <v>40808.208333333336</v>
      </c>
      <c r="N425">
        <v>1316840400</v>
      </c>
      <c r="O425" s="11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0"/>
        <v>40.470588235294116</v>
      </c>
      <c r="G426" t="s">
        <v>14</v>
      </c>
      <c r="H426">
        <v>83</v>
      </c>
      <c r="I426" s="7">
        <f t="shared" si="34"/>
        <v>24.867469879518072</v>
      </c>
      <c r="J426" t="s">
        <v>21</v>
      </c>
      <c r="K426" t="s">
        <v>22</v>
      </c>
      <c r="L426">
        <v>1524027600</v>
      </c>
      <c r="M426" s="11">
        <f t="shared" si="31"/>
        <v>43208.208333333328</v>
      </c>
      <c r="N426">
        <v>1524546000</v>
      </c>
      <c r="O426" s="11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0"/>
        <v>287.66666666666663</v>
      </c>
      <c r="G427" t="s">
        <v>20</v>
      </c>
      <c r="H427">
        <v>92</v>
      </c>
      <c r="I427" s="7">
        <f t="shared" si="34"/>
        <v>84.423913043478265</v>
      </c>
      <c r="J427" t="s">
        <v>21</v>
      </c>
      <c r="K427" t="s">
        <v>22</v>
      </c>
      <c r="L427">
        <v>1438059600</v>
      </c>
      <c r="M427" s="11">
        <f t="shared" si="31"/>
        <v>42213.208333333328</v>
      </c>
      <c r="N427">
        <v>1438578000</v>
      </c>
      <c r="O427" s="11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0"/>
        <v>572.94444444444446</v>
      </c>
      <c r="G428" t="s">
        <v>20</v>
      </c>
      <c r="H428">
        <v>219</v>
      </c>
      <c r="I428" s="7">
        <f t="shared" si="34"/>
        <v>47.091324200913242</v>
      </c>
      <c r="J428" t="s">
        <v>21</v>
      </c>
      <c r="K428" t="s">
        <v>22</v>
      </c>
      <c r="L428">
        <v>1361944800</v>
      </c>
      <c r="M428" s="11">
        <f t="shared" si="31"/>
        <v>41332.25</v>
      </c>
      <c r="N428">
        <v>1362549600</v>
      </c>
      <c r="O428" s="11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0"/>
        <v>112.90429799426933</v>
      </c>
      <c r="G429" t="s">
        <v>20</v>
      </c>
      <c r="H429">
        <v>2526</v>
      </c>
      <c r="I429" s="7">
        <f t="shared" si="34"/>
        <v>77.996041171813147</v>
      </c>
      <c r="J429" t="s">
        <v>21</v>
      </c>
      <c r="K429" t="s">
        <v>22</v>
      </c>
      <c r="L429">
        <v>1410584400</v>
      </c>
      <c r="M429" s="11">
        <f t="shared" si="31"/>
        <v>41895.208333333336</v>
      </c>
      <c r="N429">
        <v>1413349200</v>
      </c>
      <c r="O429" s="11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0"/>
        <v>46.387573964497044</v>
      </c>
      <c r="G430" t="s">
        <v>14</v>
      </c>
      <c r="H430">
        <v>747</v>
      </c>
      <c r="I430" s="7">
        <f t="shared" si="34"/>
        <v>62.967871485943775</v>
      </c>
      <c r="J430" t="s">
        <v>21</v>
      </c>
      <c r="K430" t="s">
        <v>22</v>
      </c>
      <c r="L430">
        <v>1297404000</v>
      </c>
      <c r="M430" s="11">
        <f t="shared" si="31"/>
        <v>40585.25</v>
      </c>
      <c r="N430">
        <v>1298008800</v>
      </c>
      <c r="O430" s="11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0"/>
        <v>90.675916230366497</v>
      </c>
      <c r="G431" t="s">
        <v>74</v>
      </c>
      <c r="H431">
        <v>2138</v>
      </c>
      <c r="I431" s="7">
        <f t="shared" si="34"/>
        <v>81.006080449017773</v>
      </c>
      <c r="J431" t="s">
        <v>21</v>
      </c>
      <c r="K431" t="s">
        <v>22</v>
      </c>
      <c r="L431">
        <v>1392012000</v>
      </c>
      <c r="M431" s="11">
        <f t="shared" si="31"/>
        <v>41680.25</v>
      </c>
      <c r="N431">
        <v>1394427600</v>
      </c>
      <c r="O431" s="11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0"/>
        <v>67.740740740740748</v>
      </c>
      <c r="G432" t="s">
        <v>14</v>
      </c>
      <c r="H432">
        <v>84</v>
      </c>
      <c r="I432" s="7">
        <f t="shared" si="34"/>
        <v>65.321428571428569</v>
      </c>
      <c r="J432" t="s">
        <v>21</v>
      </c>
      <c r="K432" t="s">
        <v>22</v>
      </c>
      <c r="L432">
        <v>1569733200</v>
      </c>
      <c r="M432" s="11">
        <f t="shared" si="31"/>
        <v>43737.208333333328</v>
      </c>
      <c r="N432">
        <v>1572670800</v>
      </c>
      <c r="O432" s="11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0"/>
        <v>192.49019607843135</v>
      </c>
      <c r="G433" t="s">
        <v>20</v>
      </c>
      <c r="H433">
        <v>94</v>
      </c>
      <c r="I433" s="7">
        <f t="shared" si="34"/>
        <v>104.43617021276596</v>
      </c>
      <c r="J433" t="s">
        <v>21</v>
      </c>
      <c r="K433" t="s">
        <v>22</v>
      </c>
      <c r="L433">
        <v>1529643600</v>
      </c>
      <c r="M433" s="11">
        <f t="shared" si="31"/>
        <v>43273.208333333328</v>
      </c>
      <c r="N433">
        <v>1531112400</v>
      </c>
      <c r="O433" s="11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0"/>
        <v>82.714285714285722</v>
      </c>
      <c r="G434" t="s">
        <v>14</v>
      </c>
      <c r="H434">
        <v>91</v>
      </c>
      <c r="I434" s="7">
        <f t="shared" si="34"/>
        <v>69.989010989010993</v>
      </c>
      <c r="J434" t="s">
        <v>21</v>
      </c>
      <c r="K434" t="s">
        <v>22</v>
      </c>
      <c r="L434">
        <v>1399006800</v>
      </c>
      <c r="M434" s="11">
        <f t="shared" si="31"/>
        <v>41761.208333333336</v>
      </c>
      <c r="N434">
        <v>1400734800</v>
      </c>
      <c r="O434" s="11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0"/>
        <v>54.163920922570021</v>
      </c>
      <c r="G435" t="s">
        <v>14</v>
      </c>
      <c r="H435">
        <v>792</v>
      </c>
      <c r="I435" s="7">
        <f t="shared" si="34"/>
        <v>83.023989898989896</v>
      </c>
      <c r="J435" t="s">
        <v>21</v>
      </c>
      <c r="K435" t="s">
        <v>22</v>
      </c>
      <c r="L435">
        <v>1385359200</v>
      </c>
      <c r="M435" s="11">
        <f t="shared" si="31"/>
        <v>41603.25</v>
      </c>
      <c r="N435">
        <v>1386741600</v>
      </c>
      <c r="O435" s="11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0"/>
        <v>16.722222222222221</v>
      </c>
      <c r="G436" t="s">
        <v>74</v>
      </c>
      <c r="H436">
        <v>10</v>
      </c>
      <c r="I436" s="7">
        <f t="shared" si="34"/>
        <v>90.3</v>
      </c>
      <c r="J436" t="s">
        <v>15</v>
      </c>
      <c r="K436" t="s">
        <v>16</v>
      </c>
      <c r="L436">
        <v>1480572000</v>
      </c>
      <c r="M436" s="11">
        <f t="shared" si="31"/>
        <v>42705.25</v>
      </c>
      <c r="N436">
        <v>1481781600</v>
      </c>
      <c r="O436" s="11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0"/>
        <v>116.87664041994749</v>
      </c>
      <c r="G437" t="s">
        <v>20</v>
      </c>
      <c r="H437">
        <v>1713</v>
      </c>
      <c r="I437" s="7">
        <f t="shared" si="34"/>
        <v>103.98131932282546</v>
      </c>
      <c r="J437" t="s">
        <v>107</v>
      </c>
      <c r="K437" t="s">
        <v>108</v>
      </c>
      <c r="L437">
        <v>1418623200</v>
      </c>
      <c r="M437" s="11">
        <f t="shared" si="31"/>
        <v>41988.25</v>
      </c>
      <c r="N437">
        <v>1419660000</v>
      </c>
      <c r="O437" s="11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0"/>
        <v>1052.1538461538462</v>
      </c>
      <c r="G438" t="s">
        <v>20</v>
      </c>
      <c r="H438">
        <v>249</v>
      </c>
      <c r="I438" s="7">
        <f t="shared" si="34"/>
        <v>54.931726907630519</v>
      </c>
      <c r="J438" t="s">
        <v>21</v>
      </c>
      <c r="K438" t="s">
        <v>22</v>
      </c>
      <c r="L438">
        <v>1555736400</v>
      </c>
      <c r="M438" s="11">
        <f t="shared" si="31"/>
        <v>43575.208333333328</v>
      </c>
      <c r="N438">
        <v>1555822800</v>
      </c>
      <c r="O438" s="11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0"/>
        <v>123.07407407407408</v>
      </c>
      <c r="G439" t="s">
        <v>20</v>
      </c>
      <c r="H439">
        <v>192</v>
      </c>
      <c r="I439" s="7">
        <f t="shared" si="34"/>
        <v>51.921875</v>
      </c>
      <c r="J439" t="s">
        <v>21</v>
      </c>
      <c r="K439" t="s">
        <v>22</v>
      </c>
      <c r="L439">
        <v>1442120400</v>
      </c>
      <c r="M439" s="11">
        <f t="shared" si="31"/>
        <v>42260.208333333328</v>
      </c>
      <c r="N439">
        <v>1442379600</v>
      </c>
      <c r="O439" s="11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0"/>
        <v>178.63855421686748</v>
      </c>
      <c r="G440" t="s">
        <v>20</v>
      </c>
      <c r="H440">
        <v>247</v>
      </c>
      <c r="I440" s="7">
        <f t="shared" si="34"/>
        <v>60.02834008097166</v>
      </c>
      <c r="J440" t="s">
        <v>21</v>
      </c>
      <c r="K440" t="s">
        <v>22</v>
      </c>
      <c r="L440">
        <v>1362376800</v>
      </c>
      <c r="M440" s="11">
        <f t="shared" si="31"/>
        <v>41337.25</v>
      </c>
      <c r="N440">
        <v>1364965200</v>
      </c>
      <c r="O440" s="11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0"/>
        <v>355.28169014084506</v>
      </c>
      <c r="G441" t="s">
        <v>20</v>
      </c>
      <c r="H441">
        <v>2293</v>
      </c>
      <c r="I441" s="7">
        <f t="shared" si="34"/>
        <v>44.003488879197555</v>
      </c>
      <c r="J441" t="s">
        <v>21</v>
      </c>
      <c r="K441" t="s">
        <v>22</v>
      </c>
      <c r="L441">
        <v>1478408400</v>
      </c>
      <c r="M441" s="11">
        <f t="shared" si="31"/>
        <v>42680.208333333328</v>
      </c>
      <c r="N441">
        <v>1479016800</v>
      </c>
      <c r="O441" s="11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0"/>
        <v>161.90634146341463</v>
      </c>
      <c r="G442" t="s">
        <v>20</v>
      </c>
      <c r="H442">
        <v>3131</v>
      </c>
      <c r="I442" s="7">
        <f t="shared" si="34"/>
        <v>53.003513254551258</v>
      </c>
      <c r="J442" t="s">
        <v>21</v>
      </c>
      <c r="K442" t="s">
        <v>22</v>
      </c>
      <c r="L442">
        <v>1498798800</v>
      </c>
      <c r="M442" s="11">
        <f t="shared" si="31"/>
        <v>42916.208333333328</v>
      </c>
      <c r="N442">
        <v>1499662800</v>
      </c>
      <c r="O442" s="11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0"/>
        <v>24.914285714285715</v>
      </c>
      <c r="G443" t="s">
        <v>14</v>
      </c>
      <c r="H443">
        <v>32</v>
      </c>
      <c r="I443" s="7">
        <f t="shared" si="34"/>
        <v>54.5</v>
      </c>
      <c r="J443" t="s">
        <v>21</v>
      </c>
      <c r="K443" t="s">
        <v>22</v>
      </c>
      <c r="L443">
        <v>1335416400</v>
      </c>
      <c r="M443" s="11">
        <f t="shared" si="31"/>
        <v>41025.208333333336</v>
      </c>
      <c r="N443">
        <v>1337835600</v>
      </c>
      <c r="O443" s="11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0"/>
        <v>198.72222222222223</v>
      </c>
      <c r="G444" t="s">
        <v>20</v>
      </c>
      <c r="H444">
        <v>143</v>
      </c>
      <c r="I444" s="7">
        <f t="shared" si="34"/>
        <v>75.04195804195804</v>
      </c>
      <c r="J444" t="s">
        <v>107</v>
      </c>
      <c r="K444" t="s">
        <v>108</v>
      </c>
      <c r="L444">
        <v>1504328400</v>
      </c>
      <c r="M444" s="11">
        <f t="shared" si="31"/>
        <v>42980.208333333328</v>
      </c>
      <c r="N444">
        <v>1505710800</v>
      </c>
      <c r="O444" s="11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0"/>
        <v>34.752688172043008</v>
      </c>
      <c r="G445" t="s">
        <v>74</v>
      </c>
      <c r="H445">
        <v>90</v>
      </c>
      <c r="I445" s="7">
        <f t="shared" si="34"/>
        <v>35.911111111111111</v>
      </c>
      <c r="J445" t="s">
        <v>21</v>
      </c>
      <c r="K445" t="s">
        <v>22</v>
      </c>
      <c r="L445">
        <v>1285822800</v>
      </c>
      <c r="M445" s="11">
        <f t="shared" si="31"/>
        <v>40451.208333333336</v>
      </c>
      <c r="N445">
        <v>1287464400</v>
      </c>
      <c r="O445" s="11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0"/>
        <v>176.41935483870967</v>
      </c>
      <c r="G446" t="s">
        <v>20</v>
      </c>
      <c r="H446">
        <v>296</v>
      </c>
      <c r="I446" s="7">
        <f t="shared" si="34"/>
        <v>36.952702702702702</v>
      </c>
      <c r="J446" t="s">
        <v>21</v>
      </c>
      <c r="K446" t="s">
        <v>22</v>
      </c>
      <c r="L446">
        <v>1311483600</v>
      </c>
      <c r="M446" s="11">
        <f t="shared" si="31"/>
        <v>40748.208333333336</v>
      </c>
      <c r="N446">
        <v>1311656400</v>
      </c>
      <c r="O446" s="11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0"/>
        <v>511.38095238095235</v>
      </c>
      <c r="G447" t="s">
        <v>20</v>
      </c>
      <c r="H447">
        <v>170</v>
      </c>
      <c r="I447" s="7">
        <f t="shared" si="34"/>
        <v>63.170588235294119</v>
      </c>
      <c r="J447" t="s">
        <v>21</v>
      </c>
      <c r="K447" t="s">
        <v>22</v>
      </c>
      <c r="L447">
        <v>1291356000</v>
      </c>
      <c r="M447" s="11">
        <f t="shared" si="31"/>
        <v>40515.25</v>
      </c>
      <c r="N447">
        <v>1293170400</v>
      </c>
      <c r="O447" s="11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0"/>
        <v>82.044117647058826</v>
      </c>
      <c r="G448" t="s">
        <v>14</v>
      </c>
      <c r="H448">
        <v>186</v>
      </c>
      <c r="I448" s="7">
        <f t="shared" si="34"/>
        <v>29.99462365591398</v>
      </c>
      <c r="J448" t="s">
        <v>21</v>
      </c>
      <c r="K448" t="s">
        <v>22</v>
      </c>
      <c r="L448">
        <v>1355810400</v>
      </c>
      <c r="M448" s="11">
        <f t="shared" si="31"/>
        <v>41261.25</v>
      </c>
      <c r="N448">
        <v>1355983200</v>
      </c>
      <c r="O448" s="11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0"/>
        <v>24.326030927835053</v>
      </c>
      <c r="G449" t="s">
        <v>74</v>
      </c>
      <c r="H449">
        <v>439</v>
      </c>
      <c r="I449" s="7">
        <f t="shared" si="34"/>
        <v>86</v>
      </c>
      <c r="J449" t="s">
        <v>40</v>
      </c>
      <c r="K449" t="s">
        <v>41</v>
      </c>
      <c r="L449">
        <v>1513663200</v>
      </c>
      <c r="M449" s="11">
        <f t="shared" si="31"/>
        <v>43088.25</v>
      </c>
      <c r="N449">
        <v>1515045600</v>
      </c>
      <c r="O449" s="11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0"/>
        <v>50.482758620689658</v>
      </c>
      <c r="G450" t="s">
        <v>14</v>
      </c>
      <c r="H450">
        <v>605</v>
      </c>
      <c r="I450" s="7">
        <f t="shared" si="34"/>
        <v>75.014876033057845</v>
      </c>
      <c r="J450" t="s">
        <v>21</v>
      </c>
      <c r="K450" t="s">
        <v>22</v>
      </c>
      <c r="L450">
        <v>1365915600</v>
      </c>
      <c r="M450" s="11">
        <f t="shared" si="31"/>
        <v>41378.208333333336</v>
      </c>
      <c r="N450">
        <v>1366088400</v>
      </c>
      <c r="O450" s="11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35">E451/D451*100</f>
        <v>967</v>
      </c>
      <c r="G451" t="s">
        <v>20</v>
      </c>
      <c r="H451">
        <v>86</v>
      </c>
      <c r="I451" s="7">
        <f t="shared" si="34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6">(((L451/60)/60)/24)+DATE(1970,1,1)</f>
        <v>43530.25</v>
      </c>
      <c r="N451">
        <v>1553317200</v>
      </c>
      <c r="O451" s="11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+_xlfn.TEXTBEFORE(R451,"/")</f>
        <v>games</v>
      </c>
      <c r="T451" t="str">
        <f t="shared" ref="T451:T514" si="38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35"/>
        <v>4</v>
      </c>
      <c r="G452" t="s">
        <v>14</v>
      </c>
      <c r="H452">
        <v>1</v>
      </c>
      <c r="I452" s="7">
        <f t="shared" ref="I452:I515" si="39">E452/H452</f>
        <v>4</v>
      </c>
      <c r="J452" t="s">
        <v>15</v>
      </c>
      <c r="K452" t="s">
        <v>16</v>
      </c>
      <c r="L452">
        <v>1540098000</v>
      </c>
      <c r="M452" s="11">
        <f t="shared" si="36"/>
        <v>43394.208333333328</v>
      </c>
      <c r="N452">
        <v>1542088800</v>
      </c>
      <c r="O452" s="11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35"/>
        <v>122.84501347708894</v>
      </c>
      <c r="G453" t="s">
        <v>20</v>
      </c>
      <c r="H453">
        <v>6286</v>
      </c>
      <c r="I453" s="7">
        <f t="shared" si="39"/>
        <v>29.001272669424118</v>
      </c>
      <c r="J453" t="s">
        <v>21</v>
      </c>
      <c r="K453" t="s">
        <v>22</v>
      </c>
      <c r="L453">
        <v>1500440400</v>
      </c>
      <c r="M453" s="11">
        <f t="shared" si="36"/>
        <v>42935.208333333328</v>
      </c>
      <c r="N453">
        <v>1503118800</v>
      </c>
      <c r="O453" s="11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35"/>
        <v>63.4375</v>
      </c>
      <c r="G454" t="s">
        <v>14</v>
      </c>
      <c r="H454">
        <v>31</v>
      </c>
      <c r="I454" s="7">
        <f t="shared" si="39"/>
        <v>98.225806451612897</v>
      </c>
      <c r="J454" t="s">
        <v>21</v>
      </c>
      <c r="K454" t="s">
        <v>22</v>
      </c>
      <c r="L454">
        <v>1278392400</v>
      </c>
      <c r="M454" s="11">
        <f t="shared" si="36"/>
        <v>40365.208333333336</v>
      </c>
      <c r="N454">
        <v>1278478800</v>
      </c>
      <c r="O454" s="11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35"/>
        <v>56.331688596491226</v>
      </c>
      <c r="G455" t="s">
        <v>14</v>
      </c>
      <c r="H455">
        <v>1181</v>
      </c>
      <c r="I455" s="7">
        <f t="shared" si="39"/>
        <v>87.001693480101608</v>
      </c>
      <c r="J455" t="s">
        <v>21</v>
      </c>
      <c r="K455" t="s">
        <v>22</v>
      </c>
      <c r="L455">
        <v>1480572000</v>
      </c>
      <c r="M455" s="11">
        <f t="shared" si="36"/>
        <v>42705.25</v>
      </c>
      <c r="N455">
        <v>1484114400</v>
      </c>
      <c r="O455" s="11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35"/>
        <v>44.074999999999996</v>
      </c>
      <c r="G456" t="s">
        <v>14</v>
      </c>
      <c r="H456">
        <v>39</v>
      </c>
      <c r="I456" s="7">
        <f t="shared" si="39"/>
        <v>45.205128205128204</v>
      </c>
      <c r="J456" t="s">
        <v>21</v>
      </c>
      <c r="K456" t="s">
        <v>22</v>
      </c>
      <c r="L456">
        <v>1382331600</v>
      </c>
      <c r="M456" s="11">
        <f t="shared" si="36"/>
        <v>41568.208333333336</v>
      </c>
      <c r="N456">
        <v>1385445600</v>
      </c>
      <c r="O456" s="11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35"/>
        <v>118.37253218884121</v>
      </c>
      <c r="G457" t="s">
        <v>20</v>
      </c>
      <c r="H457">
        <v>3727</v>
      </c>
      <c r="I457" s="7">
        <f t="shared" si="39"/>
        <v>37.001341561577675</v>
      </c>
      <c r="J457" t="s">
        <v>21</v>
      </c>
      <c r="K457" t="s">
        <v>22</v>
      </c>
      <c r="L457">
        <v>1316754000</v>
      </c>
      <c r="M457" s="11">
        <f t="shared" si="36"/>
        <v>40809.208333333336</v>
      </c>
      <c r="N457">
        <v>1318741200</v>
      </c>
      <c r="O457" s="11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35"/>
        <v>104.1243169398907</v>
      </c>
      <c r="G458" t="s">
        <v>20</v>
      </c>
      <c r="H458">
        <v>1605</v>
      </c>
      <c r="I458" s="7">
        <f t="shared" si="39"/>
        <v>94.976947040498445</v>
      </c>
      <c r="J458" t="s">
        <v>21</v>
      </c>
      <c r="K458" t="s">
        <v>22</v>
      </c>
      <c r="L458">
        <v>1518242400</v>
      </c>
      <c r="M458" s="11">
        <f t="shared" si="36"/>
        <v>43141.25</v>
      </c>
      <c r="N458">
        <v>1518242400</v>
      </c>
      <c r="O458" s="11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35"/>
        <v>26.640000000000004</v>
      </c>
      <c r="G459" t="s">
        <v>14</v>
      </c>
      <c r="H459">
        <v>46</v>
      </c>
      <c r="I459" s="7">
        <f t="shared" si="39"/>
        <v>28.956521739130434</v>
      </c>
      <c r="J459" t="s">
        <v>21</v>
      </c>
      <c r="K459" t="s">
        <v>22</v>
      </c>
      <c r="L459">
        <v>1476421200</v>
      </c>
      <c r="M459" s="11">
        <f t="shared" si="36"/>
        <v>42657.208333333328</v>
      </c>
      <c r="N459">
        <v>1476594000</v>
      </c>
      <c r="O459" s="11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35"/>
        <v>351.20118343195264</v>
      </c>
      <c r="G460" t="s">
        <v>20</v>
      </c>
      <c r="H460">
        <v>2120</v>
      </c>
      <c r="I460" s="7">
        <f t="shared" si="39"/>
        <v>55.993396226415094</v>
      </c>
      <c r="J460" t="s">
        <v>21</v>
      </c>
      <c r="K460" t="s">
        <v>22</v>
      </c>
      <c r="L460">
        <v>1269752400</v>
      </c>
      <c r="M460" s="11">
        <f t="shared" si="36"/>
        <v>40265.208333333336</v>
      </c>
      <c r="N460">
        <v>1273554000</v>
      </c>
      <c r="O460" s="11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35"/>
        <v>90.063492063492063</v>
      </c>
      <c r="G461" t="s">
        <v>14</v>
      </c>
      <c r="H461">
        <v>105</v>
      </c>
      <c r="I461" s="7">
        <f t="shared" si="39"/>
        <v>54.038095238095238</v>
      </c>
      <c r="J461" t="s">
        <v>21</v>
      </c>
      <c r="K461" t="s">
        <v>22</v>
      </c>
      <c r="L461">
        <v>1419746400</v>
      </c>
      <c r="M461" s="11">
        <f t="shared" si="36"/>
        <v>42001.25</v>
      </c>
      <c r="N461">
        <v>1421906400</v>
      </c>
      <c r="O461" s="11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35"/>
        <v>171.625</v>
      </c>
      <c r="G462" t="s">
        <v>20</v>
      </c>
      <c r="H462">
        <v>50</v>
      </c>
      <c r="I462" s="7">
        <f t="shared" si="39"/>
        <v>82.38</v>
      </c>
      <c r="J462" t="s">
        <v>21</v>
      </c>
      <c r="K462" t="s">
        <v>22</v>
      </c>
      <c r="L462">
        <v>1281330000</v>
      </c>
      <c r="M462" s="11">
        <f t="shared" si="36"/>
        <v>40399.208333333336</v>
      </c>
      <c r="N462">
        <v>1281589200</v>
      </c>
      <c r="O462" s="11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35"/>
        <v>141.04655870445345</v>
      </c>
      <c r="G463" t="s">
        <v>20</v>
      </c>
      <c r="H463">
        <v>2080</v>
      </c>
      <c r="I463" s="7">
        <f t="shared" si="39"/>
        <v>66.997115384615384</v>
      </c>
      <c r="J463" t="s">
        <v>21</v>
      </c>
      <c r="K463" t="s">
        <v>22</v>
      </c>
      <c r="L463">
        <v>1398661200</v>
      </c>
      <c r="M463" s="11">
        <f t="shared" si="36"/>
        <v>41757.208333333336</v>
      </c>
      <c r="N463">
        <v>1400389200</v>
      </c>
      <c r="O463" s="11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35"/>
        <v>30.57944915254237</v>
      </c>
      <c r="G464" t="s">
        <v>14</v>
      </c>
      <c r="H464">
        <v>535</v>
      </c>
      <c r="I464" s="7">
        <f t="shared" si="39"/>
        <v>107.91401869158878</v>
      </c>
      <c r="J464" t="s">
        <v>21</v>
      </c>
      <c r="K464" t="s">
        <v>22</v>
      </c>
      <c r="L464">
        <v>1359525600</v>
      </c>
      <c r="M464" s="11">
        <f t="shared" si="36"/>
        <v>41304.25</v>
      </c>
      <c r="N464">
        <v>1362808800</v>
      </c>
      <c r="O464" s="11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35"/>
        <v>108.16455696202532</v>
      </c>
      <c r="G465" t="s">
        <v>20</v>
      </c>
      <c r="H465">
        <v>2105</v>
      </c>
      <c r="I465" s="7">
        <f t="shared" si="39"/>
        <v>69.009501187648453</v>
      </c>
      <c r="J465" t="s">
        <v>21</v>
      </c>
      <c r="K465" t="s">
        <v>22</v>
      </c>
      <c r="L465">
        <v>1388469600</v>
      </c>
      <c r="M465" s="11">
        <f t="shared" si="36"/>
        <v>41639.25</v>
      </c>
      <c r="N465">
        <v>1388815200</v>
      </c>
      <c r="O465" s="11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35"/>
        <v>133.45505617977528</v>
      </c>
      <c r="G466" t="s">
        <v>20</v>
      </c>
      <c r="H466">
        <v>2436</v>
      </c>
      <c r="I466" s="7">
        <f t="shared" si="39"/>
        <v>39.006568144499177</v>
      </c>
      <c r="J466" t="s">
        <v>21</v>
      </c>
      <c r="K466" t="s">
        <v>22</v>
      </c>
      <c r="L466">
        <v>1518328800</v>
      </c>
      <c r="M466" s="11">
        <f t="shared" si="36"/>
        <v>43142.25</v>
      </c>
      <c r="N466">
        <v>1519538400</v>
      </c>
      <c r="O466" s="11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35"/>
        <v>187.85106382978722</v>
      </c>
      <c r="G467" t="s">
        <v>20</v>
      </c>
      <c r="H467">
        <v>80</v>
      </c>
      <c r="I467" s="7">
        <f t="shared" si="39"/>
        <v>110.3625</v>
      </c>
      <c r="J467" t="s">
        <v>21</v>
      </c>
      <c r="K467" t="s">
        <v>22</v>
      </c>
      <c r="L467">
        <v>1517032800</v>
      </c>
      <c r="M467" s="11">
        <f t="shared" si="36"/>
        <v>43127.25</v>
      </c>
      <c r="N467">
        <v>1517810400</v>
      </c>
      <c r="O467" s="11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35"/>
        <v>332</v>
      </c>
      <c r="G468" t="s">
        <v>20</v>
      </c>
      <c r="H468">
        <v>42</v>
      </c>
      <c r="I468" s="7">
        <f t="shared" si="39"/>
        <v>94.857142857142861</v>
      </c>
      <c r="J468" t="s">
        <v>21</v>
      </c>
      <c r="K468" t="s">
        <v>22</v>
      </c>
      <c r="L468">
        <v>1368594000</v>
      </c>
      <c r="M468" s="11">
        <f t="shared" si="36"/>
        <v>41409.208333333336</v>
      </c>
      <c r="N468">
        <v>1370581200</v>
      </c>
      <c r="O468" s="11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35"/>
        <v>575.21428571428578</v>
      </c>
      <c r="G469" t="s">
        <v>20</v>
      </c>
      <c r="H469">
        <v>139</v>
      </c>
      <c r="I469" s="7">
        <f t="shared" si="39"/>
        <v>57.935251798561154</v>
      </c>
      <c r="J469" t="s">
        <v>15</v>
      </c>
      <c r="K469" t="s">
        <v>16</v>
      </c>
      <c r="L469">
        <v>1448258400</v>
      </c>
      <c r="M469" s="11">
        <f t="shared" si="36"/>
        <v>42331.25</v>
      </c>
      <c r="N469">
        <v>1448863200</v>
      </c>
      <c r="O469" s="11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35"/>
        <v>40.5</v>
      </c>
      <c r="G470" t="s">
        <v>14</v>
      </c>
      <c r="H470">
        <v>16</v>
      </c>
      <c r="I470" s="7">
        <f t="shared" si="39"/>
        <v>101.25</v>
      </c>
      <c r="J470" t="s">
        <v>21</v>
      </c>
      <c r="K470" t="s">
        <v>22</v>
      </c>
      <c r="L470">
        <v>1555218000</v>
      </c>
      <c r="M470" s="11">
        <f t="shared" si="36"/>
        <v>43569.208333333328</v>
      </c>
      <c r="N470">
        <v>1556600400</v>
      </c>
      <c r="O470" s="11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35"/>
        <v>184.42857142857144</v>
      </c>
      <c r="G471" t="s">
        <v>20</v>
      </c>
      <c r="H471">
        <v>159</v>
      </c>
      <c r="I471" s="7">
        <f t="shared" si="39"/>
        <v>64.95597484276729</v>
      </c>
      <c r="J471" t="s">
        <v>21</v>
      </c>
      <c r="K471" t="s">
        <v>22</v>
      </c>
      <c r="L471">
        <v>1431925200</v>
      </c>
      <c r="M471" s="11">
        <f t="shared" si="36"/>
        <v>42142.208333333328</v>
      </c>
      <c r="N471">
        <v>1432098000</v>
      </c>
      <c r="O471" s="11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35"/>
        <v>285.80555555555554</v>
      </c>
      <c r="G472" t="s">
        <v>20</v>
      </c>
      <c r="H472">
        <v>381</v>
      </c>
      <c r="I472" s="7">
        <f t="shared" si="39"/>
        <v>27.00524934383202</v>
      </c>
      <c r="J472" t="s">
        <v>21</v>
      </c>
      <c r="K472" t="s">
        <v>22</v>
      </c>
      <c r="L472">
        <v>1481522400</v>
      </c>
      <c r="M472" s="11">
        <f t="shared" si="36"/>
        <v>42716.25</v>
      </c>
      <c r="N472">
        <v>1482127200</v>
      </c>
      <c r="O472" s="11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35"/>
        <v>319</v>
      </c>
      <c r="G473" t="s">
        <v>20</v>
      </c>
      <c r="H473">
        <v>194</v>
      </c>
      <c r="I473" s="7">
        <f t="shared" si="39"/>
        <v>50.97422680412371</v>
      </c>
      <c r="J473" t="s">
        <v>40</v>
      </c>
      <c r="K473" t="s">
        <v>41</v>
      </c>
      <c r="L473">
        <v>1335934800</v>
      </c>
      <c r="M473" s="11">
        <f t="shared" si="36"/>
        <v>41031.208333333336</v>
      </c>
      <c r="N473">
        <v>1335934800</v>
      </c>
      <c r="O473" s="11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35"/>
        <v>39.234070221066318</v>
      </c>
      <c r="G474" t="s">
        <v>14</v>
      </c>
      <c r="H474">
        <v>575</v>
      </c>
      <c r="I474" s="7">
        <f t="shared" si="39"/>
        <v>104.94260869565217</v>
      </c>
      <c r="J474" t="s">
        <v>21</v>
      </c>
      <c r="K474" t="s">
        <v>22</v>
      </c>
      <c r="L474">
        <v>1552280400</v>
      </c>
      <c r="M474" s="11">
        <f t="shared" si="36"/>
        <v>43535.208333333328</v>
      </c>
      <c r="N474">
        <v>1556946000</v>
      </c>
      <c r="O474" s="11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35"/>
        <v>178.14000000000001</v>
      </c>
      <c r="G475" t="s">
        <v>20</v>
      </c>
      <c r="H475">
        <v>106</v>
      </c>
      <c r="I475" s="7">
        <f t="shared" si="39"/>
        <v>84.028301886792448</v>
      </c>
      <c r="J475" t="s">
        <v>21</v>
      </c>
      <c r="K475" t="s">
        <v>22</v>
      </c>
      <c r="L475">
        <v>1529989200</v>
      </c>
      <c r="M475" s="11">
        <f t="shared" si="36"/>
        <v>43277.208333333328</v>
      </c>
      <c r="N475">
        <v>1530075600</v>
      </c>
      <c r="O475" s="11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35"/>
        <v>365.15</v>
      </c>
      <c r="G476" t="s">
        <v>20</v>
      </c>
      <c r="H476">
        <v>142</v>
      </c>
      <c r="I476" s="7">
        <f t="shared" si="39"/>
        <v>102.85915492957747</v>
      </c>
      <c r="J476" t="s">
        <v>21</v>
      </c>
      <c r="K476" t="s">
        <v>22</v>
      </c>
      <c r="L476">
        <v>1418709600</v>
      </c>
      <c r="M476" s="11">
        <f t="shared" si="36"/>
        <v>41989.25</v>
      </c>
      <c r="N476">
        <v>1418796000</v>
      </c>
      <c r="O476" s="11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35"/>
        <v>113.94594594594594</v>
      </c>
      <c r="G477" t="s">
        <v>20</v>
      </c>
      <c r="H477">
        <v>211</v>
      </c>
      <c r="I477" s="7">
        <f t="shared" si="39"/>
        <v>39.962085308056871</v>
      </c>
      <c r="J477" t="s">
        <v>21</v>
      </c>
      <c r="K477" t="s">
        <v>22</v>
      </c>
      <c r="L477">
        <v>1372136400</v>
      </c>
      <c r="M477" s="11">
        <f t="shared" si="36"/>
        <v>41450.208333333336</v>
      </c>
      <c r="N477">
        <v>1372482000</v>
      </c>
      <c r="O477" s="11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35"/>
        <v>29.828720626631856</v>
      </c>
      <c r="G478" t="s">
        <v>14</v>
      </c>
      <c r="H478">
        <v>1120</v>
      </c>
      <c r="I478" s="7">
        <f t="shared" si="39"/>
        <v>51.001785714285717</v>
      </c>
      <c r="J478" t="s">
        <v>21</v>
      </c>
      <c r="K478" t="s">
        <v>22</v>
      </c>
      <c r="L478">
        <v>1533877200</v>
      </c>
      <c r="M478" s="11">
        <f t="shared" si="36"/>
        <v>43322.208333333328</v>
      </c>
      <c r="N478">
        <v>1534395600</v>
      </c>
      <c r="O478" s="11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35"/>
        <v>54.270588235294113</v>
      </c>
      <c r="G479" t="s">
        <v>14</v>
      </c>
      <c r="H479">
        <v>113</v>
      </c>
      <c r="I479" s="7">
        <f t="shared" si="39"/>
        <v>40.823008849557525</v>
      </c>
      <c r="J479" t="s">
        <v>21</v>
      </c>
      <c r="K479" t="s">
        <v>22</v>
      </c>
      <c r="L479">
        <v>1309064400</v>
      </c>
      <c r="M479" s="11">
        <f t="shared" si="36"/>
        <v>40720.208333333336</v>
      </c>
      <c r="N479">
        <v>1311397200</v>
      </c>
      <c r="O479" s="11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35"/>
        <v>236.34156976744185</v>
      </c>
      <c r="G480" t="s">
        <v>20</v>
      </c>
      <c r="H480">
        <v>2756</v>
      </c>
      <c r="I480" s="7">
        <f t="shared" si="39"/>
        <v>58.999637155297535</v>
      </c>
      <c r="J480" t="s">
        <v>21</v>
      </c>
      <c r="K480" t="s">
        <v>22</v>
      </c>
      <c r="L480">
        <v>1425877200</v>
      </c>
      <c r="M480" s="11">
        <f t="shared" si="36"/>
        <v>42072.208333333328</v>
      </c>
      <c r="N480">
        <v>1426914000</v>
      </c>
      <c r="O480" s="11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35"/>
        <v>512.91666666666663</v>
      </c>
      <c r="G481" t="s">
        <v>20</v>
      </c>
      <c r="H481">
        <v>173</v>
      </c>
      <c r="I481" s="7">
        <f t="shared" si="39"/>
        <v>71.156069364161851</v>
      </c>
      <c r="J481" t="s">
        <v>40</v>
      </c>
      <c r="K481" t="s">
        <v>41</v>
      </c>
      <c r="L481">
        <v>1501304400</v>
      </c>
      <c r="M481" s="11">
        <f t="shared" si="36"/>
        <v>42945.208333333328</v>
      </c>
      <c r="N481">
        <v>1501477200</v>
      </c>
      <c r="O481" s="11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35"/>
        <v>100.65116279069768</v>
      </c>
      <c r="G482" t="s">
        <v>20</v>
      </c>
      <c r="H482">
        <v>87</v>
      </c>
      <c r="I482" s="7">
        <f t="shared" si="39"/>
        <v>99.494252873563212</v>
      </c>
      <c r="J482" t="s">
        <v>21</v>
      </c>
      <c r="K482" t="s">
        <v>22</v>
      </c>
      <c r="L482">
        <v>1268287200</v>
      </c>
      <c r="M482" s="11">
        <f t="shared" si="36"/>
        <v>40248.25</v>
      </c>
      <c r="N482">
        <v>1269061200</v>
      </c>
      <c r="O482" s="11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35"/>
        <v>81.348423194303152</v>
      </c>
      <c r="G483" t="s">
        <v>14</v>
      </c>
      <c r="H483">
        <v>1538</v>
      </c>
      <c r="I483" s="7">
        <f t="shared" si="39"/>
        <v>103.98634590377114</v>
      </c>
      <c r="J483" t="s">
        <v>21</v>
      </c>
      <c r="K483" t="s">
        <v>22</v>
      </c>
      <c r="L483">
        <v>1412139600</v>
      </c>
      <c r="M483" s="11">
        <f t="shared" si="36"/>
        <v>41913.208333333336</v>
      </c>
      <c r="N483">
        <v>1415772000</v>
      </c>
      <c r="O483" s="11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35"/>
        <v>16.404761904761905</v>
      </c>
      <c r="G484" t="s">
        <v>14</v>
      </c>
      <c r="H484">
        <v>9</v>
      </c>
      <c r="I484" s="7">
        <f t="shared" si="39"/>
        <v>76.555555555555557</v>
      </c>
      <c r="J484" t="s">
        <v>21</v>
      </c>
      <c r="K484" t="s">
        <v>22</v>
      </c>
      <c r="L484">
        <v>1330063200</v>
      </c>
      <c r="M484" s="11">
        <f t="shared" si="36"/>
        <v>40963.25</v>
      </c>
      <c r="N484">
        <v>1331013600</v>
      </c>
      <c r="O484" s="11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35"/>
        <v>52.774617067833695</v>
      </c>
      <c r="G485" t="s">
        <v>14</v>
      </c>
      <c r="H485">
        <v>554</v>
      </c>
      <c r="I485" s="7">
        <f t="shared" si="39"/>
        <v>87.068592057761734</v>
      </c>
      <c r="J485" t="s">
        <v>21</v>
      </c>
      <c r="K485" t="s">
        <v>22</v>
      </c>
      <c r="L485">
        <v>1576130400</v>
      </c>
      <c r="M485" s="11">
        <f t="shared" si="36"/>
        <v>43811.25</v>
      </c>
      <c r="N485">
        <v>1576735200</v>
      </c>
      <c r="O485" s="11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35"/>
        <v>260.20608108108109</v>
      </c>
      <c r="G486" t="s">
        <v>20</v>
      </c>
      <c r="H486">
        <v>1572</v>
      </c>
      <c r="I486" s="7">
        <f t="shared" si="39"/>
        <v>48.99554707379135</v>
      </c>
      <c r="J486" t="s">
        <v>40</v>
      </c>
      <c r="K486" t="s">
        <v>41</v>
      </c>
      <c r="L486">
        <v>1407128400</v>
      </c>
      <c r="M486" s="11">
        <f t="shared" si="36"/>
        <v>41855.208333333336</v>
      </c>
      <c r="N486">
        <v>1411362000</v>
      </c>
      <c r="O486" s="11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35"/>
        <v>30.73289183222958</v>
      </c>
      <c r="G487" t="s">
        <v>14</v>
      </c>
      <c r="H487">
        <v>648</v>
      </c>
      <c r="I487" s="7">
        <f t="shared" si="39"/>
        <v>42.969135802469133</v>
      </c>
      <c r="J487" t="s">
        <v>40</v>
      </c>
      <c r="K487" t="s">
        <v>41</v>
      </c>
      <c r="L487">
        <v>1560142800</v>
      </c>
      <c r="M487" s="11">
        <f t="shared" si="36"/>
        <v>43626.208333333328</v>
      </c>
      <c r="N487">
        <v>1563685200</v>
      </c>
      <c r="O487" s="11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35"/>
        <v>13.5</v>
      </c>
      <c r="G488" t="s">
        <v>14</v>
      </c>
      <c r="H488">
        <v>21</v>
      </c>
      <c r="I488" s="7">
        <f t="shared" si="39"/>
        <v>33.428571428571431</v>
      </c>
      <c r="J488" t="s">
        <v>40</v>
      </c>
      <c r="K488" t="s">
        <v>41</v>
      </c>
      <c r="L488">
        <v>1520575200</v>
      </c>
      <c r="M488" s="11">
        <f t="shared" si="36"/>
        <v>43168.25</v>
      </c>
      <c r="N488">
        <v>1521867600</v>
      </c>
      <c r="O488" s="11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35"/>
        <v>178.62556663644605</v>
      </c>
      <c r="G489" t="s">
        <v>20</v>
      </c>
      <c r="H489">
        <v>2346</v>
      </c>
      <c r="I489" s="7">
        <f t="shared" si="39"/>
        <v>83.982949701619773</v>
      </c>
      <c r="J489" t="s">
        <v>21</v>
      </c>
      <c r="K489" t="s">
        <v>22</v>
      </c>
      <c r="L489">
        <v>1492664400</v>
      </c>
      <c r="M489" s="11">
        <f t="shared" si="36"/>
        <v>42845.208333333328</v>
      </c>
      <c r="N489">
        <v>1495515600</v>
      </c>
      <c r="O489" s="11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35"/>
        <v>220.0566037735849</v>
      </c>
      <c r="G490" t="s">
        <v>20</v>
      </c>
      <c r="H490">
        <v>115</v>
      </c>
      <c r="I490" s="7">
        <f t="shared" si="39"/>
        <v>101.41739130434783</v>
      </c>
      <c r="J490" t="s">
        <v>21</v>
      </c>
      <c r="K490" t="s">
        <v>22</v>
      </c>
      <c r="L490">
        <v>1454479200</v>
      </c>
      <c r="M490" s="11">
        <f t="shared" si="36"/>
        <v>42403.25</v>
      </c>
      <c r="N490">
        <v>1455948000</v>
      </c>
      <c r="O490" s="11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35"/>
        <v>101.5108695652174</v>
      </c>
      <c r="G491" t="s">
        <v>20</v>
      </c>
      <c r="H491">
        <v>85</v>
      </c>
      <c r="I491" s="7">
        <f t="shared" si="39"/>
        <v>109.87058823529412</v>
      </c>
      <c r="J491" t="s">
        <v>107</v>
      </c>
      <c r="K491" t="s">
        <v>108</v>
      </c>
      <c r="L491">
        <v>1281934800</v>
      </c>
      <c r="M491" s="11">
        <f t="shared" si="36"/>
        <v>40406.208333333336</v>
      </c>
      <c r="N491">
        <v>1282366800</v>
      </c>
      <c r="O491" s="11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35"/>
        <v>191.5</v>
      </c>
      <c r="G492" t="s">
        <v>20</v>
      </c>
      <c r="H492">
        <v>144</v>
      </c>
      <c r="I492" s="7">
        <f t="shared" si="39"/>
        <v>31.916666666666668</v>
      </c>
      <c r="J492" t="s">
        <v>21</v>
      </c>
      <c r="K492" t="s">
        <v>22</v>
      </c>
      <c r="L492">
        <v>1573970400</v>
      </c>
      <c r="M492" s="11">
        <f t="shared" si="36"/>
        <v>43786.25</v>
      </c>
      <c r="N492">
        <v>1574575200</v>
      </c>
      <c r="O492" s="11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35"/>
        <v>305.34683098591546</v>
      </c>
      <c r="G493" t="s">
        <v>20</v>
      </c>
      <c r="H493">
        <v>2443</v>
      </c>
      <c r="I493" s="7">
        <f t="shared" si="39"/>
        <v>70.993450675399103</v>
      </c>
      <c r="J493" t="s">
        <v>21</v>
      </c>
      <c r="K493" t="s">
        <v>22</v>
      </c>
      <c r="L493">
        <v>1372654800</v>
      </c>
      <c r="M493" s="11">
        <f t="shared" si="36"/>
        <v>41456.208333333336</v>
      </c>
      <c r="N493">
        <v>1374901200</v>
      </c>
      <c r="O493" s="11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35"/>
        <v>23.995287958115181</v>
      </c>
      <c r="G494" t="s">
        <v>74</v>
      </c>
      <c r="H494">
        <v>595</v>
      </c>
      <c r="I494" s="7">
        <f t="shared" si="39"/>
        <v>77.026890756302521</v>
      </c>
      <c r="J494" t="s">
        <v>21</v>
      </c>
      <c r="K494" t="s">
        <v>22</v>
      </c>
      <c r="L494">
        <v>1275886800</v>
      </c>
      <c r="M494" s="11">
        <f t="shared" si="36"/>
        <v>40336.208333333336</v>
      </c>
      <c r="N494">
        <v>1278910800</v>
      </c>
      <c r="O494" s="11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35"/>
        <v>723.77777777777771</v>
      </c>
      <c r="G495" t="s">
        <v>20</v>
      </c>
      <c r="H495">
        <v>64</v>
      </c>
      <c r="I495" s="7">
        <f t="shared" si="39"/>
        <v>101.78125</v>
      </c>
      <c r="J495" t="s">
        <v>21</v>
      </c>
      <c r="K495" t="s">
        <v>22</v>
      </c>
      <c r="L495">
        <v>1561784400</v>
      </c>
      <c r="M495" s="11">
        <f t="shared" si="36"/>
        <v>43645.208333333328</v>
      </c>
      <c r="N495">
        <v>1562907600</v>
      </c>
      <c r="O495" s="11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35"/>
        <v>547.36</v>
      </c>
      <c r="G496" t="s">
        <v>20</v>
      </c>
      <c r="H496">
        <v>268</v>
      </c>
      <c r="I496" s="7">
        <f t="shared" si="39"/>
        <v>51.059701492537314</v>
      </c>
      <c r="J496" t="s">
        <v>21</v>
      </c>
      <c r="K496" t="s">
        <v>22</v>
      </c>
      <c r="L496">
        <v>1332392400</v>
      </c>
      <c r="M496" s="11">
        <f t="shared" si="36"/>
        <v>40990.208333333336</v>
      </c>
      <c r="N496">
        <v>1332478800</v>
      </c>
      <c r="O496" s="11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35"/>
        <v>414.49999999999994</v>
      </c>
      <c r="G497" t="s">
        <v>20</v>
      </c>
      <c r="H497">
        <v>195</v>
      </c>
      <c r="I497" s="7">
        <f t="shared" si="39"/>
        <v>68.02051282051282</v>
      </c>
      <c r="J497" t="s">
        <v>36</v>
      </c>
      <c r="K497" t="s">
        <v>37</v>
      </c>
      <c r="L497">
        <v>1402376400</v>
      </c>
      <c r="M497" s="11">
        <f t="shared" si="36"/>
        <v>41800.208333333336</v>
      </c>
      <c r="N497">
        <v>1402722000</v>
      </c>
      <c r="O497" s="11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35"/>
        <v>0.90696409140369971</v>
      </c>
      <c r="G498" t="s">
        <v>14</v>
      </c>
      <c r="H498">
        <v>54</v>
      </c>
      <c r="I498" s="7">
        <f t="shared" si="39"/>
        <v>30.87037037037037</v>
      </c>
      <c r="J498" t="s">
        <v>21</v>
      </c>
      <c r="K498" t="s">
        <v>22</v>
      </c>
      <c r="L498">
        <v>1495342800</v>
      </c>
      <c r="M498" s="11">
        <f t="shared" si="36"/>
        <v>42876.208333333328</v>
      </c>
      <c r="N498">
        <v>1496811600</v>
      </c>
      <c r="O498" s="11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35"/>
        <v>34.173469387755098</v>
      </c>
      <c r="G499" t="s">
        <v>14</v>
      </c>
      <c r="H499">
        <v>120</v>
      </c>
      <c r="I499" s="7">
        <f t="shared" si="39"/>
        <v>27.908333333333335</v>
      </c>
      <c r="J499" t="s">
        <v>21</v>
      </c>
      <c r="K499" t="s">
        <v>22</v>
      </c>
      <c r="L499">
        <v>1482213600</v>
      </c>
      <c r="M499" s="11">
        <f t="shared" si="36"/>
        <v>42724.25</v>
      </c>
      <c r="N499">
        <v>1482213600</v>
      </c>
      <c r="O499" s="11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35"/>
        <v>23.948810754912099</v>
      </c>
      <c r="G500" t="s">
        <v>14</v>
      </c>
      <c r="H500">
        <v>579</v>
      </c>
      <c r="I500" s="7">
        <f t="shared" si="39"/>
        <v>79.994818652849744</v>
      </c>
      <c r="J500" t="s">
        <v>36</v>
      </c>
      <c r="K500" t="s">
        <v>37</v>
      </c>
      <c r="L500">
        <v>1420092000</v>
      </c>
      <c r="M500" s="11">
        <f t="shared" si="36"/>
        <v>42005.25</v>
      </c>
      <c r="N500">
        <v>1420264800</v>
      </c>
      <c r="O500" s="11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35"/>
        <v>48.072649572649574</v>
      </c>
      <c r="G501" t="s">
        <v>14</v>
      </c>
      <c r="H501">
        <v>2072</v>
      </c>
      <c r="I501" s="7">
        <f t="shared" si="39"/>
        <v>38.003378378378379</v>
      </c>
      <c r="J501" t="s">
        <v>21</v>
      </c>
      <c r="K501" t="s">
        <v>22</v>
      </c>
      <c r="L501">
        <v>1458018000</v>
      </c>
      <c r="M501" s="11">
        <f t="shared" si="36"/>
        <v>42444.208333333328</v>
      </c>
      <c r="N501">
        <v>1458450000</v>
      </c>
      <c r="O501" s="11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35"/>
        <v>0</v>
      </c>
      <c r="G502" t="s">
        <v>14</v>
      </c>
      <c r="H502">
        <v>0</v>
      </c>
      <c r="I502" s="7" t="e">
        <f t="shared" si="39"/>
        <v>#DIV/0!</v>
      </c>
      <c r="J502" t="s">
        <v>21</v>
      </c>
      <c r="K502" t="s">
        <v>22</v>
      </c>
      <c r="L502">
        <v>1367384400</v>
      </c>
      <c r="M502" s="11">
        <f t="shared" si="36"/>
        <v>41395.208333333336</v>
      </c>
      <c r="N502">
        <v>1369803600</v>
      </c>
      <c r="O502" s="11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35"/>
        <v>70.145182291666657</v>
      </c>
      <c r="G503" t="s">
        <v>14</v>
      </c>
      <c r="H503">
        <v>1796</v>
      </c>
      <c r="I503" s="7">
        <f t="shared" si="39"/>
        <v>59.990534521158132</v>
      </c>
      <c r="J503" t="s">
        <v>21</v>
      </c>
      <c r="K503" t="s">
        <v>22</v>
      </c>
      <c r="L503">
        <v>1363064400</v>
      </c>
      <c r="M503" s="11">
        <f t="shared" si="36"/>
        <v>41345.208333333336</v>
      </c>
      <c r="N503">
        <v>1363237200</v>
      </c>
      <c r="O503" s="11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35"/>
        <v>529.92307692307691</v>
      </c>
      <c r="G504" t="s">
        <v>20</v>
      </c>
      <c r="H504">
        <v>186</v>
      </c>
      <c r="I504" s="7">
        <f t="shared" si="39"/>
        <v>37.037634408602152</v>
      </c>
      <c r="J504" t="s">
        <v>26</v>
      </c>
      <c r="K504" t="s">
        <v>27</v>
      </c>
      <c r="L504">
        <v>1343365200</v>
      </c>
      <c r="M504" s="11">
        <f t="shared" si="36"/>
        <v>41117.208333333336</v>
      </c>
      <c r="N504">
        <v>1345870800</v>
      </c>
      <c r="O504" s="11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35"/>
        <v>180.32549019607845</v>
      </c>
      <c r="G505" t="s">
        <v>20</v>
      </c>
      <c r="H505">
        <v>460</v>
      </c>
      <c r="I505" s="7">
        <f t="shared" si="39"/>
        <v>99.963043478260872</v>
      </c>
      <c r="J505" t="s">
        <v>21</v>
      </c>
      <c r="K505" t="s">
        <v>22</v>
      </c>
      <c r="L505">
        <v>1435726800</v>
      </c>
      <c r="M505" s="11">
        <f t="shared" si="36"/>
        <v>42186.208333333328</v>
      </c>
      <c r="N505">
        <v>1437454800</v>
      </c>
      <c r="O505" s="11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35"/>
        <v>92.320000000000007</v>
      </c>
      <c r="G506" t="s">
        <v>14</v>
      </c>
      <c r="H506">
        <v>62</v>
      </c>
      <c r="I506" s="7">
        <f t="shared" si="39"/>
        <v>111.6774193548387</v>
      </c>
      <c r="J506" t="s">
        <v>107</v>
      </c>
      <c r="K506" t="s">
        <v>108</v>
      </c>
      <c r="L506">
        <v>1431925200</v>
      </c>
      <c r="M506" s="11">
        <f t="shared" si="36"/>
        <v>42142.208333333328</v>
      </c>
      <c r="N506">
        <v>1432011600</v>
      </c>
      <c r="O506" s="11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35"/>
        <v>13.901001112347053</v>
      </c>
      <c r="G507" t="s">
        <v>14</v>
      </c>
      <c r="H507">
        <v>347</v>
      </c>
      <c r="I507" s="7">
        <f t="shared" si="39"/>
        <v>36.014409221902014</v>
      </c>
      <c r="J507" t="s">
        <v>21</v>
      </c>
      <c r="K507" t="s">
        <v>22</v>
      </c>
      <c r="L507">
        <v>1362722400</v>
      </c>
      <c r="M507" s="11">
        <f t="shared" si="36"/>
        <v>41341.25</v>
      </c>
      <c r="N507">
        <v>1366347600</v>
      </c>
      <c r="O507" s="11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35"/>
        <v>927.07777777777767</v>
      </c>
      <c r="G508" t="s">
        <v>20</v>
      </c>
      <c r="H508">
        <v>2528</v>
      </c>
      <c r="I508" s="7">
        <f t="shared" si="39"/>
        <v>66.010284810126578</v>
      </c>
      <c r="J508" t="s">
        <v>21</v>
      </c>
      <c r="K508" t="s">
        <v>22</v>
      </c>
      <c r="L508">
        <v>1511416800</v>
      </c>
      <c r="M508" s="11">
        <f t="shared" si="36"/>
        <v>43062.25</v>
      </c>
      <c r="N508">
        <v>1512885600</v>
      </c>
      <c r="O508" s="11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35"/>
        <v>39.857142857142861</v>
      </c>
      <c r="G509" t="s">
        <v>14</v>
      </c>
      <c r="H509">
        <v>19</v>
      </c>
      <c r="I509" s="7">
        <f t="shared" si="39"/>
        <v>44.05263157894737</v>
      </c>
      <c r="J509" t="s">
        <v>21</v>
      </c>
      <c r="K509" t="s">
        <v>22</v>
      </c>
      <c r="L509">
        <v>1365483600</v>
      </c>
      <c r="M509" s="11">
        <f t="shared" si="36"/>
        <v>41373.208333333336</v>
      </c>
      <c r="N509">
        <v>1369717200</v>
      </c>
      <c r="O509" s="11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35"/>
        <v>112.22929936305732</v>
      </c>
      <c r="G510" t="s">
        <v>20</v>
      </c>
      <c r="H510">
        <v>3657</v>
      </c>
      <c r="I510" s="7">
        <f t="shared" si="39"/>
        <v>52.999726551818434</v>
      </c>
      <c r="J510" t="s">
        <v>21</v>
      </c>
      <c r="K510" t="s">
        <v>22</v>
      </c>
      <c r="L510">
        <v>1532840400</v>
      </c>
      <c r="M510" s="11">
        <f t="shared" si="36"/>
        <v>43310.208333333328</v>
      </c>
      <c r="N510">
        <v>1534654800</v>
      </c>
      <c r="O510" s="11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35"/>
        <v>70.925816023738875</v>
      </c>
      <c r="G511" t="s">
        <v>14</v>
      </c>
      <c r="H511">
        <v>1258</v>
      </c>
      <c r="I511" s="7">
        <f t="shared" si="39"/>
        <v>95</v>
      </c>
      <c r="J511" t="s">
        <v>21</v>
      </c>
      <c r="K511" t="s">
        <v>22</v>
      </c>
      <c r="L511">
        <v>1336194000</v>
      </c>
      <c r="M511" s="11">
        <f t="shared" si="36"/>
        <v>41034.208333333336</v>
      </c>
      <c r="N511">
        <v>1337058000</v>
      </c>
      <c r="O511" s="11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35"/>
        <v>119.08974358974358</v>
      </c>
      <c r="G512" t="s">
        <v>20</v>
      </c>
      <c r="H512">
        <v>131</v>
      </c>
      <c r="I512" s="7">
        <f t="shared" si="39"/>
        <v>70.908396946564892</v>
      </c>
      <c r="J512" t="s">
        <v>26</v>
      </c>
      <c r="K512" t="s">
        <v>27</v>
      </c>
      <c r="L512">
        <v>1527742800</v>
      </c>
      <c r="M512" s="11">
        <f t="shared" si="36"/>
        <v>43251.208333333328</v>
      </c>
      <c r="N512">
        <v>1529816400</v>
      </c>
      <c r="O512" s="11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35"/>
        <v>24.017591339648174</v>
      </c>
      <c r="G513" t="s">
        <v>14</v>
      </c>
      <c r="H513">
        <v>362</v>
      </c>
      <c r="I513" s="7">
        <f t="shared" si="39"/>
        <v>98.060773480662988</v>
      </c>
      <c r="J513" t="s">
        <v>21</v>
      </c>
      <c r="K513" t="s">
        <v>22</v>
      </c>
      <c r="L513">
        <v>1564030800</v>
      </c>
      <c r="M513" s="11">
        <f t="shared" si="36"/>
        <v>43671.208333333328</v>
      </c>
      <c r="N513">
        <v>1564894800</v>
      </c>
      <c r="O513" s="11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5"/>
        <v>139.31868131868131</v>
      </c>
      <c r="G514" t="s">
        <v>20</v>
      </c>
      <c r="H514">
        <v>239</v>
      </c>
      <c r="I514" s="7">
        <f t="shared" si="39"/>
        <v>53.046025104602514</v>
      </c>
      <c r="J514" t="s">
        <v>21</v>
      </c>
      <c r="K514" t="s">
        <v>22</v>
      </c>
      <c r="L514">
        <v>1404536400</v>
      </c>
      <c r="M514" s="11">
        <f t="shared" si="36"/>
        <v>41825.208333333336</v>
      </c>
      <c r="N514">
        <v>1404622800</v>
      </c>
      <c r="O514" s="11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0">E515/D515*100</f>
        <v>39.277108433734945</v>
      </c>
      <c r="G515" t="s">
        <v>74</v>
      </c>
      <c r="H515">
        <v>35</v>
      </c>
      <c r="I515" s="7">
        <f t="shared" si="39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41">(((L515/60)/60)/24)+DATE(1970,1,1)</f>
        <v>40430.208333333336</v>
      </c>
      <c r="N515">
        <v>1284181200</v>
      </c>
      <c r="O515" s="11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+_xlfn.TEXTBEFORE(R515,"/")</f>
        <v>film &amp; video</v>
      </c>
      <c r="T515" t="str">
        <f t="shared" ref="T515:T578" si="43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0"/>
        <v>22.439077144917089</v>
      </c>
      <c r="G516" t="s">
        <v>74</v>
      </c>
      <c r="H516">
        <v>528</v>
      </c>
      <c r="I516" s="7">
        <f t="shared" ref="I516:I579" si="44">E516/H516</f>
        <v>58.945075757575758</v>
      </c>
      <c r="J516" t="s">
        <v>98</v>
      </c>
      <c r="K516" t="s">
        <v>99</v>
      </c>
      <c r="L516">
        <v>1386309600</v>
      </c>
      <c r="M516" s="11">
        <f t="shared" si="41"/>
        <v>41614.25</v>
      </c>
      <c r="N516">
        <v>1386741600</v>
      </c>
      <c r="O516" s="11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0"/>
        <v>55.779069767441861</v>
      </c>
      <c r="G517" t="s">
        <v>14</v>
      </c>
      <c r="H517">
        <v>133</v>
      </c>
      <c r="I517" s="7">
        <f t="shared" si="44"/>
        <v>36.067669172932334</v>
      </c>
      <c r="J517" t="s">
        <v>15</v>
      </c>
      <c r="K517" t="s">
        <v>16</v>
      </c>
      <c r="L517">
        <v>1324620000</v>
      </c>
      <c r="M517" s="11">
        <f t="shared" si="41"/>
        <v>40900.25</v>
      </c>
      <c r="N517">
        <v>1324792800</v>
      </c>
      <c r="O517" s="11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0"/>
        <v>42.523125996810208</v>
      </c>
      <c r="G518" t="s">
        <v>14</v>
      </c>
      <c r="H518">
        <v>846</v>
      </c>
      <c r="I518" s="7">
        <f t="shared" si="44"/>
        <v>63.030732860520096</v>
      </c>
      <c r="J518" t="s">
        <v>21</v>
      </c>
      <c r="K518" t="s">
        <v>22</v>
      </c>
      <c r="L518">
        <v>1281070800</v>
      </c>
      <c r="M518" s="11">
        <f t="shared" si="41"/>
        <v>40396.208333333336</v>
      </c>
      <c r="N518">
        <v>1284354000</v>
      </c>
      <c r="O518" s="11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0"/>
        <v>112.00000000000001</v>
      </c>
      <c r="G519" t="s">
        <v>20</v>
      </c>
      <c r="H519">
        <v>78</v>
      </c>
      <c r="I519" s="7">
        <f t="shared" si="44"/>
        <v>84.717948717948715</v>
      </c>
      <c r="J519" t="s">
        <v>21</v>
      </c>
      <c r="K519" t="s">
        <v>22</v>
      </c>
      <c r="L519">
        <v>1493960400</v>
      </c>
      <c r="M519" s="11">
        <f t="shared" si="41"/>
        <v>42860.208333333328</v>
      </c>
      <c r="N519">
        <v>1494392400</v>
      </c>
      <c r="O519" s="11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0"/>
        <v>7.0681818181818183</v>
      </c>
      <c r="G520" t="s">
        <v>14</v>
      </c>
      <c r="H520">
        <v>10</v>
      </c>
      <c r="I520" s="7">
        <f t="shared" si="44"/>
        <v>62.2</v>
      </c>
      <c r="J520" t="s">
        <v>21</v>
      </c>
      <c r="K520" t="s">
        <v>22</v>
      </c>
      <c r="L520">
        <v>1519365600</v>
      </c>
      <c r="M520" s="11">
        <f t="shared" si="41"/>
        <v>43154.25</v>
      </c>
      <c r="N520">
        <v>1519538400</v>
      </c>
      <c r="O520" s="11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0"/>
        <v>101.74563871693867</v>
      </c>
      <c r="G521" t="s">
        <v>20</v>
      </c>
      <c r="H521">
        <v>1773</v>
      </c>
      <c r="I521" s="7">
        <f t="shared" si="44"/>
        <v>101.97518330513255</v>
      </c>
      <c r="J521" t="s">
        <v>21</v>
      </c>
      <c r="K521" t="s">
        <v>22</v>
      </c>
      <c r="L521">
        <v>1420696800</v>
      </c>
      <c r="M521" s="11">
        <f t="shared" si="41"/>
        <v>42012.25</v>
      </c>
      <c r="N521">
        <v>1421906400</v>
      </c>
      <c r="O521" s="11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0"/>
        <v>425.75</v>
      </c>
      <c r="G522" t="s">
        <v>20</v>
      </c>
      <c r="H522">
        <v>32</v>
      </c>
      <c r="I522" s="7">
        <f t="shared" si="44"/>
        <v>106.4375</v>
      </c>
      <c r="J522" t="s">
        <v>21</v>
      </c>
      <c r="K522" t="s">
        <v>22</v>
      </c>
      <c r="L522">
        <v>1555650000</v>
      </c>
      <c r="M522" s="11">
        <f t="shared" si="41"/>
        <v>43574.208333333328</v>
      </c>
      <c r="N522">
        <v>1555909200</v>
      </c>
      <c r="O522" s="11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0"/>
        <v>145.53947368421052</v>
      </c>
      <c r="G523" t="s">
        <v>20</v>
      </c>
      <c r="H523">
        <v>369</v>
      </c>
      <c r="I523" s="7">
        <f t="shared" si="44"/>
        <v>29.975609756097562</v>
      </c>
      <c r="J523" t="s">
        <v>21</v>
      </c>
      <c r="K523" t="s">
        <v>22</v>
      </c>
      <c r="L523">
        <v>1471928400</v>
      </c>
      <c r="M523" s="11">
        <f t="shared" si="41"/>
        <v>42605.208333333328</v>
      </c>
      <c r="N523">
        <v>1472446800</v>
      </c>
      <c r="O523" s="11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0"/>
        <v>32.453465346534657</v>
      </c>
      <c r="G524" t="s">
        <v>14</v>
      </c>
      <c r="H524">
        <v>191</v>
      </c>
      <c r="I524" s="7">
        <f t="shared" si="44"/>
        <v>85.806282722513089</v>
      </c>
      <c r="J524" t="s">
        <v>21</v>
      </c>
      <c r="K524" t="s">
        <v>22</v>
      </c>
      <c r="L524">
        <v>1341291600</v>
      </c>
      <c r="M524" s="11">
        <f t="shared" si="41"/>
        <v>41093.208333333336</v>
      </c>
      <c r="N524">
        <v>1342328400</v>
      </c>
      <c r="O524" s="11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0"/>
        <v>700.33333333333326</v>
      </c>
      <c r="G525" t="s">
        <v>20</v>
      </c>
      <c r="H525">
        <v>89</v>
      </c>
      <c r="I525" s="7">
        <f t="shared" si="44"/>
        <v>70.82022471910112</v>
      </c>
      <c r="J525" t="s">
        <v>21</v>
      </c>
      <c r="K525" t="s">
        <v>22</v>
      </c>
      <c r="L525">
        <v>1267682400</v>
      </c>
      <c r="M525" s="11">
        <f t="shared" si="41"/>
        <v>40241.25</v>
      </c>
      <c r="N525">
        <v>1268114400</v>
      </c>
      <c r="O525" s="11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0"/>
        <v>83.904860392967933</v>
      </c>
      <c r="G526" t="s">
        <v>14</v>
      </c>
      <c r="H526">
        <v>1979</v>
      </c>
      <c r="I526" s="7">
        <f t="shared" si="44"/>
        <v>40.998484082870135</v>
      </c>
      <c r="J526" t="s">
        <v>21</v>
      </c>
      <c r="K526" t="s">
        <v>22</v>
      </c>
      <c r="L526">
        <v>1272258000</v>
      </c>
      <c r="M526" s="11">
        <f t="shared" si="41"/>
        <v>40294.208333333336</v>
      </c>
      <c r="N526">
        <v>1273381200</v>
      </c>
      <c r="O526" s="11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0"/>
        <v>84.19047619047619</v>
      </c>
      <c r="G527" t="s">
        <v>14</v>
      </c>
      <c r="H527">
        <v>63</v>
      </c>
      <c r="I527" s="7">
        <f t="shared" si="44"/>
        <v>28.063492063492063</v>
      </c>
      <c r="J527" t="s">
        <v>21</v>
      </c>
      <c r="K527" t="s">
        <v>22</v>
      </c>
      <c r="L527">
        <v>1290492000</v>
      </c>
      <c r="M527" s="11">
        <f t="shared" si="41"/>
        <v>40505.25</v>
      </c>
      <c r="N527">
        <v>1290837600</v>
      </c>
      <c r="O527" s="11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0"/>
        <v>155.95180722891567</v>
      </c>
      <c r="G528" t="s">
        <v>20</v>
      </c>
      <c r="H528">
        <v>147</v>
      </c>
      <c r="I528" s="7">
        <f t="shared" si="44"/>
        <v>88.054421768707485</v>
      </c>
      <c r="J528" t="s">
        <v>21</v>
      </c>
      <c r="K528" t="s">
        <v>22</v>
      </c>
      <c r="L528">
        <v>1451109600</v>
      </c>
      <c r="M528" s="11">
        <f t="shared" si="41"/>
        <v>42364.25</v>
      </c>
      <c r="N528">
        <v>1454306400</v>
      </c>
      <c r="O528" s="11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0"/>
        <v>99.619450317124731</v>
      </c>
      <c r="G529" t="s">
        <v>14</v>
      </c>
      <c r="H529">
        <v>6080</v>
      </c>
      <c r="I529" s="7">
        <f t="shared" si="44"/>
        <v>31</v>
      </c>
      <c r="J529" t="s">
        <v>15</v>
      </c>
      <c r="K529" t="s">
        <v>16</v>
      </c>
      <c r="L529">
        <v>1454652000</v>
      </c>
      <c r="M529" s="11">
        <f t="shared" si="41"/>
        <v>42405.25</v>
      </c>
      <c r="N529">
        <v>1457762400</v>
      </c>
      <c r="O529" s="11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0"/>
        <v>80.300000000000011</v>
      </c>
      <c r="G530" t="s">
        <v>14</v>
      </c>
      <c r="H530">
        <v>80</v>
      </c>
      <c r="I530" s="7">
        <f t="shared" si="44"/>
        <v>90.337500000000006</v>
      </c>
      <c r="J530" t="s">
        <v>40</v>
      </c>
      <c r="K530" t="s">
        <v>41</v>
      </c>
      <c r="L530">
        <v>1385186400</v>
      </c>
      <c r="M530" s="11">
        <f t="shared" si="41"/>
        <v>41601.25</v>
      </c>
      <c r="N530">
        <v>1389074400</v>
      </c>
      <c r="O530" s="11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0"/>
        <v>11.254901960784313</v>
      </c>
      <c r="G531" t="s">
        <v>14</v>
      </c>
      <c r="H531">
        <v>9</v>
      </c>
      <c r="I531" s="7">
        <f t="shared" si="44"/>
        <v>63.777777777777779</v>
      </c>
      <c r="J531" t="s">
        <v>21</v>
      </c>
      <c r="K531" t="s">
        <v>22</v>
      </c>
      <c r="L531">
        <v>1399698000</v>
      </c>
      <c r="M531" s="11">
        <f t="shared" si="41"/>
        <v>41769.208333333336</v>
      </c>
      <c r="N531">
        <v>1402117200</v>
      </c>
      <c r="O531" s="11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0"/>
        <v>91.740952380952379</v>
      </c>
      <c r="G532" t="s">
        <v>14</v>
      </c>
      <c r="H532">
        <v>1784</v>
      </c>
      <c r="I532" s="7">
        <f t="shared" si="44"/>
        <v>53.995515695067262</v>
      </c>
      <c r="J532" t="s">
        <v>21</v>
      </c>
      <c r="K532" t="s">
        <v>22</v>
      </c>
      <c r="L532">
        <v>1283230800</v>
      </c>
      <c r="M532" s="11">
        <f t="shared" si="41"/>
        <v>40421.208333333336</v>
      </c>
      <c r="N532">
        <v>1284440400</v>
      </c>
      <c r="O532" s="11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0"/>
        <v>95.521156936261391</v>
      </c>
      <c r="G533" t="s">
        <v>47</v>
      </c>
      <c r="H533">
        <v>3640</v>
      </c>
      <c r="I533" s="7">
        <f t="shared" si="44"/>
        <v>48.993956043956047</v>
      </c>
      <c r="J533" t="s">
        <v>98</v>
      </c>
      <c r="K533" t="s">
        <v>99</v>
      </c>
      <c r="L533">
        <v>1384149600</v>
      </c>
      <c r="M533" s="11">
        <f t="shared" si="41"/>
        <v>41589.25</v>
      </c>
      <c r="N533">
        <v>1388988000</v>
      </c>
      <c r="O533" s="11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0"/>
        <v>502.87499999999994</v>
      </c>
      <c r="G534" t="s">
        <v>20</v>
      </c>
      <c r="H534">
        <v>126</v>
      </c>
      <c r="I534" s="7">
        <f t="shared" si="44"/>
        <v>63.857142857142854</v>
      </c>
      <c r="J534" t="s">
        <v>15</v>
      </c>
      <c r="K534" t="s">
        <v>16</v>
      </c>
      <c r="L534">
        <v>1516860000</v>
      </c>
      <c r="M534" s="11">
        <f t="shared" si="41"/>
        <v>43125.25</v>
      </c>
      <c r="N534">
        <v>1516946400</v>
      </c>
      <c r="O534" s="11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0"/>
        <v>159.24394463667818</v>
      </c>
      <c r="G535" t="s">
        <v>20</v>
      </c>
      <c r="H535">
        <v>2218</v>
      </c>
      <c r="I535" s="7">
        <f t="shared" si="44"/>
        <v>82.996393146979258</v>
      </c>
      <c r="J535" t="s">
        <v>40</v>
      </c>
      <c r="K535" t="s">
        <v>41</v>
      </c>
      <c r="L535">
        <v>1374642000</v>
      </c>
      <c r="M535" s="11">
        <f t="shared" si="41"/>
        <v>41479.208333333336</v>
      </c>
      <c r="N535">
        <v>1377752400</v>
      </c>
      <c r="O535" s="11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0"/>
        <v>15.022446689113355</v>
      </c>
      <c r="G536" t="s">
        <v>14</v>
      </c>
      <c r="H536">
        <v>243</v>
      </c>
      <c r="I536" s="7">
        <f t="shared" si="44"/>
        <v>55.08230452674897</v>
      </c>
      <c r="J536" t="s">
        <v>21</v>
      </c>
      <c r="K536" t="s">
        <v>22</v>
      </c>
      <c r="L536">
        <v>1534482000</v>
      </c>
      <c r="M536" s="11">
        <f t="shared" si="41"/>
        <v>43329.208333333328</v>
      </c>
      <c r="N536">
        <v>1534568400</v>
      </c>
      <c r="O536" s="11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0"/>
        <v>482.03846153846149</v>
      </c>
      <c r="G537" t="s">
        <v>20</v>
      </c>
      <c r="H537">
        <v>202</v>
      </c>
      <c r="I537" s="7">
        <f t="shared" si="44"/>
        <v>62.044554455445542</v>
      </c>
      <c r="J537" t="s">
        <v>107</v>
      </c>
      <c r="K537" t="s">
        <v>108</v>
      </c>
      <c r="L537">
        <v>1528434000</v>
      </c>
      <c r="M537" s="11">
        <f t="shared" si="41"/>
        <v>43259.208333333328</v>
      </c>
      <c r="N537">
        <v>1528606800</v>
      </c>
      <c r="O537" s="11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0"/>
        <v>149.96938775510205</v>
      </c>
      <c r="G538" t="s">
        <v>20</v>
      </c>
      <c r="H538">
        <v>140</v>
      </c>
      <c r="I538" s="7">
        <f t="shared" si="44"/>
        <v>104.97857142857143</v>
      </c>
      <c r="J538" t="s">
        <v>107</v>
      </c>
      <c r="K538" t="s">
        <v>108</v>
      </c>
      <c r="L538">
        <v>1282626000</v>
      </c>
      <c r="M538" s="11">
        <f t="shared" si="41"/>
        <v>40414.208333333336</v>
      </c>
      <c r="N538">
        <v>1284872400</v>
      </c>
      <c r="O538" s="11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0"/>
        <v>117.22156398104266</v>
      </c>
      <c r="G539" t="s">
        <v>20</v>
      </c>
      <c r="H539">
        <v>1052</v>
      </c>
      <c r="I539" s="7">
        <f t="shared" si="44"/>
        <v>94.044676806083643</v>
      </c>
      <c r="J539" t="s">
        <v>36</v>
      </c>
      <c r="K539" t="s">
        <v>37</v>
      </c>
      <c r="L539">
        <v>1535605200</v>
      </c>
      <c r="M539" s="11">
        <f t="shared" si="41"/>
        <v>43342.208333333328</v>
      </c>
      <c r="N539">
        <v>1537592400</v>
      </c>
      <c r="O539" s="11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0"/>
        <v>37.695968274950431</v>
      </c>
      <c r="G540" t="s">
        <v>14</v>
      </c>
      <c r="H540">
        <v>1296</v>
      </c>
      <c r="I540" s="7">
        <f t="shared" si="44"/>
        <v>44.007716049382715</v>
      </c>
      <c r="J540" t="s">
        <v>21</v>
      </c>
      <c r="K540" t="s">
        <v>22</v>
      </c>
      <c r="L540">
        <v>1379826000</v>
      </c>
      <c r="M540" s="11">
        <f t="shared" si="41"/>
        <v>41539.208333333336</v>
      </c>
      <c r="N540">
        <v>1381208400</v>
      </c>
      <c r="O540" s="11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0"/>
        <v>72.653061224489804</v>
      </c>
      <c r="G541" t="s">
        <v>14</v>
      </c>
      <c r="H541">
        <v>77</v>
      </c>
      <c r="I541" s="7">
        <f t="shared" si="44"/>
        <v>92.467532467532465</v>
      </c>
      <c r="J541" t="s">
        <v>21</v>
      </c>
      <c r="K541" t="s">
        <v>22</v>
      </c>
      <c r="L541">
        <v>1561957200</v>
      </c>
      <c r="M541" s="11">
        <f t="shared" si="41"/>
        <v>43647.208333333328</v>
      </c>
      <c r="N541">
        <v>1562475600</v>
      </c>
      <c r="O541" s="11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0"/>
        <v>265.98113207547169</v>
      </c>
      <c r="G542" t="s">
        <v>20</v>
      </c>
      <c r="H542">
        <v>247</v>
      </c>
      <c r="I542" s="7">
        <f t="shared" si="44"/>
        <v>57.072874493927124</v>
      </c>
      <c r="J542" t="s">
        <v>21</v>
      </c>
      <c r="K542" t="s">
        <v>22</v>
      </c>
      <c r="L542">
        <v>1525496400</v>
      </c>
      <c r="M542" s="11">
        <f t="shared" si="41"/>
        <v>43225.208333333328</v>
      </c>
      <c r="N542">
        <v>1527397200</v>
      </c>
      <c r="O542" s="11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0"/>
        <v>24.205617977528089</v>
      </c>
      <c r="G543" t="s">
        <v>14</v>
      </c>
      <c r="H543">
        <v>395</v>
      </c>
      <c r="I543" s="7">
        <f t="shared" si="44"/>
        <v>109.07848101265823</v>
      </c>
      <c r="J543" t="s">
        <v>107</v>
      </c>
      <c r="K543" t="s">
        <v>108</v>
      </c>
      <c r="L543">
        <v>1433912400</v>
      </c>
      <c r="M543" s="11">
        <f t="shared" si="41"/>
        <v>42165.208333333328</v>
      </c>
      <c r="N543">
        <v>1436158800</v>
      </c>
      <c r="O543" s="11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0"/>
        <v>2.5064935064935066</v>
      </c>
      <c r="G544" t="s">
        <v>14</v>
      </c>
      <c r="H544">
        <v>49</v>
      </c>
      <c r="I544" s="7">
        <f t="shared" si="44"/>
        <v>39.387755102040813</v>
      </c>
      <c r="J544" t="s">
        <v>40</v>
      </c>
      <c r="K544" t="s">
        <v>41</v>
      </c>
      <c r="L544">
        <v>1453442400</v>
      </c>
      <c r="M544" s="11">
        <f t="shared" si="41"/>
        <v>42391.25</v>
      </c>
      <c r="N544">
        <v>1456034400</v>
      </c>
      <c r="O544" s="11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0"/>
        <v>16.329799764428738</v>
      </c>
      <c r="G545" t="s">
        <v>14</v>
      </c>
      <c r="H545">
        <v>180</v>
      </c>
      <c r="I545" s="7">
        <f t="shared" si="44"/>
        <v>77.022222222222226</v>
      </c>
      <c r="J545" t="s">
        <v>21</v>
      </c>
      <c r="K545" t="s">
        <v>22</v>
      </c>
      <c r="L545">
        <v>1378875600</v>
      </c>
      <c r="M545" s="11">
        <f t="shared" si="41"/>
        <v>41528.208333333336</v>
      </c>
      <c r="N545">
        <v>1380171600</v>
      </c>
      <c r="O545" s="11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0"/>
        <v>276.5</v>
      </c>
      <c r="G546" t="s">
        <v>20</v>
      </c>
      <c r="H546">
        <v>84</v>
      </c>
      <c r="I546" s="7">
        <f t="shared" si="44"/>
        <v>92.166666666666671</v>
      </c>
      <c r="J546" t="s">
        <v>21</v>
      </c>
      <c r="K546" t="s">
        <v>22</v>
      </c>
      <c r="L546">
        <v>1452232800</v>
      </c>
      <c r="M546" s="11">
        <f t="shared" si="41"/>
        <v>42377.25</v>
      </c>
      <c r="N546">
        <v>1453356000</v>
      </c>
      <c r="O546" s="11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0"/>
        <v>88.803571428571431</v>
      </c>
      <c r="G547" t="s">
        <v>14</v>
      </c>
      <c r="H547">
        <v>2690</v>
      </c>
      <c r="I547" s="7">
        <f t="shared" si="44"/>
        <v>61.007063197026021</v>
      </c>
      <c r="J547" t="s">
        <v>21</v>
      </c>
      <c r="K547" t="s">
        <v>22</v>
      </c>
      <c r="L547">
        <v>1577253600</v>
      </c>
      <c r="M547" s="11">
        <f t="shared" si="41"/>
        <v>43824.25</v>
      </c>
      <c r="N547">
        <v>1578981600</v>
      </c>
      <c r="O547" s="11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0"/>
        <v>163.57142857142856</v>
      </c>
      <c r="G548" t="s">
        <v>20</v>
      </c>
      <c r="H548">
        <v>88</v>
      </c>
      <c r="I548" s="7">
        <f t="shared" si="44"/>
        <v>78.068181818181813</v>
      </c>
      <c r="J548" t="s">
        <v>21</v>
      </c>
      <c r="K548" t="s">
        <v>22</v>
      </c>
      <c r="L548">
        <v>1537160400</v>
      </c>
      <c r="M548" s="11">
        <f t="shared" si="41"/>
        <v>43360.208333333328</v>
      </c>
      <c r="N548">
        <v>1537419600</v>
      </c>
      <c r="O548" s="11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0"/>
        <v>969</v>
      </c>
      <c r="G549" t="s">
        <v>20</v>
      </c>
      <c r="H549">
        <v>156</v>
      </c>
      <c r="I549" s="7">
        <f t="shared" si="44"/>
        <v>80.75</v>
      </c>
      <c r="J549" t="s">
        <v>21</v>
      </c>
      <c r="K549" t="s">
        <v>22</v>
      </c>
      <c r="L549">
        <v>1422165600</v>
      </c>
      <c r="M549" s="11">
        <f t="shared" si="41"/>
        <v>42029.25</v>
      </c>
      <c r="N549">
        <v>1423202400</v>
      </c>
      <c r="O549" s="11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0"/>
        <v>270.91376701966715</v>
      </c>
      <c r="G550" t="s">
        <v>20</v>
      </c>
      <c r="H550">
        <v>2985</v>
      </c>
      <c r="I550" s="7">
        <f t="shared" si="44"/>
        <v>59.991289782244557</v>
      </c>
      <c r="J550" t="s">
        <v>21</v>
      </c>
      <c r="K550" t="s">
        <v>22</v>
      </c>
      <c r="L550">
        <v>1459486800</v>
      </c>
      <c r="M550" s="11">
        <f t="shared" si="41"/>
        <v>42461.208333333328</v>
      </c>
      <c r="N550">
        <v>1460610000</v>
      </c>
      <c r="O550" s="11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0"/>
        <v>284.21355932203392</v>
      </c>
      <c r="G551" t="s">
        <v>20</v>
      </c>
      <c r="H551">
        <v>762</v>
      </c>
      <c r="I551" s="7">
        <f t="shared" si="44"/>
        <v>110.03018372703411</v>
      </c>
      <c r="J551" t="s">
        <v>21</v>
      </c>
      <c r="K551" t="s">
        <v>22</v>
      </c>
      <c r="L551">
        <v>1369717200</v>
      </c>
      <c r="M551" s="11">
        <f t="shared" si="41"/>
        <v>41422.208333333336</v>
      </c>
      <c r="N551">
        <v>1370494800</v>
      </c>
      <c r="O551" s="11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0"/>
        <v>4</v>
      </c>
      <c r="G552" t="s">
        <v>74</v>
      </c>
      <c r="H552">
        <v>1</v>
      </c>
      <c r="I552" s="7">
        <f t="shared" si="44"/>
        <v>4</v>
      </c>
      <c r="J552" t="s">
        <v>98</v>
      </c>
      <c r="K552" t="s">
        <v>99</v>
      </c>
      <c r="L552">
        <v>1330495200</v>
      </c>
      <c r="M552" s="11">
        <f t="shared" si="41"/>
        <v>40968.25</v>
      </c>
      <c r="N552">
        <v>1332306000</v>
      </c>
      <c r="O552" s="11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0"/>
        <v>58.6329816768462</v>
      </c>
      <c r="G553" t="s">
        <v>14</v>
      </c>
      <c r="H553">
        <v>2779</v>
      </c>
      <c r="I553" s="7">
        <f t="shared" si="44"/>
        <v>37.99856063332134</v>
      </c>
      <c r="J553" t="s">
        <v>26</v>
      </c>
      <c r="K553" t="s">
        <v>27</v>
      </c>
      <c r="L553">
        <v>1419055200</v>
      </c>
      <c r="M553" s="11">
        <f t="shared" si="41"/>
        <v>41993.25</v>
      </c>
      <c r="N553">
        <v>1422511200</v>
      </c>
      <c r="O553" s="11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0"/>
        <v>98.51111111111112</v>
      </c>
      <c r="G554" t="s">
        <v>14</v>
      </c>
      <c r="H554">
        <v>92</v>
      </c>
      <c r="I554" s="7">
        <f t="shared" si="44"/>
        <v>96.369565217391298</v>
      </c>
      <c r="J554" t="s">
        <v>21</v>
      </c>
      <c r="K554" t="s">
        <v>22</v>
      </c>
      <c r="L554">
        <v>1480140000</v>
      </c>
      <c r="M554" s="11">
        <f t="shared" si="41"/>
        <v>42700.25</v>
      </c>
      <c r="N554">
        <v>1480312800</v>
      </c>
      <c r="O554" s="11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0"/>
        <v>43.975381008206334</v>
      </c>
      <c r="G555" t="s">
        <v>14</v>
      </c>
      <c r="H555">
        <v>1028</v>
      </c>
      <c r="I555" s="7">
        <f t="shared" si="44"/>
        <v>72.978599221789878</v>
      </c>
      <c r="J555" t="s">
        <v>21</v>
      </c>
      <c r="K555" t="s">
        <v>22</v>
      </c>
      <c r="L555">
        <v>1293948000</v>
      </c>
      <c r="M555" s="11">
        <f t="shared" si="41"/>
        <v>40545.25</v>
      </c>
      <c r="N555">
        <v>1294034400</v>
      </c>
      <c r="O555" s="11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0"/>
        <v>151.66315789473683</v>
      </c>
      <c r="G556" t="s">
        <v>20</v>
      </c>
      <c r="H556">
        <v>554</v>
      </c>
      <c r="I556" s="7">
        <f t="shared" si="44"/>
        <v>26.007220216606498</v>
      </c>
      <c r="J556" t="s">
        <v>15</v>
      </c>
      <c r="K556" t="s">
        <v>16</v>
      </c>
      <c r="L556">
        <v>1482127200</v>
      </c>
      <c r="M556" s="11">
        <f t="shared" si="41"/>
        <v>42723.25</v>
      </c>
      <c r="N556">
        <v>1482645600</v>
      </c>
      <c r="O556" s="11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0"/>
        <v>223.63492063492063</v>
      </c>
      <c r="G557" t="s">
        <v>20</v>
      </c>
      <c r="H557">
        <v>135</v>
      </c>
      <c r="I557" s="7">
        <f t="shared" si="44"/>
        <v>104.36296296296297</v>
      </c>
      <c r="J557" t="s">
        <v>36</v>
      </c>
      <c r="K557" t="s">
        <v>37</v>
      </c>
      <c r="L557">
        <v>1396414800</v>
      </c>
      <c r="M557" s="11">
        <f t="shared" si="41"/>
        <v>41731.208333333336</v>
      </c>
      <c r="N557">
        <v>1399093200</v>
      </c>
      <c r="O557" s="11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0"/>
        <v>239.75</v>
      </c>
      <c r="G558" t="s">
        <v>20</v>
      </c>
      <c r="H558">
        <v>122</v>
      </c>
      <c r="I558" s="7">
        <f t="shared" si="44"/>
        <v>102.18852459016394</v>
      </c>
      <c r="J558" t="s">
        <v>21</v>
      </c>
      <c r="K558" t="s">
        <v>22</v>
      </c>
      <c r="L558">
        <v>1315285200</v>
      </c>
      <c r="M558" s="11">
        <f t="shared" si="41"/>
        <v>40792.208333333336</v>
      </c>
      <c r="N558">
        <v>1315890000</v>
      </c>
      <c r="O558" s="11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0"/>
        <v>199.33333333333334</v>
      </c>
      <c r="G559" t="s">
        <v>20</v>
      </c>
      <c r="H559">
        <v>221</v>
      </c>
      <c r="I559" s="7">
        <f t="shared" si="44"/>
        <v>54.117647058823529</v>
      </c>
      <c r="J559" t="s">
        <v>21</v>
      </c>
      <c r="K559" t="s">
        <v>22</v>
      </c>
      <c r="L559">
        <v>1443762000</v>
      </c>
      <c r="M559" s="11">
        <f t="shared" si="41"/>
        <v>42279.208333333328</v>
      </c>
      <c r="N559">
        <v>1444021200</v>
      </c>
      <c r="O559" s="11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0"/>
        <v>137.34482758620689</v>
      </c>
      <c r="G560" t="s">
        <v>20</v>
      </c>
      <c r="H560">
        <v>126</v>
      </c>
      <c r="I560" s="7">
        <f t="shared" si="44"/>
        <v>63.222222222222221</v>
      </c>
      <c r="J560" t="s">
        <v>21</v>
      </c>
      <c r="K560" t="s">
        <v>22</v>
      </c>
      <c r="L560">
        <v>1456293600</v>
      </c>
      <c r="M560" s="11">
        <f t="shared" si="41"/>
        <v>42424.25</v>
      </c>
      <c r="N560">
        <v>1460005200</v>
      </c>
      <c r="O560" s="11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0"/>
        <v>100.9696106362773</v>
      </c>
      <c r="G561" t="s">
        <v>20</v>
      </c>
      <c r="H561">
        <v>1022</v>
      </c>
      <c r="I561" s="7">
        <f t="shared" si="44"/>
        <v>104.03228962818004</v>
      </c>
      <c r="J561" t="s">
        <v>21</v>
      </c>
      <c r="K561" t="s">
        <v>22</v>
      </c>
      <c r="L561">
        <v>1470114000</v>
      </c>
      <c r="M561" s="11">
        <f t="shared" si="41"/>
        <v>42584.208333333328</v>
      </c>
      <c r="N561">
        <v>1470718800</v>
      </c>
      <c r="O561" s="11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0"/>
        <v>794.16</v>
      </c>
      <c r="G562" t="s">
        <v>20</v>
      </c>
      <c r="H562">
        <v>3177</v>
      </c>
      <c r="I562" s="7">
        <f t="shared" si="44"/>
        <v>49.994334277620396</v>
      </c>
      <c r="J562" t="s">
        <v>21</v>
      </c>
      <c r="K562" t="s">
        <v>22</v>
      </c>
      <c r="L562">
        <v>1321596000</v>
      </c>
      <c r="M562" s="11">
        <f t="shared" si="41"/>
        <v>40865.25</v>
      </c>
      <c r="N562">
        <v>1325052000</v>
      </c>
      <c r="O562" s="11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0"/>
        <v>369.7</v>
      </c>
      <c r="G563" t="s">
        <v>20</v>
      </c>
      <c r="H563">
        <v>198</v>
      </c>
      <c r="I563" s="7">
        <f t="shared" si="44"/>
        <v>56.015151515151516</v>
      </c>
      <c r="J563" t="s">
        <v>98</v>
      </c>
      <c r="K563" t="s">
        <v>99</v>
      </c>
      <c r="L563">
        <v>1318827600</v>
      </c>
      <c r="M563" s="11">
        <f t="shared" si="41"/>
        <v>40833.208333333336</v>
      </c>
      <c r="N563">
        <v>1319000400</v>
      </c>
      <c r="O563" s="11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0"/>
        <v>12.818181818181817</v>
      </c>
      <c r="G564" t="s">
        <v>14</v>
      </c>
      <c r="H564">
        <v>26</v>
      </c>
      <c r="I564" s="7">
        <f t="shared" si="44"/>
        <v>48.807692307692307</v>
      </c>
      <c r="J564" t="s">
        <v>98</v>
      </c>
      <c r="K564" t="s">
        <v>99</v>
      </c>
      <c r="L564">
        <v>1552366800</v>
      </c>
      <c r="M564" s="11">
        <f t="shared" si="41"/>
        <v>43536.208333333328</v>
      </c>
      <c r="N564">
        <v>1552539600</v>
      </c>
      <c r="O564" s="11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0"/>
        <v>138.02702702702703</v>
      </c>
      <c r="G565" t="s">
        <v>20</v>
      </c>
      <c r="H565">
        <v>85</v>
      </c>
      <c r="I565" s="7">
        <f t="shared" si="44"/>
        <v>60.082352941176474</v>
      </c>
      <c r="J565" t="s">
        <v>26</v>
      </c>
      <c r="K565" t="s">
        <v>27</v>
      </c>
      <c r="L565">
        <v>1542088800</v>
      </c>
      <c r="M565" s="11">
        <f t="shared" si="41"/>
        <v>43417.25</v>
      </c>
      <c r="N565">
        <v>1543816800</v>
      </c>
      <c r="O565" s="11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0"/>
        <v>83.813278008298752</v>
      </c>
      <c r="G566" t="s">
        <v>14</v>
      </c>
      <c r="H566">
        <v>1790</v>
      </c>
      <c r="I566" s="7">
        <f t="shared" si="44"/>
        <v>78.990502793296088</v>
      </c>
      <c r="J566" t="s">
        <v>21</v>
      </c>
      <c r="K566" t="s">
        <v>22</v>
      </c>
      <c r="L566">
        <v>1426395600</v>
      </c>
      <c r="M566" s="11">
        <f t="shared" si="41"/>
        <v>42078.208333333328</v>
      </c>
      <c r="N566">
        <v>1427086800</v>
      </c>
      <c r="O566" s="11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0"/>
        <v>204.60063224446787</v>
      </c>
      <c r="G567" t="s">
        <v>20</v>
      </c>
      <c r="H567">
        <v>3596</v>
      </c>
      <c r="I567" s="7">
        <f t="shared" si="44"/>
        <v>53.99499443826474</v>
      </c>
      <c r="J567" t="s">
        <v>21</v>
      </c>
      <c r="K567" t="s">
        <v>22</v>
      </c>
      <c r="L567">
        <v>1321336800</v>
      </c>
      <c r="M567" s="11">
        <f t="shared" si="41"/>
        <v>40862.25</v>
      </c>
      <c r="N567">
        <v>1323064800</v>
      </c>
      <c r="O567" s="11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0"/>
        <v>44.344086021505376</v>
      </c>
      <c r="G568" t="s">
        <v>14</v>
      </c>
      <c r="H568">
        <v>37</v>
      </c>
      <c r="I568" s="7">
        <f t="shared" si="44"/>
        <v>111.45945945945945</v>
      </c>
      <c r="J568" t="s">
        <v>21</v>
      </c>
      <c r="K568" t="s">
        <v>22</v>
      </c>
      <c r="L568">
        <v>1456293600</v>
      </c>
      <c r="M568" s="11">
        <f t="shared" si="41"/>
        <v>42424.25</v>
      </c>
      <c r="N568">
        <v>1458277200</v>
      </c>
      <c r="O568" s="11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0"/>
        <v>218.60294117647058</v>
      </c>
      <c r="G569" t="s">
        <v>20</v>
      </c>
      <c r="H569">
        <v>244</v>
      </c>
      <c r="I569" s="7">
        <f t="shared" si="44"/>
        <v>60.922131147540981</v>
      </c>
      <c r="J569" t="s">
        <v>21</v>
      </c>
      <c r="K569" t="s">
        <v>22</v>
      </c>
      <c r="L569">
        <v>1404968400</v>
      </c>
      <c r="M569" s="11">
        <f t="shared" si="41"/>
        <v>41830.208333333336</v>
      </c>
      <c r="N569">
        <v>1405141200</v>
      </c>
      <c r="O569" s="11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0"/>
        <v>186.03314917127071</v>
      </c>
      <c r="G570" t="s">
        <v>20</v>
      </c>
      <c r="H570">
        <v>5180</v>
      </c>
      <c r="I570" s="7">
        <f t="shared" si="44"/>
        <v>26.0015444015444</v>
      </c>
      <c r="J570" t="s">
        <v>21</v>
      </c>
      <c r="K570" t="s">
        <v>22</v>
      </c>
      <c r="L570">
        <v>1279170000</v>
      </c>
      <c r="M570" s="11">
        <f t="shared" si="41"/>
        <v>40374.208333333336</v>
      </c>
      <c r="N570">
        <v>1283058000</v>
      </c>
      <c r="O570" s="11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0"/>
        <v>237.33830845771143</v>
      </c>
      <c r="G571" t="s">
        <v>20</v>
      </c>
      <c r="H571">
        <v>589</v>
      </c>
      <c r="I571" s="7">
        <f t="shared" si="44"/>
        <v>80.993208828522924</v>
      </c>
      <c r="J571" t="s">
        <v>107</v>
      </c>
      <c r="K571" t="s">
        <v>108</v>
      </c>
      <c r="L571">
        <v>1294725600</v>
      </c>
      <c r="M571" s="11">
        <f t="shared" si="41"/>
        <v>40554.25</v>
      </c>
      <c r="N571">
        <v>1295762400</v>
      </c>
      <c r="O571" s="11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0"/>
        <v>305.65384615384613</v>
      </c>
      <c r="G572" t="s">
        <v>20</v>
      </c>
      <c r="H572">
        <v>2725</v>
      </c>
      <c r="I572" s="7">
        <f t="shared" si="44"/>
        <v>34.995963302752294</v>
      </c>
      <c r="J572" t="s">
        <v>21</v>
      </c>
      <c r="K572" t="s">
        <v>22</v>
      </c>
      <c r="L572">
        <v>1419055200</v>
      </c>
      <c r="M572" s="11">
        <f t="shared" si="41"/>
        <v>41993.25</v>
      </c>
      <c r="N572">
        <v>1419573600</v>
      </c>
      <c r="O572" s="11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0"/>
        <v>94.142857142857139</v>
      </c>
      <c r="G573" t="s">
        <v>14</v>
      </c>
      <c r="H573">
        <v>35</v>
      </c>
      <c r="I573" s="7">
        <f t="shared" si="44"/>
        <v>94.142857142857139</v>
      </c>
      <c r="J573" t="s">
        <v>107</v>
      </c>
      <c r="K573" t="s">
        <v>108</v>
      </c>
      <c r="L573">
        <v>1434690000</v>
      </c>
      <c r="M573" s="11">
        <f t="shared" si="41"/>
        <v>42174.208333333328</v>
      </c>
      <c r="N573">
        <v>1438750800</v>
      </c>
      <c r="O573" s="11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0"/>
        <v>54.400000000000006</v>
      </c>
      <c r="G574" t="s">
        <v>74</v>
      </c>
      <c r="H574">
        <v>94</v>
      </c>
      <c r="I574" s="7">
        <f t="shared" si="44"/>
        <v>52.085106382978722</v>
      </c>
      <c r="J574" t="s">
        <v>21</v>
      </c>
      <c r="K574" t="s">
        <v>22</v>
      </c>
      <c r="L574">
        <v>1443416400</v>
      </c>
      <c r="M574" s="11">
        <f t="shared" si="41"/>
        <v>42275.208333333328</v>
      </c>
      <c r="N574">
        <v>1444798800</v>
      </c>
      <c r="O574" s="11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0"/>
        <v>111.88059701492537</v>
      </c>
      <c r="G575" t="s">
        <v>20</v>
      </c>
      <c r="H575">
        <v>300</v>
      </c>
      <c r="I575" s="7">
        <f t="shared" si="44"/>
        <v>24.986666666666668</v>
      </c>
      <c r="J575" t="s">
        <v>21</v>
      </c>
      <c r="K575" t="s">
        <v>22</v>
      </c>
      <c r="L575">
        <v>1399006800</v>
      </c>
      <c r="M575" s="11">
        <f t="shared" si="41"/>
        <v>41761.208333333336</v>
      </c>
      <c r="N575">
        <v>1399179600</v>
      </c>
      <c r="O575" s="11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0"/>
        <v>369.14814814814815</v>
      </c>
      <c r="G576" t="s">
        <v>20</v>
      </c>
      <c r="H576">
        <v>144</v>
      </c>
      <c r="I576" s="7">
        <f t="shared" si="44"/>
        <v>69.215277777777771</v>
      </c>
      <c r="J576" t="s">
        <v>21</v>
      </c>
      <c r="K576" t="s">
        <v>22</v>
      </c>
      <c r="L576">
        <v>1575698400</v>
      </c>
      <c r="M576" s="11">
        <f t="shared" si="41"/>
        <v>43806.25</v>
      </c>
      <c r="N576">
        <v>1576562400</v>
      </c>
      <c r="O576" s="11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0"/>
        <v>62.930372148859547</v>
      </c>
      <c r="G577" t="s">
        <v>14</v>
      </c>
      <c r="H577">
        <v>558</v>
      </c>
      <c r="I577" s="7">
        <f t="shared" si="44"/>
        <v>93.944444444444443</v>
      </c>
      <c r="J577" t="s">
        <v>21</v>
      </c>
      <c r="K577" t="s">
        <v>22</v>
      </c>
      <c r="L577">
        <v>1400562000</v>
      </c>
      <c r="M577" s="11">
        <f t="shared" si="41"/>
        <v>41779.208333333336</v>
      </c>
      <c r="N577">
        <v>1400821200</v>
      </c>
      <c r="O577" s="11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0"/>
        <v>64.927835051546396</v>
      </c>
      <c r="G578" t="s">
        <v>14</v>
      </c>
      <c r="H578">
        <v>64</v>
      </c>
      <c r="I578" s="7">
        <f t="shared" si="44"/>
        <v>98.40625</v>
      </c>
      <c r="J578" t="s">
        <v>21</v>
      </c>
      <c r="K578" t="s">
        <v>22</v>
      </c>
      <c r="L578">
        <v>1509512400</v>
      </c>
      <c r="M578" s="11">
        <f t="shared" si="41"/>
        <v>43040.208333333328</v>
      </c>
      <c r="N578">
        <v>1510984800</v>
      </c>
      <c r="O578" s="11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45">E579/D579*100</f>
        <v>18.853658536585368</v>
      </c>
      <c r="G579" t="s">
        <v>74</v>
      </c>
      <c r="H579">
        <v>37</v>
      </c>
      <c r="I579" s="7">
        <f t="shared" si="44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46">(((L579/60)/60)/24)+DATE(1970,1,1)</f>
        <v>40613.25</v>
      </c>
      <c r="N579">
        <v>1302066000</v>
      </c>
      <c r="O579" s="11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+_xlfn.TEXTBEFORE(R579,"/")</f>
        <v>music</v>
      </c>
      <c r="T579" t="str">
        <f t="shared" ref="T579:T642" si="48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45"/>
        <v>16.754404145077721</v>
      </c>
      <c r="G580" t="s">
        <v>14</v>
      </c>
      <c r="H580">
        <v>245</v>
      </c>
      <c r="I580" s="7">
        <f t="shared" ref="I580:I643" si="49">E580/H580</f>
        <v>65.991836734693877</v>
      </c>
      <c r="J580" t="s">
        <v>21</v>
      </c>
      <c r="K580" t="s">
        <v>22</v>
      </c>
      <c r="L580">
        <v>1322719200</v>
      </c>
      <c r="M580" s="11">
        <f t="shared" si="46"/>
        <v>40878.25</v>
      </c>
      <c r="N580">
        <v>1322978400</v>
      </c>
      <c r="O580" s="11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45"/>
        <v>101.11290322580646</v>
      </c>
      <c r="G581" t="s">
        <v>20</v>
      </c>
      <c r="H581">
        <v>87</v>
      </c>
      <c r="I581" s="7">
        <f t="shared" si="49"/>
        <v>72.05747126436782</v>
      </c>
      <c r="J581" t="s">
        <v>21</v>
      </c>
      <c r="K581" t="s">
        <v>22</v>
      </c>
      <c r="L581">
        <v>1312693200</v>
      </c>
      <c r="M581" s="11">
        <f t="shared" si="46"/>
        <v>40762.208333333336</v>
      </c>
      <c r="N581">
        <v>1313730000</v>
      </c>
      <c r="O581" s="11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45"/>
        <v>341.5022831050228</v>
      </c>
      <c r="G582" t="s">
        <v>20</v>
      </c>
      <c r="H582">
        <v>3116</v>
      </c>
      <c r="I582" s="7">
        <f t="shared" si="49"/>
        <v>48.003209242618745</v>
      </c>
      <c r="J582" t="s">
        <v>21</v>
      </c>
      <c r="K582" t="s">
        <v>22</v>
      </c>
      <c r="L582">
        <v>1393394400</v>
      </c>
      <c r="M582" s="11">
        <f t="shared" si="46"/>
        <v>41696.25</v>
      </c>
      <c r="N582">
        <v>1394085600</v>
      </c>
      <c r="O582" s="11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45"/>
        <v>64.016666666666666</v>
      </c>
      <c r="G583" t="s">
        <v>14</v>
      </c>
      <c r="H583">
        <v>71</v>
      </c>
      <c r="I583" s="7">
        <f t="shared" si="49"/>
        <v>54.098591549295776</v>
      </c>
      <c r="J583" t="s">
        <v>21</v>
      </c>
      <c r="K583" t="s">
        <v>22</v>
      </c>
      <c r="L583">
        <v>1304053200</v>
      </c>
      <c r="M583" s="11">
        <f t="shared" si="46"/>
        <v>40662.208333333336</v>
      </c>
      <c r="N583">
        <v>1305349200</v>
      </c>
      <c r="O583" s="11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45"/>
        <v>52.080459770114942</v>
      </c>
      <c r="G584" t="s">
        <v>14</v>
      </c>
      <c r="H584">
        <v>42</v>
      </c>
      <c r="I584" s="7">
        <f t="shared" si="49"/>
        <v>107.88095238095238</v>
      </c>
      <c r="J584" t="s">
        <v>21</v>
      </c>
      <c r="K584" t="s">
        <v>22</v>
      </c>
      <c r="L584">
        <v>1433912400</v>
      </c>
      <c r="M584" s="11">
        <f t="shared" si="46"/>
        <v>42165.208333333328</v>
      </c>
      <c r="N584">
        <v>1434344400</v>
      </c>
      <c r="O584" s="11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45"/>
        <v>322.40211640211641</v>
      </c>
      <c r="G585" t="s">
        <v>20</v>
      </c>
      <c r="H585">
        <v>909</v>
      </c>
      <c r="I585" s="7">
        <f t="shared" si="49"/>
        <v>67.034103410341032</v>
      </c>
      <c r="J585" t="s">
        <v>21</v>
      </c>
      <c r="K585" t="s">
        <v>22</v>
      </c>
      <c r="L585">
        <v>1329717600</v>
      </c>
      <c r="M585" s="11">
        <f t="shared" si="46"/>
        <v>40959.25</v>
      </c>
      <c r="N585">
        <v>1331186400</v>
      </c>
      <c r="O585" s="11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45"/>
        <v>119.50810185185186</v>
      </c>
      <c r="G586" t="s">
        <v>20</v>
      </c>
      <c r="H586">
        <v>1613</v>
      </c>
      <c r="I586" s="7">
        <f t="shared" si="49"/>
        <v>64.01425914445133</v>
      </c>
      <c r="J586" t="s">
        <v>21</v>
      </c>
      <c r="K586" t="s">
        <v>22</v>
      </c>
      <c r="L586">
        <v>1335330000</v>
      </c>
      <c r="M586" s="11">
        <f t="shared" si="46"/>
        <v>41024.208333333336</v>
      </c>
      <c r="N586">
        <v>1336539600</v>
      </c>
      <c r="O586" s="11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45"/>
        <v>146.79775280898878</v>
      </c>
      <c r="G587" t="s">
        <v>20</v>
      </c>
      <c r="H587">
        <v>136</v>
      </c>
      <c r="I587" s="7">
        <f t="shared" si="49"/>
        <v>96.066176470588232</v>
      </c>
      <c r="J587" t="s">
        <v>21</v>
      </c>
      <c r="K587" t="s">
        <v>22</v>
      </c>
      <c r="L587">
        <v>1268888400</v>
      </c>
      <c r="M587" s="11">
        <f t="shared" si="46"/>
        <v>40255.208333333336</v>
      </c>
      <c r="N587">
        <v>1269752400</v>
      </c>
      <c r="O587" s="11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45"/>
        <v>950.57142857142856</v>
      </c>
      <c r="G588" t="s">
        <v>20</v>
      </c>
      <c r="H588">
        <v>130</v>
      </c>
      <c r="I588" s="7">
        <f t="shared" si="49"/>
        <v>51.184615384615384</v>
      </c>
      <c r="J588" t="s">
        <v>21</v>
      </c>
      <c r="K588" t="s">
        <v>22</v>
      </c>
      <c r="L588">
        <v>1289973600</v>
      </c>
      <c r="M588" s="11">
        <f t="shared" si="46"/>
        <v>40499.25</v>
      </c>
      <c r="N588">
        <v>1291615200</v>
      </c>
      <c r="O588" s="11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45"/>
        <v>72.893617021276597</v>
      </c>
      <c r="G589" t="s">
        <v>14</v>
      </c>
      <c r="H589">
        <v>156</v>
      </c>
      <c r="I589" s="7">
        <f t="shared" si="49"/>
        <v>43.92307692307692</v>
      </c>
      <c r="J589" t="s">
        <v>15</v>
      </c>
      <c r="K589" t="s">
        <v>16</v>
      </c>
      <c r="L589">
        <v>1547877600</v>
      </c>
      <c r="M589" s="11">
        <f t="shared" si="46"/>
        <v>43484.25</v>
      </c>
      <c r="N589">
        <v>1552366800</v>
      </c>
      <c r="O589" s="11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45"/>
        <v>79.008248730964468</v>
      </c>
      <c r="G590" t="s">
        <v>14</v>
      </c>
      <c r="H590">
        <v>1368</v>
      </c>
      <c r="I590" s="7">
        <f t="shared" si="49"/>
        <v>91.021198830409361</v>
      </c>
      <c r="J590" t="s">
        <v>40</v>
      </c>
      <c r="K590" t="s">
        <v>41</v>
      </c>
      <c r="L590">
        <v>1269493200</v>
      </c>
      <c r="M590" s="11">
        <f t="shared" si="46"/>
        <v>40262.208333333336</v>
      </c>
      <c r="N590">
        <v>1272171600</v>
      </c>
      <c r="O590" s="11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45"/>
        <v>64.721518987341781</v>
      </c>
      <c r="G591" t="s">
        <v>14</v>
      </c>
      <c r="H591">
        <v>102</v>
      </c>
      <c r="I591" s="7">
        <f t="shared" si="49"/>
        <v>50.127450980392155</v>
      </c>
      <c r="J591" t="s">
        <v>21</v>
      </c>
      <c r="K591" t="s">
        <v>22</v>
      </c>
      <c r="L591">
        <v>1436072400</v>
      </c>
      <c r="M591" s="11">
        <f t="shared" si="46"/>
        <v>42190.208333333328</v>
      </c>
      <c r="N591">
        <v>1436677200</v>
      </c>
      <c r="O591" s="11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45"/>
        <v>82.028169014084511</v>
      </c>
      <c r="G592" t="s">
        <v>14</v>
      </c>
      <c r="H592">
        <v>86</v>
      </c>
      <c r="I592" s="7">
        <f t="shared" si="49"/>
        <v>67.720930232558146</v>
      </c>
      <c r="J592" t="s">
        <v>26</v>
      </c>
      <c r="K592" t="s">
        <v>27</v>
      </c>
      <c r="L592">
        <v>1419141600</v>
      </c>
      <c r="M592" s="11">
        <f t="shared" si="46"/>
        <v>41994.25</v>
      </c>
      <c r="N592">
        <v>1420092000</v>
      </c>
      <c r="O592" s="11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45"/>
        <v>1037.6666666666667</v>
      </c>
      <c r="G593" t="s">
        <v>20</v>
      </c>
      <c r="H593">
        <v>102</v>
      </c>
      <c r="I593" s="7">
        <f t="shared" si="49"/>
        <v>61.03921568627451</v>
      </c>
      <c r="J593" t="s">
        <v>21</v>
      </c>
      <c r="K593" t="s">
        <v>22</v>
      </c>
      <c r="L593">
        <v>1279083600</v>
      </c>
      <c r="M593" s="11">
        <f t="shared" si="46"/>
        <v>40373.208333333336</v>
      </c>
      <c r="N593">
        <v>1279947600</v>
      </c>
      <c r="O593" s="11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45"/>
        <v>12.910076530612244</v>
      </c>
      <c r="G594" t="s">
        <v>14</v>
      </c>
      <c r="H594">
        <v>253</v>
      </c>
      <c r="I594" s="7">
        <f t="shared" si="49"/>
        <v>80.011857707509876</v>
      </c>
      <c r="J594" t="s">
        <v>21</v>
      </c>
      <c r="K594" t="s">
        <v>22</v>
      </c>
      <c r="L594">
        <v>1401426000</v>
      </c>
      <c r="M594" s="11">
        <f t="shared" si="46"/>
        <v>41789.208333333336</v>
      </c>
      <c r="N594">
        <v>1402203600</v>
      </c>
      <c r="O594" s="11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45"/>
        <v>154.84210526315789</v>
      </c>
      <c r="G595" t="s">
        <v>20</v>
      </c>
      <c r="H595">
        <v>4006</v>
      </c>
      <c r="I595" s="7">
        <f t="shared" si="49"/>
        <v>47.001497753369947</v>
      </c>
      <c r="J595" t="s">
        <v>21</v>
      </c>
      <c r="K595" t="s">
        <v>22</v>
      </c>
      <c r="L595">
        <v>1395810000</v>
      </c>
      <c r="M595" s="11">
        <f t="shared" si="46"/>
        <v>41724.208333333336</v>
      </c>
      <c r="N595">
        <v>1396933200</v>
      </c>
      <c r="O595" s="11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45"/>
        <v>7.0991735537190088</v>
      </c>
      <c r="G596" t="s">
        <v>14</v>
      </c>
      <c r="H596">
        <v>157</v>
      </c>
      <c r="I596" s="7">
        <f t="shared" si="49"/>
        <v>71.127388535031841</v>
      </c>
      <c r="J596" t="s">
        <v>21</v>
      </c>
      <c r="K596" t="s">
        <v>22</v>
      </c>
      <c r="L596">
        <v>1467003600</v>
      </c>
      <c r="M596" s="11">
        <f t="shared" si="46"/>
        <v>42548.208333333328</v>
      </c>
      <c r="N596">
        <v>1467262800</v>
      </c>
      <c r="O596" s="11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45"/>
        <v>208.52773826458036</v>
      </c>
      <c r="G597" t="s">
        <v>20</v>
      </c>
      <c r="H597">
        <v>1629</v>
      </c>
      <c r="I597" s="7">
        <f t="shared" si="49"/>
        <v>89.99079189686924</v>
      </c>
      <c r="J597" t="s">
        <v>21</v>
      </c>
      <c r="K597" t="s">
        <v>22</v>
      </c>
      <c r="L597">
        <v>1268715600</v>
      </c>
      <c r="M597" s="11">
        <f t="shared" si="46"/>
        <v>40253.208333333336</v>
      </c>
      <c r="N597">
        <v>1270530000</v>
      </c>
      <c r="O597" s="11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45"/>
        <v>99.683544303797461</v>
      </c>
      <c r="G598" t="s">
        <v>14</v>
      </c>
      <c r="H598">
        <v>183</v>
      </c>
      <c r="I598" s="7">
        <f t="shared" si="49"/>
        <v>43.032786885245905</v>
      </c>
      <c r="J598" t="s">
        <v>21</v>
      </c>
      <c r="K598" t="s">
        <v>22</v>
      </c>
      <c r="L598">
        <v>1457157600</v>
      </c>
      <c r="M598" s="11">
        <f t="shared" si="46"/>
        <v>42434.25</v>
      </c>
      <c r="N598">
        <v>1457762400</v>
      </c>
      <c r="O598" s="11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45"/>
        <v>201.59756097560978</v>
      </c>
      <c r="G599" t="s">
        <v>20</v>
      </c>
      <c r="H599">
        <v>2188</v>
      </c>
      <c r="I599" s="7">
        <f t="shared" si="49"/>
        <v>67.997714808043881</v>
      </c>
      <c r="J599" t="s">
        <v>21</v>
      </c>
      <c r="K599" t="s">
        <v>22</v>
      </c>
      <c r="L599">
        <v>1573970400</v>
      </c>
      <c r="M599" s="11">
        <f t="shared" si="46"/>
        <v>43786.25</v>
      </c>
      <c r="N599">
        <v>1575525600</v>
      </c>
      <c r="O599" s="11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45"/>
        <v>162.09032258064516</v>
      </c>
      <c r="G600" t="s">
        <v>20</v>
      </c>
      <c r="H600">
        <v>2409</v>
      </c>
      <c r="I600" s="7">
        <f t="shared" si="49"/>
        <v>73.004566210045667</v>
      </c>
      <c r="J600" t="s">
        <v>107</v>
      </c>
      <c r="K600" t="s">
        <v>108</v>
      </c>
      <c r="L600">
        <v>1276578000</v>
      </c>
      <c r="M600" s="11">
        <f t="shared" si="46"/>
        <v>40344.208333333336</v>
      </c>
      <c r="N600">
        <v>1279083600</v>
      </c>
      <c r="O600" s="11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45"/>
        <v>3.6436208125445471</v>
      </c>
      <c r="G601" t="s">
        <v>14</v>
      </c>
      <c r="H601">
        <v>82</v>
      </c>
      <c r="I601" s="7">
        <f t="shared" si="49"/>
        <v>62.341463414634148</v>
      </c>
      <c r="J601" t="s">
        <v>36</v>
      </c>
      <c r="K601" t="s">
        <v>37</v>
      </c>
      <c r="L601">
        <v>1423720800</v>
      </c>
      <c r="M601" s="11">
        <f t="shared" si="46"/>
        <v>42047.25</v>
      </c>
      <c r="N601">
        <v>1424412000</v>
      </c>
      <c r="O601" s="11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45"/>
        <v>5</v>
      </c>
      <c r="G602" t="s">
        <v>14</v>
      </c>
      <c r="H602">
        <v>1</v>
      </c>
      <c r="I602" s="7">
        <f t="shared" si="49"/>
        <v>5</v>
      </c>
      <c r="J602" t="s">
        <v>40</v>
      </c>
      <c r="K602" t="s">
        <v>41</v>
      </c>
      <c r="L602">
        <v>1375160400</v>
      </c>
      <c r="M602" s="11">
        <f t="shared" si="46"/>
        <v>41485.208333333336</v>
      </c>
      <c r="N602">
        <v>1376197200</v>
      </c>
      <c r="O602" s="11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45"/>
        <v>206.63492063492063</v>
      </c>
      <c r="G603" t="s">
        <v>20</v>
      </c>
      <c r="H603">
        <v>194</v>
      </c>
      <c r="I603" s="7">
        <f t="shared" si="49"/>
        <v>67.103092783505161</v>
      </c>
      <c r="J603" t="s">
        <v>21</v>
      </c>
      <c r="K603" t="s">
        <v>22</v>
      </c>
      <c r="L603">
        <v>1401426000</v>
      </c>
      <c r="M603" s="11">
        <f t="shared" si="46"/>
        <v>41789.208333333336</v>
      </c>
      <c r="N603">
        <v>1402894800</v>
      </c>
      <c r="O603" s="11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45"/>
        <v>128.23628691983123</v>
      </c>
      <c r="G604" t="s">
        <v>20</v>
      </c>
      <c r="H604">
        <v>1140</v>
      </c>
      <c r="I604" s="7">
        <f t="shared" si="49"/>
        <v>79.978947368421046</v>
      </c>
      <c r="J604" t="s">
        <v>21</v>
      </c>
      <c r="K604" t="s">
        <v>22</v>
      </c>
      <c r="L604">
        <v>1433480400</v>
      </c>
      <c r="M604" s="11">
        <f t="shared" si="46"/>
        <v>42160.208333333328</v>
      </c>
      <c r="N604">
        <v>1434430800</v>
      </c>
      <c r="O604" s="11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45"/>
        <v>119.66037735849055</v>
      </c>
      <c r="G605" t="s">
        <v>20</v>
      </c>
      <c r="H605">
        <v>102</v>
      </c>
      <c r="I605" s="7">
        <f t="shared" si="49"/>
        <v>62.176470588235297</v>
      </c>
      <c r="J605" t="s">
        <v>21</v>
      </c>
      <c r="K605" t="s">
        <v>22</v>
      </c>
      <c r="L605">
        <v>1555563600</v>
      </c>
      <c r="M605" s="11">
        <f t="shared" si="46"/>
        <v>43573.208333333328</v>
      </c>
      <c r="N605">
        <v>1557896400</v>
      </c>
      <c r="O605" s="11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45"/>
        <v>170.73055242390078</v>
      </c>
      <c r="G606" t="s">
        <v>20</v>
      </c>
      <c r="H606">
        <v>2857</v>
      </c>
      <c r="I606" s="7">
        <f t="shared" si="49"/>
        <v>53.005950297514879</v>
      </c>
      <c r="J606" t="s">
        <v>21</v>
      </c>
      <c r="K606" t="s">
        <v>22</v>
      </c>
      <c r="L606">
        <v>1295676000</v>
      </c>
      <c r="M606" s="11">
        <f t="shared" si="46"/>
        <v>40565.25</v>
      </c>
      <c r="N606">
        <v>1297490400</v>
      </c>
      <c r="O606" s="11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45"/>
        <v>187.21212121212122</v>
      </c>
      <c r="G607" t="s">
        <v>20</v>
      </c>
      <c r="H607">
        <v>107</v>
      </c>
      <c r="I607" s="7">
        <f t="shared" si="49"/>
        <v>57.738317757009348</v>
      </c>
      <c r="J607" t="s">
        <v>21</v>
      </c>
      <c r="K607" t="s">
        <v>22</v>
      </c>
      <c r="L607">
        <v>1443848400</v>
      </c>
      <c r="M607" s="11">
        <f t="shared" si="46"/>
        <v>42280.208333333328</v>
      </c>
      <c r="N607">
        <v>1447394400</v>
      </c>
      <c r="O607" s="11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45"/>
        <v>188.38235294117646</v>
      </c>
      <c r="G608" t="s">
        <v>20</v>
      </c>
      <c r="H608">
        <v>160</v>
      </c>
      <c r="I608" s="7">
        <f t="shared" si="49"/>
        <v>40.03125</v>
      </c>
      <c r="J608" t="s">
        <v>40</v>
      </c>
      <c r="K608" t="s">
        <v>41</v>
      </c>
      <c r="L608">
        <v>1457330400</v>
      </c>
      <c r="M608" s="11">
        <f t="shared" si="46"/>
        <v>42436.25</v>
      </c>
      <c r="N608">
        <v>1458277200</v>
      </c>
      <c r="O608" s="11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45"/>
        <v>131.29869186046511</v>
      </c>
      <c r="G609" t="s">
        <v>20</v>
      </c>
      <c r="H609">
        <v>2230</v>
      </c>
      <c r="I609" s="7">
        <f t="shared" si="49"/>
        <v>81.016591928251117</v>
      </c>
      <c r="J609" t="s">
        <v>21</v>
      </c>
      <c r="K609" t="s">
        <v>22</v>
      </c>
      <c r="L609">
        <v>1395550800</v>
      </c>
      <c r="M609" s="11">
        <f t="shared" si="46"/>
        <v>41721.208333333336</v>
      </c>
      <c r="N609">
        <v>1395723600</v>
      </c>
      <c r="O609" s="11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45"/>
        <v>283.97435897435901</v>
      </c>
      <c r="G610" t="s">
        <v>20</v>
      </c>
      <c r="H610">
        <v>316</v>
      </c>
      <c r="I610" s="7">
        <f t="shared" si="49"/>
        <v>35.047468354430379</v>
      </c>
      <c r="J610" t="s">
        <v>21</v>
      </c>
      <c r="K610" t="s">
        <v>22</v>
      </c>
      <c r="L610">
        <v>1551852000</v>
      </c>
      <c r="M610" s="11">
        <f t="shared" si="46"/>
        <v>43530.25</v>
      </c>
      <c r="N610">
        <v>1552197600</v>
      </c>
      <c r="O610" s="11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45"/>
        <v>120.41999999999999</v>
      </c>
      <c r="G611" t="s">
        <v>20</v>
      </c>
      <c r="H611">
        <v>117</v>
      </c>
      <c r="I611" s="7">
        <f t="shared" si="49"/>
        <v>102.92307692307692</v>
      </c>
      <c r="J611" t="s">
        <v>21</v>
      </c>
      <c r="K611" t="s">
        <v>22</v>
      </c>
      <c r="L611">
        <v>1547618400</v>
      </c>
      <c r="M611" s="11">
        <f t="shared" si="46"/>
        <v>43481.25</v>
      </c>
      <c r="N611">
        <v>1549087200</v>
      </c>
      <c r="O611" s="11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45"/>
        <v>419.0560747663551</v>
      </c>
      <c r="G612" t="s">
        <v>20</v>
      </c>
      <c r="H612">
        <v>6406</v>
      </c>
      <c r="I612" s="7">
        <f t="shared" si="49"/>
        <v>27.998126756166094</v>
      </c>
      <c r="J612" t="s">
        <v>21</v>
      </c>
      <c r="K612" t="s">
        <v>22</v>
      </c>
      <c r="L612">
        <v>1355637600</v>
      </c>
      <c r="M612" s="11">
        <f t="shared" si="46"/>
        <v>41259.25</v>
      </c>
      <c r="N612">
        <v>1356847200</v>
      </c>
      <c r="O612" s="11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45"/>
        <v>13.853658536585368</v>
      </c>
      <c r="G613" t="s">
        <v>74</v>
      </c>
      <c r="H613">
        <v>15</v>
      </c>
      <c r="I613" s="7">
        <f t="shared" si="49"/>
        <v>75.733333333333334</v>
      </c>
      <c r="J613" t="s">
        <v>21</v>
      </c>
      <c r="K613" t="s">
        <v>22</v>
      </c>
      <c r="L613">
        <v>1374728400</v>
      </c>
      <c r="M613" s="11">
        <f t="shared" si="46"/>
        <v>41480.208333333336</v>
      </c>
      <c r="N613">
        <v>1375765200</v>
      </c>
      <c r="O613" s="11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45"/>
        <v>139.43548387096774</v>
      </c>
      <c r="G614" t="s">
        <v>20</v>
      </c>
      <c r="H614">
        <v>192</v>
      </c>
      <c r="I614" s="7">
        <f t="shared" si="49"/>
        <v>45.026041666666664</v>
      </c>
      <c r="J614" t="s">
        <v>21</v>
      </c>
      <c r="K614" t="s">
        <v>22</v>
      </c>
      <c r="L614">
        <v>1287810000</v>
      </c>
      <c r="M614" s="11">
        <f t="shared" si="46"/>
        <v>40474.208333333336</v>
      </c>
      <c r="N614">
        <v>1289800800</v>
      </c>
      <c r="O614" s="11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45"/>
        <v>174</v>
      </c>
      <c r="G615" t="s">
        <v>20</v>
      </c>
      <c r="H615">
        <v>26</v>
      </c>
      <c r="I615" s="7">
        <f t="shared" si="49"/>
        <v>73.615384615384613</v>
      </c>
      <c r="J615" t="s">
        <v>15</v>
      </c>
      <c r="K615" t="s">
        <v>16</v>
      </c>
      <c r="L615">
        <v>1503723600</v>
      </c>
      <c r="M615" s="11">
        <f t="shared" si="46"/>
        <v>42973.208333333328</v>
      </c>
      <c r="N615">
        <v>1504501200</v>
      </c>
      <c r="O615" s="11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45"/>
        <v>155.49056603773585</v>
      </c>
      <c r="G616" t="s">
        <v>20</v>
      </c>
      <c r="H616">
        <v>723</v>
      </c>
      <c r="I616" s="7">
        <f t="shared" si="49"/>
        <v>56.991701244813278</v>
      </c>
      <c r="J616" t="s">
        <v>21</v>
      </c>
      <c r="K616" t="s">
        <v>22</v>
      </c>
      <c r="L616">
        <v>1484114400</v>
      </c>
      <c r="M616" s="11">
        <f t="shared" si="46"/>
        <v>42746.25</v>
      </c>
      <c r="N616">
        <v>1485669600</v>
      </c>
      <c r="O616" s="11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45"/>
        <v>170.44705882352943</v>
      </c>
      <c r="G617" t="s">
        <v>20</v>
      </c>
      <c r="H617">
        <v>170</v>
      </c>
      <c r="I617" s="7">
        <f t="shared" si="49"/>
        <v>85.223529411764702</v>
      </c>
      <c r="J617" t="s">
        <v>107</v>
      </c>
      <c r="K617" t="s">
        <v>108</v>
      </c>
      <c r="L617">
        <v>1461906000</v>
      </c>
      <c r="M617" s="11">
        <f t="shared" si="46"/>
        <v>42489.208333333328</v>
      </c>
      <c r="N617">
        <v>1462770000</v>
      </c>
      <c r="O617" s="11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45"/>
        <v>189.515625</v>
      </c>
      <c r="G618" t="s">
        <v>20</v>
      </c>
      <c r="H618">
        <v>238</v>
      </c>
      <c r="I618" s="7">
        <f t="shared" si="49"/>
        <v>50.962184873949582</v>
      </c>
      <c r="J618" t="s">
        <v>40</v>
      </c>
      <c r="K618" t="s">
        <v>41</v>
      </c>
      <c r="L618">
        <v>1379653200</v>
      </c>
      <c r="M618" s="11">
        <f t="shared" si="46"/>
        <v>41537.208333333336</v>
      </c>
      <c r="N618">
        <v>1379739600</v>
      </c>
      <c r="O618" s="11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45"/>
        <v>249.71428571428572</v>
      </c>
      <c r="G619" t="s">
        <v>20</v>
      </c>
      <c r="H619">
        <v>55</v>
      </c>
      <c r="I619" s="7">
        <f t="shared" si="49"/>
        <v>63.563636363636363</v>
      </c>
      <c r="J619" t="s">
        <v>21</v>
      </c>
      <c r="K619" t="s">
        <v>22</v>
      </c>
      <c r="L619">
        <v>1401858000</v>
      </c>
      <c r="M619" s="11">
        <f t="shared" si="46"/>
        <v>41794.208333333336</v>
      </c>
      <c r="N619">
        <v>1402722000</v>
      </c>
      <c r="O619" s="11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45"/>
        <v>48.860523665659613</v>
      </c>
      <c r="G620" t="s">
        <v>14</v>
      </c>
      <c r="H620">
        <v>1198</v>
      </c>
      <c r="I620" s="7">
        <f t="shared" si="49"/>
        <v>80.999165275459092</v>
      </c>
      <c r="J620" t="s">
        <v>21</v>
      </c>
      <c r="K620" t="s">
        <v>22</v>
      </c>
      <c r="L620">
        <v>1367470800</v>
      </c>
      <c r="M620" s="11">
        <f t="shared" si="46"/>
        <v>41396.208333333336</v>
      </c>
      <c r="N620">
        <v>1369285200</v>
      </c>
      <c r="O620" s="11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45"/>
        <v>28.461970393057683</v>
      </c>
      <c r="G621" t="s">
        <v>14</v>
      </c>
      <c r="H621">
        <v>648</v>
      </c>
      <c r="I621" s="7">
        <f t="shared" si="49"/>
        <v>86.044753086419746</v>
      </c>
      <c r="J621" t="s">
        <v>21</v>
      </c>
      <c r="K621" t="s">
        <v>22</v>
      </c>
      <c r="L621">
        <v>1304658000</v>
      </c>
      <c r="M621" s="11">
        <f t="shared" si="46"/>
        <v>40669.208333333336</v>
      </c>
      <c r="N621">
        <v>1304744400</v>
      </c>
      <c r="O621" s="11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45"/>
        <v>268.02325581395348</v>
      </c>
      <c r="G622" t="s">
        <v>20</v>
      </c>
      <c r="H622">
        <v>128</v>
      </c>
      <c r="I622" s="7">
        <f t="shared" si="49"/>
        <v>90.0390625</v>
      </c>
      <c r="J622" t="s">
        <v>26</v>
      </c>
      <c r="K622" t="s">
        <v>27</v>
      </c>
      <c r="L622">
        <v>1467954000</v>
      </c>
      <c r="M622" s="11">
        <f t="shared" si="46"/>
        <v>42559.208333333328</v>
      </c>
      <c r="N622">
        <v>1468299600</v>
      </c>
      <c r="O622" s="11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45"/>
        <v>619.80078125</v>
      </c>
      <c r="G623" t="s">
        <v>20</v>
      </c>
      <c r="H623">
        <v>2144</v>
      </c>
      <c r="I623" s="7">
        <f t="shared" si="49"/>
        <v>74.006063432835816</v>
      </c>
      <c r="J623" t="s">
        <v>21</v>
      </c>
      <c r="K623" t="s">
        <v>22</v>
      </c>
      <c r="L623">
        <v>1473742800</v>
      </c>
      <c r="M623" s="11">
        <f t="shared" si="46"/>
        <v>42626.208333333328</v>
      </c>
      <c r="N623">
        <v>1474174800</v>
      </c>
      <c r="O623" s="11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45"/>
        <v>3.1301587301587301</v>
      </c>
      <c r="G624" t="s">
        <v>14</v>
      </c>
      <c r="H624">
        <v>64</v>
      </c>
      <c r="I624" s="7">
        <f t="shared" si="49"/>
        <v>92.4375</v>
      </c>
      <c r="J624" t="s">
        <v>21</v>
      </c>
      <c r="K624" t="s">
        <v>22</v>
      </c>
      <c r="L624">
        <v>1523768400</v>
      </c>
      <c r="M624" s="11">
        <f t="shared" si="46"/>
        <v>43205.208333333328</v>
      </c>
      <c r="N624">
        <v>1526014800</v>
      </c>
      <c r="O624" s="11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45"/>
        <v>159.92152704135739</v>
      </c>
      <c r="G625" t="s">
        <v>20</v>
      </c>
      <c r="H625">
        <v>2693</v>
      </c>
      <c r="I625" s="7">
        <f t="shared" si="49"/>
        <v>55.999257333828446</v>
      </c>
      <c r="J625" t="s">
        <v>40</v>
      </c>
      <c r="K625" t="s">
        <v>41</v>
      </c>
      <c r="L625">
        <v>1437022800</v>
      </c>
      <c r="M625" s="11">
        <f t="shared" si="46"/>
        <v>42201.208333333328</v>
      </c>
      <c r="N625">
        <v>1437454800</v>
      </c>
      <c r="O625" s="11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45"/>
        <v>279.39215686274508</v>
      </c>
      <c r="G626" t="s">
        <v>20</v>
      </c>
      <c r="H626">
        <v>432</v>
      </c>
      <c r="I626" s="7">
        <f t="shared" si="49"/>
        <v>32.983796296296298</v>
      </c>
      <c r="J626" t="s">
        <v>21</v>
      </c>
      <c r="K626" t="s">
        <v>22</v>
      </c>
      <c r="L626">
        <v>1422165600</v>
      </c>
      <c r="M626" s="11">
        <f t="shared" si="46"/>
        <v>42029.25</v>
      </c>
      <c r="N626">
        <v>1422684000</v>
      </c>
      <c r="O626" s="11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45"/>
        <v>77.373333333333335</v>
      </c>
      <c r="G627" t="s">
        <v>14</v>
      </c>
      <c r="H627">
        <v>62</v>
      </c>
      <c r="I627" s="7">
        <f t="shared" si="49"/>
        <v>93.596774193548384</v>
      </c>
      <c r="J627" t="s">
        <v>21</v>
      </c>
      <c r="K627" t="s">
        <v>22</v>
      </c>
      <c r="L627">
        <v>1580104800</v>
      </c>
      <c r="M627" s="11">
        <f t="shared" si="46"/>
        <v>43857.25</v>
      </c>
      <c r="N627">
        <v>1581314400</v>
      </c>
      <c r="O627" s="11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45"/>
        <v>206.32812500000003</v>
      </c>
      <c r="G628" t="s">
        <v>20</v>
      </c>
      <c r="H628">
        <v>189</v>
      </c>
      <c r="I628" s="7">
        <f t="shared" si="49"/>
        <v>69.867724867724874</v>
      </c>
      <c r="J628" t="s">
        <v>21</v>
      </c>
      <c r="K628" t="s">
        <v>22</v>
      </c>
      <c r="L628">
        <v>1285650000</v>
      </c>
      <c r="M628" s="11">
        <f t="shared" si="46"/>
        <v>40449.208333333336</v>
      </c>
      <c r="N628">
        <v>1286427600</v>
      </c>
      <c r="O628" s="11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45"/>
        <v>694.25</v>
      </c>
      <c r="G629" t="s">
        <v>20</v>
      </c>
      <c r="H629">
        <v>154</v>
      </c>
      <c r="I629" s="7">
        <f t="shared" si="49"/>
        <v>72.129870129870127</v>
      </c>
      <c r="J629" t="s">
        <v>40</v>
      </c>
      <c r="K629" t="s">
        <v>41</v>
      </c>
      <c r="L629">
        <v>1276664400</v>
      </c>
      <c r="M629" s="11">
        <f t="shared" si="46"/>
        <v>40345.208333333336</v>
      </c>
      <c r="N629">
        <v>1278738000</v>
      </c>
      <c r="O629" s="11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45"/>
        <v>151.78947368421052</v>
      </c>
      <c r="G630" t="s">
        <v>20</v>
      </c>
      <c r="H630">
        <v>96</v>
      </c>
      <c r="I630" s="7">
        <f t="shared" si="49"/>
        <v>30.041666666666668</v>
      </c>
      <c r="J630" t="s">
        <v>21</v>
      </c>
      <c r="K630" t="s">
        <v>22</v>
      </c>
      <c r="L630">
        <v>1286168400</v>
      </c>
      <c r="M630" s="11">
        <f t="shared" si="46"/>
        <v>40455.208333333336</v>
      </c>
      <c r="N630">
        <v>1286427600</v>
      </c>
      <c r="O630" s="11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45"/>
        <v>64.58207217694995</v>
      </c>
      <c r="G631" t="s">
        <v>14</v>
      </c>
      <c r="H631">
        <v>750</v>
      </c>
      <c r="I631" s="7">
        <f t="shared" si="49"/>
        <v>73.968000000000004</v>
      </c>
      <c r="J631" t="s">
        <v>21</v>
      </c>
      <c r="K631" t="s">
        <v>22</v>
      </c>
      <c r="L631">
        <v>1467781200</v>
      </c>
      <c r="M631" s="11">
        <f t="shared" si="46"/>
        <v>42557.208333333328</v>
      </c>
      <c r="N631">
        <v>1467954000</v>
      </c>
      <c r="O631" s="11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45"/>
        <v>62.873684210526314</v>
      </c>
      <c r="G632" t="s">
        <v>74</v>
      </c>
      <c r="H632">
        <v>87</v>
      </c>
      <c r="I632" s="7">
        <f t="shared" si="49"/>
        <v>68.65517241379311</v>
      </c>
      <c r="J632" t="s">
        <v>21</v>
      </c>
      <c r="K632" t="s">
        <v>22</v>
      </c>
      <c r="L632">
        <v>1556686800</v>
      </c>
      <c r="M632" s="11">
        <f t="shared" si="46"/>
        <v>43586.208333333328</v>
      </c>
      <c r="N632">
        <v>1557637200</v>
      </c>
      <c r="O632" s="11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45"/>
        <v>310.39864864864865</v>
      </c>
      <c r="G633" t="s">
        <v>20</v>
      </c>
      <c r="H633">
        <v>3063</v>
      </c>
      <c r="I633" s="7">
        <f t="shared" si="49"/>
        <v>59.992164544564154</v>
      </c>
      <c r="J633" t="s">
        <v>21</v>
      </c>
      <c r="K633" t="s">
        <v>22</v>
      </c>
      <c r="L633">
        <v>1553576400</v>
      </c>
      <c r="M633" s="11">
        <f t="shared" si="46"/>
        <v>43550.208333333328</v>
      </c>
      <c r="N633">
        <v>1553922000</v>
      </c>
      <c r="O633" s="11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45"/>
        <v>42.859916782246884</v>
      </c>
      <c r="G634" t="s">
        <v>47</v>
      </c>
      <c r="H634">
        <v>278</v>
      </c>
      <c r="I634" s="7">
        <f t="shared" si="49"/>
        <v>111.15827338129496</v>
      </c>
      <c r="J634" t="s">
        <v>21</v>
      </c>
      <c r="K634" t="s">
        <v>22</v>
      </c>
      <c r="L634">
        <v>1414904400</v>
      </c>
      <c r="M634" s="11">
        <f t="shared" si="46"/>
        <v>41945.208333333336</v>
      </c>
      <c r="N634">
        <v>1416463200</v>
      </c>
      <c r="O634" s="11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45"/>
        <v>83.119402985074629</v>
      </c>
      <c r="G635" t="s">
        <v>14</v>
      </c>
      <c r="H635">
        <v>105</v>
      </c>
      <c r="I635" s="7">
        <f t="shared" si="49"/>
        <v>53.038095238095238</v>
      </c>
      <c r="J635" t="s">
        <v>21</v>
      </c>
      <c r="K635" t="s">
        <v>22</v>
      </c>
      <c r="L635">
        <v>1446876000</v>
      </c>
      <c r="M635" s="11">
        <f t="shared" si="46"/>
        <v>42315.25</v>
      </c>
      <c r="N635">
        <v>1447221600</v>
      </c>
      <c r="O635" s="11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45"/>
        <v>78.531302876480552</v>
      </c>
      <c r="G636" t="s">
        <v>74</v>
      </c>
      <c r="H636">
        <v>1658</v>
      </c>
      <c r="I636" s="7">
        <f t="shared" si="49"/>
        <v>55.985524728588658</v>
      </c>
      <c r="J636" t="s">
        <v>21</v>
      </c>
      <c r="K636" t="s">
        <v>22</v>
      </c>
      <c r="L636">
        <v>1490418000</v>
      </c>
      <c r="M636" s="11">
        <f t="shared" si="46"/>
        <v>42819.208333333328</v>
      </c>
      <c r="N636">
        <v>1491627600</v>
      </c>
      <c r="O636" s="11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45"/>
        <v>114.09352517985612</v>
      </c>
      <c r="G637" t="s">
        <v>20</v>
      </c>
      <c r="H637">
        <v>2266</v>
      </c>
      <c r="I637" s="7">
        <f t="shared" si="49"/>
        <v>69.986760812003524</v>
      </c>
      <c r="J637" t="s">
        <v>21</v>
      </c>
      <c r="K637" t="s">
        <v>22</v>
      </c>
      <c r="L637">
        <v>1360389600</v>
      </c>
      <c r="M637" s="11">
        <f t="shared" si="46"/>
        <v>41314.25</v>
      </c>
      <c r="N637">
        <v>1363150800</v>
      </c>
      <c r="O637" s="11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45"/>
        <v>64.537683358624179</v>
      </c>
      <c r="G638" t="s">
        <v>14</v>
      </c>
      <c r="H638">
        <v>2604</v>
      </c>
      <c r="I638" s="7">
        <f t="shared" si="49"/>
        <v>48.998079877112133</v>
      </c>
      <c r="J638" t="s">
        <v>36</v>
      </c>
      <c r="K638" t="s">
        <v>37</v>
      </c>
      <c r="L638">
        <v>1326866400</v>
      </c>
      <c r="M638" s="11">
        <f t="shared" si="46"/>
        <v>40926.25</v>
      </c>
      <c r="N638">
        <v>1330754400</v>
      </c>
      <c r="O638" s="11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45"/>
        <v>79.411764705882348</v>
      </c>
      <c r="G639" t="s">
        <v>14</v>
      </c>
      <c r="H639">
        <v>65</v>
      </c>
      <c r="I639" s="7">
        <f t="shared" si="49"/>
        <v>103.84615384615384</v>
      </c>
      <c r="J639" t="s">
        <v>21</v>
      </c>
      <c r="K639" t="s">
        <v>22</v>
      </c>
      <c r="L639">
        <v>1479103200</v>
      </c>
      <c r="M639" s="11">
        <f t="shared" si="46"/>
        <v>42688.25</v>
      </c>
      <c r="N639">
        <v>1479794400</v>
      </c>
      <c r="O639" s="11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45"/>
        <v>11.419117647058824</v>
      </c>
      <c r="G640" t="s">
        <v>14</v>
      </c>
      <c r="H640">
        <v>94</v>
      </c>
      <c r="I640" s="7">
        <f t="shared" si="49"/>
        <v>99.127659574468083</v>
      </c>
      <c r="J640" t="s">
        <v>21</v>
      </c>
      <c r="K640" t="s">
        <v>22</v>
      </c>
      <c r="L640">
        <v>1280206800</v>
      </c>
      <c r="M640" s="11">
        <f t="shared" si="46"/>
        <v>40386.208333333336</v>
      </c>
      <c r="N640">
        <v>1281243600</v>
      </c>
      <c r="O640" s="11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45"/>
        <v>56.186046511627907</v>
      </c>
      <c r="G641" t="s">
        <v>47</v>
      </c>
      <c r="H641">
        <v>45</v>
      </c>
      <c r="I641" s="7">
        <f t="shared" si="49"/>
        <v>107.37777777777778</v>
      </c>
      <c r="J641" t="s">
        <v>21</v>
      </c>
      <c r="K641" t="s">
        <v>22</v>
      </c>
      <c r="L641">
        <v>1532754000</v>
      </c>
      <c r="M641" s="11">
        <f t="shared" si="46"/>
        <v>43309.208333333328</v>
      </c>
      <c r="N641">
        <v>1532754000</v>
      </c>
      <c r="O641" s="11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5"/>
        <v>16.501669449081803</v>
      </c>
      <c r="G642" t="s">
        <v>14</v>
      </c>
      <c r="H642">
        <v>257</v>
      </c>
      <c r="I642" s="7">
        <f t="shared" si="49"/>
        <v>76.922178988326849</v>
      </c>
      <c r="J642" t="s">
        <v>21</v>
      </c>
      <c r="K642" t="s">
        <v>22</v>
      </c>
      <c r="L642">
        <v>1453096800</v>
      </c>
      <c r="M642" s="11">
        <f t="shared" si="46"/>
        <v>42387.25</v>
      </c>
      <c r="N642">
        <v>1453356000</v>
      </c>
      <c r="O642" s="11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50">E643/D643*100</f>
        <v>119.96808510638297</v>
      </c>
      <c r="G643" t="s">
        <v>20</v>
      </c>
      <c r="H643">
        <v>194</v>
      </c>
      <c r="I643" s="7">
        <f t="shared" si="4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51">(((L643/60)/60)/24)+DATE(1970,1,1)</f>
        <v>42786.25</v>
      </c>
      <c r="N643">
        <v>1489986000</v>
      </c>
      <c r="O643" s="11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+_xlfn.TEXTBEFORE(R643,"/")</f>
        <v>theater</v>
      </c>
      <c r="T643" t="str">
        <f t="shared" ref="T643:T706" si="53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0"/>
        <v>145.45652173913044</v>
      </c>
      <c r="G644" t="s">
        <v>20</v>
      </c>
      <c r="H644">
        <v>129</v>
      </c>
      <c r="I644" s="7">
        <f t="shared" ref="I644:I707" si="54">E644/H644</f>
        <v>103.73643410852713</v>
      </c>
      <c r="J644" t="s">
        <v>15</v>
      </c>
      <c r="K644" t="s">
        <v>16</v>
      </c>
      <c r="L644">
        <v>1545026400</v>
      </c>
      <c r="M644" s="11">
        <f t="shared" si="51"/>
        <v>43451.25</v>
      </c>
      <c r="N644">
        <v>1545804000</v>
      </c>
      <c r="O644" s="11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0"/>
        <v>221.38255033557047</v>
      </c>
      <c r="G645" t="s">
        <v>20</v>
      </c>
      <c r="H645">
        <v>375</v>
      </c>
      <c r="I645" s="7">
        <f t="shared" si="54"/>
        <v>87.962666666666664</v>
      </c>
      <c r="J645" t="s">
        <v>21</v>
      </c>
      <c r="K645" t="s">
        <v>22</v>
      </c>
      <c r="L645">
        <v>1488348000</v>
      </c>
      <c r="M645" s="11">
        <f t="shared" si="51"/>
        <v>42795.25</v>
      </c>
      <c r="N645">
        <v>1489899600</v>
      </c>
      <c r="O645" s="11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50"/>
        <v>48.396694214876035</v>
      </c>
      <c r="G646" t="s">
        <v>14</v>
      </c>
      <c r="H646">
        <v>2928</v>
      </c>
      <c r="I646" s="7">
        <f t="shared" si="54"/>
        <v>28</v>
      </c>
      <c r="J646" t="s">
        <v>15</v>
      </c>
      <c r="K646" t="s">
        <v>16</v>
      </c>
      <c r="L646">
        <v>1545112800</v>
      </c>
      <c r="M646" s="11">
        <f t="shared" si="51"/>
        <v>43452.25</v>
      </c>
      <c r="N646">
        <v>1546495200</v>
      </c>
      <c r="O646" s="11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50"/>
        <v>92.911504424778755</v>
      </c>
      <c r="G647" t="s">
        <v>14</v>
      </c>
      <c r="H647">
        <v>4697</v>
      </c>
      <c r="I647" s="7">
        <f t="shared" si="54"/>
        <v>37.999361294443261</v>
      </c>
      <c r="J647" t="s">
        <v>21</v>
      </c>
      <c r="K647" t="s">
        <v>22</v>
      </c>
      <c r="L647">
        <v>1537938000</v>
      </c>
      <c r="M647" s="11">
        <f t="shared" si="51"/>
        <v>43369.208333333328</v>
      </c>
      <c r="N647">
        <v>1539752400</v>
      </c>
      <c r="O647" s="11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50"/>
        <v>88.599797365754824</v>
      </c>
      <c r="G648" t="s">
        <v>14</v>
      </c>
      <c r="H648">
        <v>2915</v>
      </c>
      <c r="I648" s="7">
        <f t="shared" si="54"/>
        <v>29.999313893653515</v>
      </c>
      <c r="J648" t="s">
        <v>21</v>
      </c>
      <c r="K648" t="s">
        <v>22</v>
      </c>
      <c r="L648">
        <v>1363150800</v>
      </c>
      <c r="M648" s="11">
        <f t="shared" si="51"/>
        <v>41346.208333333336</v>
      </c>
      <c r="N648">
        <v>1364101200</v>
      </c>
      <c r="O648" s="11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50"/>
        <v>41.4</v>
      </c>
      <c r="G649" t="s">
        <v>14</v>
      </c>
      <c r="H649">
        <v>18</v>
      </c>
      <c r="I649" s="7">
        <f t="shared" si="54"/>
        <v>103.5</v>
      </c>
      <c r="J649" t="s">
        <v>21</v>
      </c>
      <c r="K649" t="s">
        <v>22</v>
      </c>
      <c r="L649">
        <v>1523250000</v>
      </c>
      <c r="M649" s="11">
        <f t="shared" si="51"/>
        <v>43199.208333333328</v>
      </c>
      <c r="N649">
        <v>1525323600</v>
      </c>
      <c r="O649" s="11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50"/>
        <v>63.056795131845846</v>
      </c>
      <c r="G650" t="s">
        <v>74</v>
      </c>
      <c r="H650">
        <v>723</v>
      </c>
      <c r="I650" s="7">
        <f t="shared" si="54"/>
        <v>85.994467496542185</v>
      </c>
      <c r="J650" t="s">
        <v>21</v>
      </c>
      <c r="K650" t="s">
        <v>22</v>
      </c>
      <c r="L650">
        <v>1499317200</v>
      </c>
      <c r="M650" s="11">
        <f t="shared" si="51"/>
        <v>42922.208333333328</v>
      </c>
      <c r="N650">
        <v>1500872400</v>
      </c>
      <c r="O650" s="11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50"/>
        <v>48.482333607230892</v>
      </c>
      <c r="G651" t="s">
        <v>14</v>
      </c>
      <c r="H651">
        <v>602</v>
      </c>
      <c r="I651" s="7">
        <f t="shared" si="54"/>
        <v>98.011627906976742</v>
      </c>
      <c r="J651" t="s">
        <v>98</v>
      </c>
      <c r="K651" t="s">
        <v>99</v>
      </c>
      <c r="L651">
        <v>1287550800</v>
      </c>
      <c r="M651" s="11">
        <f t="shared" si="51"/>
        <v>40471.208333333336</v>
      </c>
      <c r="N651">
        <v>1288501200</v>
      </c>
      <c r="O651" s="11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50"/>
        <v>2</v>
      </c>
      <c r="G652" t="s">
        <v>14</v>
      </c>
      <c r="H652">
        <v>1</v>
      </c>
      <c r="I652" s="7">
        <f t="shared" si="54"/>
        <v>2</v>
      </c>
      <c r="J652" t="s">
        <v>21</v>
      </c>
      <c r="K652" t="s">
        <v>22</v>
      </c>
      <c r="L652">
        <v>1404795600</v>
      </c>
      <c r="M652" s="11">
        <f t="shared" si="51"/>
        <v>41828.208333333336</v>
      </c>
      <c r="N652">
        <v>1407128400</v>
      </c>
      <c r="O652" s="11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50"/>
        <v>88.47941026944585</v>
      </c>
      <c r="G653" t="s">
        <v>14</v>
      </c>
      <c r="H653">
        <v>3868</v>
      </c>
      <c r="I653" s="7">
        <f t="shared" si="54"/>
        <v>44.994570837642193</v>
      </c>
      <c r="J653" t="s">
        <v>107</v>
      </c>
      <c r="K653" t="s">
        <v>108</v>
      </c>
      <c r="L653">
        <v>1393048800</v>
      </c>
      <c r="M653" s="11">
        <f t="shared" si="51"/>
        <v>41692.25</v>
      </c>
      <c r="N653">
        <v>1394344800</v>
      </c>
      <c r="O653" s="11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50"/>
        <v>126.84</v>
      </c>
      <c r="G654" t="s">
        <v>20</v>
      </c>
      <c r="H654">
        <v>409</v>
      </c>
      <c r="I654" s="7">
        <f t="shared" si="54"/>
        <v>31.012224938875306</v>
      </c>
      <c r="J654" t="s">
        <v>21</v>
      </c>
      <c r="K654" t="s">
        <v>22</v>
      </c>
      <c r="L654">
        <v>1470373200</v>
      </c>
      <c r="M654" s="11">
        <f t="shared" si="51"/>
        <v>42587.208333333328</v>
      </c>
      <c r="N654">
        <v>1474088400</v>
      </c>
      <c r="O654" s="11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50"/>
        <v>2338.833333333333</v>
      </c>
      <c r="G655" t="s">
        <v>20</v>
      </c>
      <c r="H655">
        <v>234</v>
      </c>
      <c r="I655" s="7">
        <f t="shared" si="54"/>
        <v>59.970085470085472</v>
      </c>
      <c r="J655" t="s">
        <v>21</v>
      </c>
      <c r="K655" t="s">
        <v>22</v>
      </c>
      <c r="L655">
        <v>1460091600</v>
      </c>
      <c r="M655" s="11">
        <f t="shared" si="51"/>
        <v>42468.208333333328</v>
      </c>
      <c r="N655">
        <v>1460264400</v>
      </c>
      <c r="O655" s="11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50"/>
        <v>508.38857142857148</v>
      </c>
      <c r="G656" t="s">
        <v>20</v>
      </c>
      <c r="H656">
        <v>3016</v>
      </c>
      <c r="I656" s="7">
        <f t="shared" si="54"/>
        <v>58.9973474801061</v>
      </c>
      <c r="J656" t="s">
        <v>21</v>
      </c>
      <c r="K656" t="s">
        <v>22</v>
      </c>
      <c r="L656">
        <v>1440392400</v>
      </c>
      <c r="M656" s="11">
        <f t="shared" si="51"/>
        <v>42240.208333333328</v>
      </c>
      <c r="N656">
        <v>1440824400</v>
      </c>
      <c r="O656" s="11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50"/>
        <v>191.47826086956522</v>
      </c>
      <c r="G657" t="s">
        <v>20</v>
      </c>
      <c r="H657">
        <v>264</v>
      </c>
      <c r="I657" s="7">
        <f t="shared" si="54"/>
        <v>50.045454545454547</v>
      </c>
      <c r="J657" t="s">
        <v>21</v>
      </c>
      <c r="K657" t="s">
        <v>22</v>
      </c>
      <c r="L657">
        <v>1488434400</v>
      </c>
      <c r="M657" s="11">
        <f t="shared" si="51"/>
        <v>42796.25</v>
      </c>
      <c r="N657">
        <v>1489554000</v>
      </c>
      <c r="O657" s="11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50"/>
        <v>42.127533783783782</v>
      </c>
      <c r="G658" t="s">
        <v>14</v>
      </c>
      <c r="H658">
        <v>504</v>
      </c>
      <c r="I658" s="7">
        <f t="shared" si="54"/>
        <v>98.966269841269835</v>
      </c>
      <c r="J658" t="s">
        <v>26</v>
      </c>
      <c r="K658" t="s">
        <v>27</v>
      </c>
      <c r="L658">
        <v>1514440800</v>
      </c>
      <c r="M658" s="11">
        <f t="shared" si="51"/>
        <v>43097.25</v>
      </c>
      <c r="N658">
        <v>1514872800</v>
      </c>
      <c r="O658" s="11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50"/>
        <v>8.24</v>
      </c>
      <c r="G659" t="s">
        <v>14</v>
      </c>
      <c r="H659">
        <v>14</v>
      </c>
      <c r="I659" s="7">
        <f t="shared" si="54"/>
        <v>58.857142857142854</v>
      </c>
      <c r="J659" t="s">
        <v>21</v>
      </c>
      <c r="K659" t="s">
        <v>22</v>
      </c>
      <c r="L659">
        <v>1514354400</v>
      </c>
      <c r="M659" s="11">
        <f t="shared" si="51"/>
        <v>43096.25</v>
      </c>
      <c r="N659">
        <v>1515736800</v>
      </c>
      <c r="O659" s="11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50"/>
        <v>60.064638783269963</v>
      </c>
      <c r="G660" t="s">
        <v>74</v>
      </c>
      <c r="H660">
        <v>390</v>
      </c>
      <c r="I660" s="7">
        <f t="shared" si="54"/>
        <v>81.010256410256417</v>
      </c>
      <c r="J660" t="s">
        <v>21</v>
      </c>
      <c r="K660" t="s">
        <v>22</v>
      </c>
      <c r="L660">
        <v>1440910800</v>
      </c>
      <c r="M660" s="11">
        <f t="shared" si="51"/>
        <v>42246.208333333328</v>
      </c>
      <c r="N660">
        <v>1442898000</v>
      </c>
      <c r="O660" s="11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50"/>
        <v>47.232808616404313</v>
      </c>
      <c r="G661" t="s">
        <v>14</v>
      </c>
      <c r="H661">
        <v>750</v>
      </c>
      <c r="I661" s="7">
        <f t="shared" si="54"/>
        <v>76.013333333333335</v>
      </c>
      <c r="J661" t="s">
        <v>40</v>
      </c>
      <c r="K661" t="s">
        <v>41</v>
      </c>
      <c r="L661">
        <v>1296108000</v>
      </c>
      <c r="M661" s="11">
        <f t="shared" si="51"/>
        <v>40570.25</v>
      </c>
      <c r="N661">
        <v>1296194400</v>
      </c>
      <c r="O661" s="11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50"/>
        <v>81.736263736263737</v>
      </c>
      <c r="G662" t="s">
        <v>14</v>
      </c>
      <c r="H662">
        <v>77</v>
      </c>
      <c r="I662" s="7">
        <f t="shared" si="54"/>
        <v>96.597402597402592</v>
      </c>
      <c r="J662" t="s">
        <v>21</v>
      </c>
      <c r="K662" t="s">
        <v>22</v>
      </c>
      <c r="L662">
        <v>1440133200</v>
      </c>
      <c r="M662" s="11">
        <f t="shared" si="51"/>
        <v>42237.208333333328</v>
      </c>
      <c r="N662">
        <v>1440910800</v>
      </c>
      <c r="O662" s="11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50"/>
        <v>54.187265917603</v>
      </c>
      <c r="G663" t="s">
        <v>14</v>
      </c>
      <c r="H663">
        <v>752</v>
      </c>
      <c r="I663" s="7">
        <f t="shared" si="54"/>
        <v>76.957446808510639</v>
      </c>
      <c r="J663" t="s">
        <v>36</v>
      </c>
      <c r="K663" t="s">
        <v>37</v>
      </c>
      <c r="L663">
        <v>1332910800</v>
      </c>
      <c r="M663" s="11">
        <f t="shared" si="51"/>
        <v>40996.208333333336</v>
      </c>
      <c r="N663">
        <v>1335502800</v>
      </c>
      <c r="O663" s="11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50"/>
        <v>97.868131868131869</v>
      </c>
      <c r="G664" t="s">
        <v>14</v>
      </c>
      <c r="H664">
        <v>131</v>
      </c>
      <c r="I664" s="7">
        <f t="shared" si="54"/>
        <v>67.984732824427482</v>
      </c>
      <c r="J664" t="s">
        <v>21</v>
      </c>
      <c r="K664" t="s">
        <v>22</v>
      </c>
      <c r="L664">
        <v>1544335200</v>
      </c>
      <c r="M664" s="11">
        <f t="shared" si="51"/>
        <v>43443.25</v>
      </c>
      <c r="N664">
        <v>1544680800</v>
      </c>
      <c r="O664" s="11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50"/>
        <v>77.239999999999995</v>
      </c>
      <c r="G665" t="s">
        <v>14</v>
      </c>
      <c r="H665">
        <v>87</v>
      </c>
      <c r="I665" s="7">
        <f t="shared" si="54"/>
        <v>88.781609195402297</v>
      </c>
      <c r="J665" t="s">
        <v>21</v>
      </c>
      <c r="K665" t="s">
        <v>22</v>
      </c>
      <c r="L665">
        <v>1286427600</v>
      </c>
      <c r="M665" s="11">
        <f t="shared" si="51"/>
        <v>40458.208333333336</v>
      </c>
      <c r="N665">
        <v>1288414800</v>
      </c>
      <c r="O665" s="11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50"/>
        <v>33.464735516372798</v>
      </c>
      <c r="G666" t="s">
        <v>14</v>
      </c>
      <c r="H666">
        <v>1063</v>
      </c>
      <c r="I666" s="7">
        <f t="shared" si="54"/>
        <v>24.99623706491063</v>
      </c>
      <c r="J666" t="s">
        <v>21</v>
      </c>
      <c r="K666" t="s">
        <v>22</v>
      </c>
      <c r="L666">
        <v>1329717600</v>
      </c>
      <c r="M666" s="11">
        <f t="shared" si="51"/>
        <v>40959.25</v>
      </c>
      <c r="N666">
        <v>1330581600</v>
      </c>
      <c r="O666" s="11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50"/>
        <v>239.58823529411765</v>
      </c>
      <c r="G667" t="s">
        <v>20</v>
      </c>
      <c r="H667">
        <v>272</v>
      </c>
      <c r="I667" s="7">
        <f t="shared" si="54"/>
        <v>44.922794117647058</v>
      </c>
      <c r="J667" t="s">
        <v>21</v>
      </c>
      <c r="K667" t="s">
        <v>22</v>
      </c>
      <c r="L667">
        <v>1310187600</v>
      </c>
      <c r="M667" s="11">
        <f t="shared" si="51"/>
        <v>40733.208333333336</v>
      </c>
      <c r="N667">
        <v>1311397200</v>
      </c>
      <c r="O667" s="11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50"/>
        <v>64.032258064516128</v>
      </c>
      <c r="G668" t="s">
        <v>74</v>
      </c>
      <c r="H668">
        <v>25</v>
      </c>
      <c r="I668" s="7">
        <f t="shared" si="54"/>
        <v>79.400000000000006</v>
      </c>
      <c r="J668" t="s">
        <v>21</v>
      </c>
      <c r="K668" t="s">
        <v>22</v>
      </c>
      <c r="L668">
        <v>1377838800</v>
      </c>
      <c r="M668" s="11">
        <f t="shared" si="51"/>
        <v>41516.208333333336</v>
      </c>
      <c r="N668">
        <v>1378357200</v>
      </c>
      <c r="O668" s="11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50"/>
        <v>176.15942028985506</v>
      </c>
      <c r="G669" t="s">
        <v>20</v>
      </c>
      <c r="H669">
        <v>419</v>
      </c>
      <c r="I669" s="7">
        <f t="shared" si="54"/>
        <v>29.009546539379475</v>
      </c>
      <c r="J669" t="s">
        <v>21</v>
      </c>
      <c r="K669" t="s">
        <v>22</v>
      </c>
      <c r="L669">
        <v>1410325200</v>
      </c>
      <c r="M669" s="11">
        <f t="shared" si="51"/>
        <v>41892.208333333336</v>
      </c>
      <c r="N669">
        <v>1411102800</v>
      </c>
      <c r="O669" s="11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50"/>
        <v>20.33818181818182</v>
      </c>
      <c r="G670" t="s">
        <v>14</v>
      </c>
      <c r="H670">
        <v>76</v>
      </c>
      <c r="I670" s="7">
        <f t="shared" si="54"/>
        <v>73.59210526315789</v>
      </c>
      <c r="J670" t="s">
        <v>21</v>
      </c>
      <c r="K670" t="s">
        <v>22</v>
      </c>
      <c r="L670">
        <v>1343797200</v>
      </c>
      <c r="M670" s="11">
        <f t="shared" si="51"/>
        <v>41122.208333333336</v>
      </c>
      <c r="N670">
        <v>1344834000</v>
      </c>
      <c r="O670" s="11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50"/>
        <v>358.64754098360658</v>
      </c>
      <c r="G671" t="s">
        <v>20</v>
      </c>
      <c r="H671">
        <v>1621</v>
      </c>
      <c r="I671" s="7">
        <f t="shared" si="54"/>
        <v>107.97038864898211</v>
      </c>
      <c r="J671" t="s">
        <v>107</v>
      </c>
      <c r="K671" t="s">
        <v>108</v>
      </c>
      <c r="L671">
        <v>1498453200</v>
      </c>
      <c r="M671" s="11">
        <f t="shared" si="51"/>
        <v>42912.208333333328</v>
      </c>
      <c r="N671">
        <v>1499230800</v>
      </c>
      <c r="O671" s="11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50"/>
        <v>468.85802469135803</v>
      </c>
      <c r="G672" t="s">
        <v>20</v>
      </c>
      <c r="H672">
        <v>1101</v>
      </c>
      <c r="I672" s="7">
        <f t="shared" si="54"/>
        <v>68.987284287011803</v>
      </c>
      <c r="J672" t="s">
        <v>21</v>
      </c>
      <c r="K672" t="s">
        <v>22</v>
      </c>
      <c r="L672">
        <v>1456380000</v>
      </c>
      <c r="M672" s="11">
        <f t="shared" si="51"/>
        <v>42425.25</v>
      </c>
      <c r="N672">
        <v>1457416800</v>
      </c>
      <c r="O672" s="11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50"/>
        <v>122.05635245901641</v>
      </c>
      <c r="G673" t="s">
        <v>20</v>
      </c>
      <c r="H673">
        <v>1073</v>
      </c>
      <c r="I673" s="7">
        <f t="shared" si="54"/>
        <v>111.02236719478098</v>
      </c>
      <c r="J673" t="s">
        <v>21</v>
      </c>
      <c r="K673" t="s">
        <v>22</v>
      </c>
      <c r="L673">
        <v>1280552400</v>
      </c>
      <c r="M673" s="11">
        <f t="shared" si="51"/>
        <v>40390.208333333336</v>
      </c>
      <c r="N673">
        <v>1280898000</v>
      </c>
      <c r="O673" s="11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50"/>
        <v>55.931783729156137</v>
      </c>
      <c r="G674" t="s">
        <v>14</v>
      </c>
      <c r="H674">
        <v>4428</v>
      </c>
      <c r="I674" s="7">
        <f t="shared" si="54"/>
        <v>24.997515808491418</v>
      </c>
      <c r="J674" t="s">
        <v>26</v>
      </c>
      <c r="K674" t="s">
        <v>27</v>
      </c>
      <c r="L674">
        <v>1521608400</v>
      </c>
      <c r="M674" s="11">
        <f t="shared" si="51"/>
        <v>43180.208333333328</v>
      </c>
      <c r="N674">
        <v>1522472400</v>
      </c>
      <c r="O674" s="11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50"/>
        <v>43.660714285714285</v>
      </c>
      <c r="G675" t="s">
        <v>14</v>
      </c>
      <c r="H675">
        <v>58</v>
      </c>
      <c r="I675" s="7">
        <f t="shared" si="54"/>
        <v>42.155172413793103</v>
      </c>
      <c r="J675" t="s">
        <v>107</v>
      </c>
      <c r="K675" t="s">
        <v>108</v>
      </c>
      <c r="L675">
        <v>1460696400</v>
      </c>
      <c r="M675" s="11">
        <f t="shared" si="51"/>
        <v>42475.208333333328</v>
      </c>
      <c r="N675">
        <v>1462510800</v>
      </c>
      <c r="O675" s="11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50"/>
        <v>33.53837141183363</v>
      </c>
      <c r="G676" t="s">
        <v>74</v>
      </c>
      <c r="H676">
        <v>1218</v>
      </c>
      <c r="I676" s="7">
        <f t="shared" si="54"/>
        <v>47.003284072249592</v>
      </c>
      <c r="J676" t="s">
        <v>21</v>
      </c>
      <c r="K676" t="s">
        <v>22</v>
      </c>
      <c r="L676">
        <v>1313730000</v>
      </c>
      <c r="M676" s="11">
        <f t="shared" si="51"/>
        <v>40774.208333333336</v>
      </c>
      <c r="N676">
        <v>1317790800</v>
      </c>
      <c r="O676" s="11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50"/>
        <v>122.97938144329896</v>
      </c>
      <c r="G677" t="s">
        <v>20</v>
      </c>
      <c r="H677">
        <v>331</v>
      </c>
      <c r="I677" s="7">
        <f t="shared" si="54"/>
        <v>36.0392749244713</v>
      </c>
      <c r="J677" t="s">
        <v>21</v>
      </c>
      <c r="K677" t="s">
        <v>22</v>
      </c>
      <c r="L677">
        <v>1568178000</v>
      </c>
      <c r="M677" s="11">
        <f t="shared" si="51"/>
        <v>43719.208333333328</v>
      </c>
      <c r="N677">
        <v>1568782800</v>
      </c>
      <c r="O677" s="11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50"/>
        <v>189.74959871589084</v>
      </c>
      <c r="G678" t="s">
        <v>20</v>
      </c>
      <c r="H678">
        <v>1170</v>
      </c>
      <c r="I678" s="7">
        <f t="shared" si="54"/>
        <v>101.03760683760684</v>
      </c>
      <c r="J678" t="s">
        <v>21</v>
      </c>
      <c r="K678" t="s">
        <v>22</v>
      </c>
      <c r="L678">
        <v>1348635600</v>
      </c>
      <c r="M678" s="11">
        <f t="shared" si="51"/>
        <v>41178.208333333336</v>
      </c>
      <c r="N678">
        <v>1349413200</v>
      </c>
      <c r="O678" s="11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50"/>
        <v>83.622641509433961</v>
      </c>
      <c r="G679" t="s">
        <v>14</v>
      </c>
      <c r="H679">
        <v>111</v>
      </c>
      <c r="I679" s="7">
        <f t="shared" si="54"/>
        <v>39.927927927927925</v>
      </c>
      <c r="J679" t="s">
        <v>21</v>
      </c>
      <c r="K679" t="s">
        <v>22</v>
      </c>
      <c r="L679">
        <v>1468126800</v>
      </c>
      <c r="M679" s="11">
        <f t="shared" si="51"/>
        <v>42561.208333333328</v>
      </c>
      <c r="N679">
        <v>1472446800</v>
      </c>
      <c r="O679" s="11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50"/>
        <v>17.968844221105527</v>
      </c>
      <c r="G680" t="s">
        <v>74</v>
      </c>
      <c r="H680">
        <v>215</v>
      </c>
      <c r="I680" s="7">
        <f t="shared" si="54"/>
        <v>83.158139534883716</v>
      </c>
      <c r="J680" t="s">
        <v>21</v>
      </c>
      <c r="K680" t="s">
        <v>22</v>
      </c>
      <c r="L680">
        <v>1547877600</v>
      </c>
      <c r="M680" s="11">
        <f t="shared" si="51"/>
        <v>43484.25</v>
      </c>
      <c r="N680">
        <v>1548050400</v>
      </c>
      <c r="O680" s="11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50"/>
        <v>1036.5</v>
      </c>
      <c r="G681" t="s">
        <v>20</v>
      </c>
      <c r="H681">
        <v>363</v>
      </c>
      <c r="I681" s="7">
        <f t="shared" si="54"/>
        <v>39.97520661157025</v>
      </c>
      <c r="J681" t="s">
        <v>21</v>
      </c>
      <c r="K681" t="s">
        <v>22</v>
      </c>
      <c r="L681">
        <v>1571374800</v>
      </c>
      <c r="M681" s="11">
        <f t="shared" si="51"/>
        <v>43756.208333333328</v>
      </c>
      <c r="N681">
        <v>1571806800</v>
      </c>
      <c r="O681" s="11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50"/>
        <v>97.405219780219781</v>
      </c>
      <c r="G682" t="s">
        <v>14</v>
      </c>
      <c r="H682">
        <v>2955</v>
      </c>
      <c r="I682" s="7">
        <f t="shared" si="54"/>
        <v>47.993908629441627</v>
      </c>
      <c r="J682" t="s">
        <v>21</v>
      </c>
      <c r="K682" t="s">
        <v>22</v>
      </c>
      <c r="L682">
        <v>1576303200</v>
      </c>
      <c r="M682" s="11">
        <f t="shared" si="51"/>
        <v>43813.25</v>
      </c>
      <c r="N682">
        <v>1576476000</v>
      </c>
      <c r="O682" s="11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50"/>
        <v>86.386203150461711</v>
      </c>
      <c r="G683" t="s">
        <v>14</v>
      </c>
      <c r="H683">
        <v>1657</v>
      </c>
      <c r="I683" s="7">
        <f t="shared" si="54"/>
        <v>95.978877489438744</v>
      </c>
      <c r="J683" t="s">
        <v>21</v>
      </c>
      <c r="K683" t="s">
        <v>22</v>
      </c>
      <c r="L683">
        <v>1324447200</v>
      </c>
      <c r="M683" s="11">
        <f t="shared" si="51"/>
        <v>40898.25</v>
      </c>
      <c r="N683">
        <v>1324965600</v>
      </c>
      <c r="O683" s="11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50"/>
        <v>150.16666666666666</v>
      </c>
      <c r="G684" t="s">
        <v>20</v>
      </c>
      <c r="H684">
        <v>103</v>
      </c>
      <c r="I684" s="7">
        <f t="shared" si="54"/>
        <v>78.728155339805824</v>
      </c>
      <c r="J684" t="s">
        <v>21</v>
      </c>
      <c r="K684" t="s">
        <v>22</v>
      </c>
      <c r="L684">
        <v>1386741600</v>
      </c>
      <c r="M684" s="11">
        <f t="shared" si="51"/>
        <v>41619.25</v>
      </c>
      <c r="N684">
        <v>1387519200</v>
      </c>
      <c r="O684" s="11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50"/>
        <v>358.43478260869563</v>
      </c>
      <c r="G685" t="s">
        <v>20</v>
      </c>
      <c r="H685">
        <v>147</v>
      </c>
      <c r="I685" s="7">
        <f t="shared" si="54"/>
        <v>56.081632653061227</v>
      </c>
      <c r="J685" t="s">
        <v>21</v>
      </c>
      <c r="K685" t="s">
        <v>22</v>
      </c>
      <c r="L685">
        <v>1537074000</v>
      </c>
      <c r="M685" s="11">
        <f t="shared" si="51"/>
        <v>43359.208333333328</v>
      </c>
      <c r="N685">
        <v>1537246800</v>
      </c>
      <c r="O685" s="11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50"/>
        <v>542.85714285714289</v>
      </c>
      <c r="G686" t="s">
        <v>20</v>
      </c>
      <c r="H686">
        <v>110</v>
      </c>
      <c r="I686" s="7">
        <f t="shared" si="54"/>
        <v>69.090909090909093</v>
      </c>
      <c r="J686" t="s">
        <v>15</v>
      </c>
      <c r="K686" t="s">
        <v>16</v>
      </c>
      <c r="L686">
        <v>1277787600</v>
      </c>
      <c r="M686" s="11">
        <f t="shared" si="51"/>
        <v>40358.208333333336</v>
      </c>
      <c r="N686">
        <v>1279515600</v>
      </c>
      <c r="O686" s="11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50"/>
        <v>67.500714285714281</v>
      </c>
      <c r="G687" t="s">
        <v>14</v>
      </c>
      <c r="H687">
        <v>926</v>
      </c>
      <c r="I687" s="7">
        <f t="shared" si="54"/>
        <v>102.05291576673866</v>
      </c>
      <c r="J687" t="s">
        <v>15</v>
      </c>
      <c r="K687" t="s">
        <v>16</v>
      </c>
      <c r="L687">
        <v>1440306000</v>
      </c>
      <c r="M687" s="11">
        <f t="shared" si="51"/>
        <v>42239.208333333328</v>
      </c>
      <c r="N687">
        <v>1442379600</v>
      </c>
      <c r="O687" s="11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50"/>
        <v>191.74666666666667</v>
      </c>
      <c r="G688" t="s">
        <v>20</v>
      </c>
      <c r="H688">
        <v>134</v>
      </c>
      <c r="I688" s="7">
        <f t="shared" si="54"/>
        <v>107.32089552238806</v>
      </c>
      <c r="J688" t="s">
        <v>21</v>
      </c>
      <c r="K688" t="s">
        <v>22</v>
      </c>
      <c r="L688">
        <v>1522126800</v>
      </c>
      <c r="M688" s="11">
        <f t="shared" si="51"/>
        <v>43186.208333333328</v>
      </c>
      <c r="N688">
        <v>1523077200</v>
      </c>
      <c r="O688" s="11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50"/>
        <v>932</v>
      </c>
      <c r="G689" t="s">
        <v>20</v>
      </c>
      <c r="H689">
        <v>269</v>
      </c>
      <c r="I689" s="7">
        <f t="shared" si="54"/>
        <v>51.970260223048328</v>
      </c>
      <c r="J689" t="s">
        <v>21</v>
      </c>
      <c r="K689" t="s">
        <v>22</v>
      </c>
      <c r="L689">
        <v>1489298400</v>
      </c>
      <c r="M689" s="11">
        <f t="shared" si="51"/>
        <v>42806.25</v>
      </c>
      <c r="N689">
        <v>1489554000</v>
      </c>
      <c r="O689" s="11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50"/>
        <v>429.27586206896552</v>
      </c>
      <c r="G690" t="s">
        <v>20</v>
      </c>
      <c r="H690">
        <v>175</v>
      </c>
      <c r="I690" s="7">
        <f t="shared" si="54"/>
        <v>71.137142857142862</v>
      </c>
      <c r="J690" t="s">
        <v>21</v>
      </c>
      <c r="K690" t="s">
        <v>22</v>
      </c>
      <c r="L690">
        <v>1547100000</v>
      </c>
      <c r="M690" s="11">
        <f t="shared" si="51"/>
        <v>43475.25</v>
      </c>
      <c r="N690">
        <v>1548482400</v>
      </c>
      <c r="O690" s="11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50"/>
        <v>100.65753424657535</v>
      </c>
      <c r="G691" t="s">
        <v>20</v>
      </c>
      <c r="H691">
        <v>69</v>
      </c>
      <c r="I691" s="7">
        <f t="shared" si="54"/>
        <v>106.49275362318841</v>
      </c>
      <c r="J691" t="s">
        <v>21</v>
      </c>
      <c r="K691" t="s">
        <v>22</v>
      </c>
      <c r="L691">
        <v>1383022800</v>
      </c>
      <c r="M691" s="11">
        <f t="shared" si="51"/>
        <v>41576.208333333336</v>
      </c>
      <c r="N691">
        <v>1384063200</v>
      </c>
      <c r="O691" s="11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50"/>
        <v>226.61111111111109</v>
      </c>
      <c r="G692" t="s">
        <v>20</v>
      </c>
      <c r="H692">
        <v>190</v>
      </c>
      <c r="I692" s="7">
        <f t="shared" si="54"/>
        <v>42.93684210526316</v>
      </c>
      <c r="J692" t="s">
        <v>21</v>
      </c>
      <c r="K692" t="s">
        <v>22</v>
      </c>
      <c r="L692">
        <v>1322373600</v>
      </c>
      <c r="M692" s="11">
        <f t="shared" si="51"/>
        <v>40874.25</v>
      </c>
      <c r="N692">
        <v>1322892000</v>
      </c>
      <c r="O692" s="11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50"/>
        <v>142.38</v>
      </c>
      <c r="G693" t="s">
        <v>20</v>
      </c>
      <c r="H693">
        <v>237</v>
      </c>
      <c r="I693" s="7">
        <f t="shared" si="54"/>
        <v>30.037974683544302</v>
      </c>
      <c r="J693" t="s">
        <v>21</v>
      </c>
      <c r="K693" t="s">
        <v>22</v>
      </c>
      <c r="L693">
        <v>1349240400</v>
      </c>
      <c r="M693" s="11">
        <f t="shared" si="51"/>
        <v>41185.208333333336</v>
      </c>
      <c r="N693">
        <v>1350709200</v>
      </c>
      <c r="O693" s="11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50"/>
        <v>90.633333333333326</v>
      </c>
      <c r="G694" t="s">
        <v>14</v>
      </c>
      <c r="H694">
        <v>77</v>
      </c>
      <c r="I694" s="7">
        <f t="shared" si="54"/>
        <v>70.623376623376629</v>
      </c>
      <c r="J694" t="s">
        <v>40</v>
      </c>
      <c r="K694" t="s">
        <v>41</v>
      </c>
      <c r="L694">
        <v>1562648400</v>
      </c>
      <c r="M694" s="11">
        <f t="shared" si="51"/>
        <v>43655.208333333328</v>
      </c>
      <c r="N694">
        <v>1564203600</v>
      </c>
      <c r="O694" s="11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50"/>
        <v>63.966740576496676</v>
      </c>
      <c r="G695" t="s">
        <v>14</v>
      </c>
      <c r="H695">
        <v>1748</v>
      </c>
      <c r="I695" s="7">
        <f t="shared" si="54"/>
        <v>66.016018306636155</v>
      </c>
      <c r="J695" t="s">
        <v>21</v>
      </c>
      <c r="K695" t="s">
        <v>22</v>
      </c>
      <c r="L695">
        <v>1508216400</v>
      </c>
      <c r="M695" s="11">
        <f t="shared" si="51"/>
        <v>43025.208333333328</v>
      </c>
      <c r="N695">
        <v>1509685200</v>
      </c>
      <c r="O695" s="11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50"/>
        <v>84.131868131868131</v>
      </c>
      <c r="G696" t="s">
        <v>14</v>
      </c>
      <c r="H696">
        <v>79</v>
      </c>
      <c r="I696" s="7">
        <f t="shared" si="54"/>
        <v>96.911392405063296</v>
      </c>
      <c r="J696" t="s">
        <v>21</v>
      </c>
      <c r="K696" t="s">
        <v>22</v>
      </c>
      <c r="L696">
        <v>1511762400</v>
      </c>
      <c r="M696" s="11">
        <f t="shared" si="51"/>
        <v>43066.25</v>
      </c>
      <c r="N696">
        <v>1514959200</v>
      </c>
      <c r="O696" s="11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50"/>
        <v>133.93478260869566</v>
      </c>
      <c r="G697" t="s">
        <v>20</v>
      </c>
      <c r="H697">
        <v>196</v>
      </c>
      <c r="I697" s="7">
        <f t="shared" si="54"/>
        <v>62.867346938775512</v>
      </c>
      <c r="J697" t="s">
        <v>107</v>
      </c>
      <c r="K697" t="s">
        <v>108</v>
      </c>
      <c r="L697">
        <v>1447480800</v>
      </c>
      <c r="M697" s="11">
        <f t="shared" si="51"/>
        <v>42322.25</v>
      </c>
      <c r="N697">
        <v>1448863200</v>
      </c>
      <c r="O697" s="11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50"/>
        <v>59.042047531992694</v>
      </c>
      <c r="G698" t="s">
        <v>14</v>
      </c>
      <c r="H698">
        <v>889</v>
      </c>
      <c r="I698" s="7">
        <f t="shared" si="54"/>
        <v>108.98537682789652</v>
      </c>
      <c r="J698" t="s">
        <v>21</v>
      </c>
      <c r="K698" t="s">
        <v>22</v>
      </c>
      <c r="L698">
        <v>1429506000</v>
      </c>
      <c r="M698" s="11">
        <f t="shared" si="51"/>
        <v>42114.208333333328</v>
      </c>
      <c r="N698">
        <v>1429592400</v>
      </c>
      <c r="O698" s="11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50"/>
        <v>152.80062063615205</v>
      </c>
      <c r="G699" t="s">
        <v>20</v>
      </c>
      <c r="H699">
        <v>7295</v>
      </c>
      <c r="I699" s="7">
        <f t="shared" si="54"/>
        <v>26.999314599040439</v>
      </c>
      <c r="J699" t="s">
        <v>21</v>
      </c>
      <c r="K699" t="s">
        <v>22</v>
      </c>
      <c r="L699">
        <v>1522472400</v>
      </c>
      <c r="M699" s="11">
        <f t="shared" si="51"/>
        <v>43190.208333333328</v>
      </c>
      <c r="N699">
        <v>1522645200</v>
      </c>
      <c r="O699" s="11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50"/>
        <v>446.69121140142522</v>
      </c>
      <c r="G700" t="s">
        <v>20</v>
      </c>
      <c r="H700">
        <v>2893</v>
      </c>
      <c r="I700" s="7">
        <f t="shared" si="54"/>
        <v>65.004147943311438</v>
      </c>
      <c r="J700" t="s">
        <v>15</v>
      </c>
      <c r="K700" t="s">
        <v>16</v>
      </c>
      <c r="L700">
        <v>1322114400</v>
      </c>
      <c r="M700" s="11">
        <f t="shared" si="51"/>
        <v>40871.25</v>
      </c>
      <c r="N700">
        <v>1323324000</v>
      </c>
      <c r="O700" s="11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50"/>
        <v>84.391891891891888</v>
      </c>
      <c r="G701" t="s">
        <v>14</v>
      </c>
      <c r="H701">
        <v>56</v>
      </c>
      <c r="I701" s="7">
        <f t="shared" si="54"/>
        <v>111.51785714285714</v>
      </c>
      <c r="J701" t="s">
        <v>21</v>
      </c>
      <c r="K701" t="s">
        <v>22</v>
      </c>
      <c r="L701">
        <v>1561438800</v>
      </c>
      <c r="M701" s="11">
        <f t="shared" si="51"/>
        <v>43641.208333333328</v>
      </c>
      <c r="N701">
        <v>1561525200</v>
      </c>
      <c r="O701" s="11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50"/>
        <v>3</v>
      </c>
      <c r="G702" t="s">
        <v>14</v>
      </c>
      <c r="H702">
        <v>1</v>
      </c>
      <c r="I702" s="7">
        <f t="shared" si="54"/>
        <v>3</v>
      </c>
      <c r="J702" t="s">
        <v>21</v>
      </c>
      <c r="K702" t="s">
        <v>22</v>
      </c>
      <c r="L702">
        <v>1264399200</v>
      </c>
      <c r="M702" s="11">
        <f t="shared" si="51"/>
        <v>40203.25</v>
      </c>
      <c r="N702">
        <v>1265695200</v>
      </c>
      <c r="O702" s="11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50"/>
        <v>175.02692307692308</v>
      </c>
      <c r="G703" t="s">
        <v>20</v>
      </c>
      <c r="H703">
        <v>820</v>
      </c>
      <c r="I703" s="7">
        <f t="shared" si="54"/>
        <v>110.99268292682927</v>
      </c>
      <c r="J703" t="s">
        <v>21</v>
      </c>
      <c r="K703" t="s">
        <v>22</v>
      </c>
      <c r="L703">
        <v>1301202000</v>
      </c>
      <c r="M703" s="11">
        <f t="shared" si="51"/>
        <v>40629.208333333336</v>
      </c>
      <c r="N703">
        <v>1301806800</v>
      </c>
      <c r="O703" s="11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50"/>
        <v>54.137931034482754</v>
      </c>
      <c r="G704" t="s">
        <v>14</v>
      </c>
      <c r="H704">
        <v>83</v>
      </c>
      <c r="I704" s="7">
        <f t="shared" si="54"/>
        <v>56.746987951807228</v>
      </c>
      <c r="J704" t="s">
        <v>21</v>
      </c>
      <c r="K704" t="s">
        <v>22</v>
      </c>
      <c r="L704">
        <v>1374469200</v>
      </c>
      <c r="M704" s="11">
        <f t="shared" si="51"/>
        <v>41477.208333333336</v>
      </c>
      <c r="N704">
        <v>1374901200</v>
      </c>
      <c r="O704" s="11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50"/>
        <v>311.87381703470032</v>
      </c>
      <c r="G705" t="s">
        <v>20</v>
      </c>
      <c r="H705">
        <v>2038</v>
      </c>
      <c r="I705" s="7">
        <f t="shared" si="54"/>
        <v>97.020608439646708</v>
      </c>
      <c r="J705" t="s">
        <v>21</v>
      </c>
      <c r="K705" t="s">
        <v>22</v>
      </c>
      <c r="L705">
        <v>1334984400</v>
      </c>
      <c r="M705" s="11">
        <f t="shared" si="51"/>
        <v>41020.208333333336</v>
      </c>
      <c r="N705">
        <v>1336453200</v>
      </c>
      <c r="O705" s="11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50"/>
        <v>122.78160919540231</v>
      </c>
      <c r="G706" t="s">
        <v>20</v>
      </c>
      <c r="H706">
        <v>116</v>
      </c>
      <c r="I706" s="7">
        <f t="shared" si="54"/>
        <v>92.08620689655173</v>
      </c>
      <c r="J706" t="s">
        <v>21</v>
      </c>
      <c r="K706" t="s">
        <v>22</v>
      </c>
      <c r="L706">
        <v>1467608400</v>
      </c>
      <c r="M706" s="11">
        <f t="shared" si="51"/>
        <v>42555.208333333328</v>
      </c>
      <c r="N706">
        <v>1468904400</v>
      </c>
      <c r="O706" s="11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55">E707/D707*100</f>
        <v>99.026517383618156</v>
      </c>
      <c r="G707" t="s">
        <v>14</v>
      </c>
      <c r="H707">
        <v>2025</v>
      </c>
      <c r="I707" s="7">
        <f t="shared" si="54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56">(((L707/60)/60)/24)+DATE(1970,1,1)</f>
        <v>41619.25</v>
      </c>
      <c r="N707">
        <v>1387087200</v>
      </c>
      <c r="O707" s="11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7">+_xlfn.TEXTBEFORE(R707,"/")</f>
        <v>publishing</v>
      </c>
      <c r="T707" t="str">
        <f t="shared" ref="T707:T770" si="58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55"/>
        <v>127.84686346863469</v>
      </c>
      <c r="G708" t="s">
        <v>20</v>
      </c>
      <c r="H708">
        <v>1345</v>
      </c>
      <c r="I708" s="7">
        <f t="shared" ref="I708:I771" si="59">E708/H708</f>
        <v>103.03791821561339</v>
      </c>
      <c r="J708" t="s">
        <v>26</v>
      </c>
      <c r="K708" t="s">
        <v>27</v>
      </c>
      <c r="L708">
        <v>1546754400</v>
      </c>
      <c r="M708" s="11">
        <f t="shared" si="56"/>
        <v>43471.25</v>
      </c>
      <c r="N708">
        <v>1547445600</v>
      </c>
      <c r="O708" s="11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55"/>
        <v>158.61643835616439</v>
      </c>
      <c r="G709" t="s">
        <v>20</v>
      </c>
      <c r="H709">
        <v>168</v>
      </c>
      <c r="I709" s="7">
        <f t="shared" si="59"/>
        <v>68.922619047619051</v>
      </c>
      <c r="J709" t="s">
        <v>21</v>
      </c>
      <c r="K709" t="s">
        <v>22</v>
      </c>
      <c r="L709">
        <v>1544248800</v>
      </c>
      <c r="M709" s="11">
        <f t="shared" si="56"/>
        <v>43442.25</v>
      </c>
      <c r="N709">
        <v>1547359200</v>
      </c>
      <c r="O709" s="11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55"/>
        <v>707.05882352941171</v>
      </c>
      <c r="G710" t="s">
        <v>20</v>
      </c>
      <c r="H710">
        <v>137</v>
      </c>
      <c r="I710" s="7">
        <f t="shared" si="59"/>
        <v>87.737226277372258</v>
      </c>
      <c r="J710" t="s">
        <v>98</v>
      </c>
      <c r="K710" t="s">
        <v>99</v>
      </c>
      <c r="L710">
        <v>1495429200</v>
      </c>
      <c r="M710" s="11">
        <f t="shared" si="56"/>
        <v>42877.208333333328</v>
      </c>
      <c r="N710">
        <v>1496293200</v>
      </c>
      <c r="O710" s="11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55"/>
        <v>142.38775510204081</v>
      </c>
      <c r="G711" t="s">
        <v>20</v>
      </c>
      <c r="H711">
        <v>186</v>
      </c>
      <c r="I711" s="7">
        <f t="shared" si="59"/>
        <v>75.021505376344081</v>
      </c>
      <c r="J711" t="s">
        <v>107</v>
      </c>
      <c r="K711" t="s">
        <v>108</v>
      </c>
      <c r="L711">
        <v>1334811600</v>
      </c>
      <c r="M711" s="11">
        <f t="shared" si="56"/>
        <v>41018.208333333336</v>
      </c>
      <c r="N711">
        <v>1335416400</v>
      </c>
      <c r="O711" s="11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55"/>
        <v>147.86046511627907</v>
      </c>
      <c r="G712" t="s">
        <v>20</v>
      </c>
      <c r="H712">
        <v>125</v>
      </c>
      <c r="I712" s="7">
        <f t="shared" si="59"/>
        <v>50.863999999999997</v>
      </c>
      <c r="J712" t="s">
        <v>21</v>
      </c>
      <c r="K712" t="s">
        <v>22</v>
      </c>
      <c r="L712">
        <v>1531544400</v>
      </c>
      <c r="M712" s="11">
        <f t="shared" si="56"/>
        <v>43295.208333333328</v>
      </c>
      <c r="N712">
        <v>1532149200</v>
      </c>
      <c r="O712" s="11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55"/>
        <v>20.322580645161288</v>
      </c>
      <c r="G713" t="s">
        <v>14</v>
      </c>
      <c r="H713">
        <v>14</v>
      </c>
      <c r="I713" s="7">
        <f t="shared" si="59"/>
        <v>90</v>
      </c>
      <c r="J713" t="s">
        <v>107</v>
      </c>
      <c r="K713" t="s">
        <v>108</v>
      </c>
      <c r="L713">
        <v>1453615200</v>
      </c>
      <c r="M713" s="11">
        <f t="shared" si="56"/>
        <v>42393.25</v>
      </c>
      <c r="N713">
        <v>1453788000</v>
      </c>
      <c r="O713" s="11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55"/>
        <v>1840.625</v>
      </c>
      <c r="G714" t="s">
        <v>20</v>
      </c>
      <c r="H714">
        <v>202</v>
      </c>
      <c r="I714" s="7">
        <f t="shared" si="59"/>
        <v>72.896039603960389</v>
      </c>
      <c r="J714" t="s">
        <v>21</v>
      </c>
      <c r="K714" t="s">
        <v>22</v>
      </c>
      <c r="L714">
        <v>1467954000</v>
      </c>
      <c r="M714" s="11">
        <f t="shared" si="56"/>
        <v>42559.208333333328</v>
      </c>
      <c r="N714">
        <v>1471496400</v>
      </c>
      <c r="O714" s="11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55"/>
        <v>161.94202898550725</v>
      </c>
      <c r="G715" t="s">
        <v>20</v>
      </c>
      <c r="H715">
        <v>103</v>
      </c>
      <c r="I715" s="7">
        <f t="shared" si="59"/>
        <v>108.48543689320388</v>
      </c>
      <c r="J715" t="s">
        <v>21</v>
      </c>
      <c r="K715" t="s">
        <v>22</v>
      </c>
      <c r="L715">
        <v>1471842000</v>
      </c>
      <c r="M715" s="11">
        <f t="shared" si="56"/>
        <v>42604.208333333328</v>
      </c>
      <c r="N715">
        <v>1472878800</v>
      </c>
      <c r="O715" s="11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55"/>
        <v>472.82077922077923</v>
      </c>
      <c r="G716" t="s">
        <v>20</v>
      </c>
      <c r="H716">
        <v>1785</v>
      </c>
      <c r="I716" s="7">
        <f t="shared" si="59"/>
        <v>101.98095238095237</v>
      </c>
      <c r="J716" t="s">
        <v>21</v>
      </c>
      <c r="K716" t="s">
        <v>22</v>
      </c>
      <c r="L716">
        <v>1408424400</v>
      </c>
      <c r="M716" s="11">
        <f t="shared" si="56"/>
        <v>41870.208333333336</v>
      </c>
      <c r="N716">
        <v>1408510800</v>
      </c>
      <c r="O716" s="11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55"/>
        <v>24.466101694915253</v>
      </c>
      <c r="G717" t="s">
        <v>14</v>
      </c>
      <c r="H717">
        <v>656</v>
      </c>
      <c r="I717" s="7">
        <f t="shared" si="59"/>
        <v>44.009146341463413</v>
      </c>
      <c r="J717" t="s">
        <v>21</v>
      </c>
      <c r="K717" t="s">
        <v>22</v>
      </c>
      <c r="L717">
        <v>1281157200</v>
      </c>
      <c r="M717" s="11">
        <f t="shared" si="56"/>
        <v>40397.208333333336</v>
      </c>
      <c r="N717">
        <v>1281589200</v>
      </c>
      <c r="O717" s="11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55"/>
        <v>517.65</v>
      </c>
      <c r="G718" t="s">
        <v>20</v>
      </c>
      <c r="H718">
        <v>157</v>
      </c>
      <c r="I718" s="7">
        <f t="shared" si="59"/>
        <v>65.942675159235662</v>
      </c>
      <c r="J718" t="s">
        <v>21</v>
      </c>
      <c r="K718" t="s">
        <v>22</v>
      </c>
      <c r="L718">
        <v>1373432400</v>
      </c>
      <c r="M718" s="11">
        <f t="shared" si="56"/>
        <v>41465.208333333336</v>
      </c>
      <c r="N718">
        <v>1375851600</v>
      </c>
      <c r="O718" s="11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55"/>
        <v>247.64285714285714</v>
      </c>
      <c r="G719" t="s">
        <v>20</v>
      </c>
      <c r="H719">
        <v>555</v>
      </c>
      <c r="I719" s="7">
        <f t="shared" si="59"/>
        <v>24.987387387387386</v>
      </c>
      <c r="J719" t="s">
        <v>21</v>
      </c>
      <c r="K719" t="s">
        <v>22</v>
      </c>
      <c r="L719">
        <v>1313989200</v>
      </c>
      <c r="M719" s="11">
        <f t="shared" si="56"/>
        <v>40777.208333333336</v>
      </c>
      <c r="N719">
        <v>1315803600</v>
      </c>
      <c r="O719" s="11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55"/>
        <v>100.20481927710843</v>
      </c>
      <c r="G720" t="s">
        <v>20</v>
      </c>
      <c r="H720">
        <v>297</v>
      </c>
      <c r="I720" s="7">
        <f t="shared" si="59"/>
        <v>28.003367003367003</v>
      </c>
      <c r="J720" t="s">
        <v>21</v>
      </c>
      <c r="K720" t="s">
        <v>22</v>
      </c>
      <c r="L720">
        <v>1371445200</v>
      </c>
      <c r="M720" s="11">
        <f t="shared" si="56"/>
        <v>41442.208333333336</v>
      </c>
      <c r="N720">
        <v>1373691600</v>
      </c>
      <c r="O720" s="11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55"/>
        <v>153</v>
      </c>
      <c r="G721" t="s">
        <v>20</v>
      </c>
      <c r="H721">
        <v>123</v>
      </c>
      <c r="I721" s="7">
        <f t="shared" si="59"/>
        <v>85.829268292682926</v>
      </c>
      <c r="J721" t="s">
        <v>21</v>
      </c>
      <c r="K721" t="s">
        <v>22</v>
      </c>
      <c r="L721">
        <v>1338267600</v>
      </c>
      <c r="M721" s="11">
        <f t="shared" si="56"/>
        <v>41058.208333333336</v>
      </c>
      <c r="N721">
        <v>1339218000</v>
      </c>
      <c r="O721" s="11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55"/>
        <v>37.091954022988503</v>
      </c>
      <c r="G722" t="s">
        <v>74</v>
      </c>
      <c r="H722">
        <v>38</v>
      </c>
      <c r="I722" s="7">
        <f t="shared" si="59"/>
        <v>84.921052631578945</v>
      </c>
      <c r="J722" t="s">
        <v>36</v>
      </c>
      <c r="K722" t="s">
        <v>37</v>
      </c>
      <c r="L722">
        <v>1519192800</v>
      </c>
      <c r="M722" s="11">
        <f t="shared" si="56"/>
        <v>43152.25</v>
      </c>
      <c r="N722">
        <v>1520402400</v>
      </c>
      <c r="O722" s="11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55"/>
        <v>4.392394822006473</v>
      </c>
      <c r="G723" t="s">
        <v>74</v>
      </c>
      <c r="H723">
        <v>60</v>
      </c>
      <c r="I723" s="7">
        <f t="shared" si="59"/>
        <v>90.483333333333334</v>
      </c>
      <c r="J723" t="s">
        <v>21</v>
      </c>
      <c r="K723" t="s">
        <v>22</v>
      </c>
      <c r="L723">
        <v>1522818000</v>
      </c>
      <c r="M723" s="11">
        <f t="shared" si="56"/>
        <v>43194.208333333328</v>
      </c>
      <c r="N723">
        <v>1523336400</v>
      </c>
      <c r="O723" s="11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55"/>
        <v>156.50721649484535</v>
      </c>
      <c r="G724" t="s">
        <v>20</v>
      </c>
      <c r="H724">
        <v>3036</v>
      </c>
      <c r="I724" s="7">
        <f t="shared" si="59"/>
        <v>25.00197628458498</v>
      </c>
      <c r="J724" t="s">
        <v>21</v>
      </c>
      <c r="K724" t="s">
        <v>22</v>
      </c>
      <c r="L724">
        <v>1509948000</v>
      </c>
      <c r="M724" s="11">
        <f t="shared" si="56"/>
        <v>43045.25</v>
      </c>
      <c r="N724">
        <v>1512280800</v>
      </c>
      <c r="O724" s="11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55"/>
        <v>270.40816326530609</v>
      </c>
      <c r="G725" t="s">
        <v>20</v>
      </c>
      <c r="H725">
        <v>144</v>
      </c>
      <c r="I725" s="7">
        <f t="shared" si="59"/>
        <v>92.013888888888886</v>
      </c>
      <c r="J725" t="s">
        <v>26</v>
      </c>
      <c r="K725" t="s">
        <v>27</v>
      </c>
      <c r="L725">
        <v>1456898400</v>
      </c>
      <c r="M725" s="11">
        <f t="shared" si="56"/>
        <v>42431.25</v>
      </c>
      <c r="N725">
        <v>1458709200</v>
      </c>
      <c r="O725" s="11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55"/>
        <v>134.05952380952382</v>
      </c>
      <c r="G726" t="s">
        <v>20</v>
      </c>
      <c r="H726">
        <v>121</v>
      </c>
      <c r="I726" s="7">
        <f t="shared" si="59"/>
        <v>93.066115702479337</v>
      </c>
      <c r="J726" t="s">
        <v>40</v>
      </c>
      <c r="K726" t="s">
        <v>41</v>
      </c>
      <c r="L726">
        <v>1413954000</v>
      </c>
      <c r="M726" s="11">
        <f t="shared" si="56"/>
        <v>41934.208333333336</v>
      </c>
      <c r="N726">
        <v>1414126800</v>
      </c>
      <c r="O726" s="11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55"/>
        <v>50.398033126293996</v>
      </c>
      <c r="G727" t="s">
        <v>14</v>
      </c>
      <c r="H727">
        <v>1596</v>
      </c>
      <c r="I727" s="7">
        <f t="shared" si="59"/>
        <v>61.008145363408524</v>
      </c>
      <c r="J727" t="s">
        <v>21</v>
      </c>
      <c r="K727" t="s">
        <v>22</v>
      </c>
      <c r="L727">
        <v>1416031200</v>
      </c>
      <c r="M727" s="11">
        <f t="shared" si="56"/>
        <v>41958.25</v>
      </c>
      <c r="N727">
        <v>1416204000</v>
      </c>
      <c r="O727" s="11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55"/>
        <v>88.815837937384899</v>
      </c>
      <c r="G728" t="s">
        <v>74</v>
      </c>
      <c r="H728">
        <v>524</v>
      </c>
      <c r="I728" s="7">
        <f t="shared" si="59"/>
        <v>92.036259541984734</v>
      </c>
      <c r="J728" t="s">
        <v>21</v>
      </c>
      <c r="K728" t="s">
        <v>22</v>
      </c>
      <c r="L728">
        <v>1287982800</v>
      </c>
      <c r="M728" s="11">
        <f t="shared" si="56"/>
        <v>40476.208333333336</v>
      </c>
      <c r="N728">
        <v>1288501200</v>
      </c>
      <c r="O728" s="11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55"/>
        <v>165</v>
      </c>
      <c r="G729" t="s">
        <v>20</v>
      </c>
      <c r="H729">
        <v>181</v>
      </c>
      <c r="I729" s="7">
        <f t="shared" si="59"/>
        <v>81.132596685082873</v>
      </c>
      <c r="J729" t="s">
        <v>21</v>
      </c>
      <c r="K729" t="s">
        <v>22</v>
      </c>
      <c r="L729">
        <v>1547964000</v>
      </c>
      <c r="M729" s="11">
        <f t="shared" si="56"/>
        <v>43485.25</v>
      </c>
      <c r="N729">
        <v>1552971600</v>
      </c>
      <c r="O729" s="11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55"/>
        <v>17.5</v>
      </c>
      <c r="G730" t="s">
        <v>14</v>
      </c>
      <c r="H730">
        <v>10</v>
      </c>
      <c r="I730" s="7">
        <f t="shared" si="59"/>
        <v>73.5</v>
      </c>
      <c r="J730" t="s">
        <v>21</v>
      </c>
      <c r="K730" t="s">
        <v>22</v>
      </c>
      <c r="L730">
        <v>1464152400</v>
      </c>
      <c r="M730" s="11">
        <f t="shared" si="56"/>
        <v>42515.208333333328</v>
      </c>
      <c r="N730">
        <v>1465102800</v>
      </c>
      <c r="O730" s="11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55"/>
        <v>185.66071428571428</v>
      </c>
      <c r="G731" t="s">
        <v>20</v>
      </c>
      <c r="H731">
        <v>122</v>
      </c>
      <c r="I731" s="7">
        <f t="shared" si="59"/>
        <v>85.221311475409834</v>
      </c>
      <c r="J731" t="s">
        <v>21</v>
      </c>
      <c r="K731" t="s">
        <v>22</v>
      </c>
      <c r="L731">
        <v>1359957600</v>
      </c>
      <c r="M731" s="11">
        <f t="shared" si="56"/>
        <v>41309.25</v>
      </c>
      <c r="N731">
        <v>1360130400</v>
      </c>
      <c r="O731" s="11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55"/>
        <v>412.6631944444444</v>
      </c>
      <c r="G732" t="s">
        <v>20</v>
      </c>
      <c r="H732">
        <v>1071</v>
      </c>
      <c r="I732" s="7">
        <f t="shared" si="59"/>
        <v>110.96825396825396</v>
      </c>
      <c r="J732" t="s">
        <v>15</v>
      </c>
      <c r="K732" t="s">
        <v>16</v>
      </c>
      <c r="L732">
        <v>1432357200</v>
      </c>
      <c r="M732" s="11">
        <f t="shared" si="56"/>
        <v>42147.208333333328</v>
      </c>
      <c r="N732">
        <v>1432875600</v>
      </c>
      <c r="O732" s="11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55"/>
        <v>90.25</v>
      </c>
      <c r="G733" t="s">
        <v>74</v>
      </c>
      <c r="H733">
        <v>219</v>
      </c>
      <c r="I733" s="7">
        <f t="shared" si="59"/>
        <v>32.968036529680369</v>
      </c>
      <c r="J733" t="s">
        <v>21</v>
      </c>
      <c r="K733" t="s">
        <v>22</v>
      </c>
      <c r="L733">
        <v>1500786000</v>
      </c>
      <c r="M733" s="11">
        <f t="shared" si="56"/>
        <v>42939.208333333328</v>
      </c>
      <c r="N733">
        <v>1500872400</v>
      </c>
      <c r="O733" s="11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55"/>
        <v>91.984615384615381</v>
      </c>
      <c r="G734" t="s">
        <v>14</v>
      </c>
      <c r="H734">
        <v>1121</v>
      </c>
      <c r="I734" s="7">
        <f t="shared" si="59"/>
        <v>96.005352363960753</v>
      </c>
      <c r="J734" t="s">
        <v>21</v>
      </c>
      <c r="K734" t="s">
        <v>22</v>
      </c>
      <c r="L734">
        <v>1490158800</v>
      </c>
      <c r="M734" s="11">
        <f t="shared" si="56"/>
        <v>42816.208333333328</v>
      </c>
      <c r="N734">
        <v>1492146000</v>
      </c>
      <c r="O734" s="11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55"/>
        <v>527.00632911392404</v>
      </c>
      <c r="G735" t="s">
        <v>20</v>
      </c>
      <c r="H735">
        <v>980</v>
      </c>
      <c r="I735" s="7">
        <f t="shared" si="59"/>
        <v>84.96632653061225</v>
      </c>
      <c r="J735" t="s">
        <v>21</v>
      </c>
      <c r="K735" t="s">
        <v>22</v>
      </c>
      <c r="L735">
        <v>1406178000</v>
      </c>
      <c r="M735" s="11">
        <f t="shared" si="56"/>
        <v>41844.208333333336</v>
      </c>
      <c r="N735">
        <v>1407301200</v>
      </c>
      <c r="O735" s="11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55"/>
        <v>319.14285714285711</v>
      </c>
      <c r="G736" t="s">
        <v>20</v>
      </c>
      <c r="H736">
        <v>536</v>
      </c>
      <c r="I736" s="7">
        <f t="shared" si="59"/>
        <v>25.007462686567163</v>
      </c>
      <c r="J736" t="s">
        <v>21</v>
      </c>
      <c r="K736" t="s">
        <v>22</v>
      </c>
      <c r="L736">
        <v>1485583200</v>
      </c>
      <c r="M736" s="11">
        <f t="shared" si="56"/>
        <v>42763.25</v>
      </c>
      <c r="N736">
        <v>1486620000</v>
      </c>
      <c r="O736" s="11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55"/>
        <v>354.18867924528303</v>
      </c>
      <c r="G737" t="s">
        <v>20</v>
      </c>
      <c r="H737">
        <v>1991</v>
      </c>
      <c r="I737" s="7">
        <f t="shared" si="59"/>
        <v>65.998995479658461</v>
      </c>
      <c r="J737" t="s">
        <v>21</v>
      </c>
      <c r="K737" t="s">
        <v>22</v>
      </c>
      <c r="L737">
        <v>1459314000</v>
      </c>
      <c r="M737" s="11">
        <f t="shared" si="56"/>
        <v>42459.208333333328</v>
      </c>
      <c r="N737">
        <v>1459918800</v>
      </c>
      <c r="O737" s="11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55"/>
        <v>32.896103896103895</v>
      </c>
      <c r="G738" t="s">
        <v>74</v>
      </c>
      <c r="H738">
        <v>29</v>
      </c>
      <c r="I738" s="7">
        <f t="shared" si="59"/>
        <v>87.34482758620689</v>
      </c>
      <c r="J738" t="s">
        <v>21</v>
      </c>
      <c r="K738" t="s">
        <v>22</v>
      </c>
      <c r="L738">
        <v>1424412000</v>
      </c>
      <c r="M738" s="11">
        <f t="shared" si="56"/>
        <v>42055.25</v>
      </c>
      <c r="N738">
        <v>1424757600</v>
      </c>
      <c r="O738" s="11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55"/>
        <v>135.8918918918919</v>
      </c>
      <c r="G739" t="s">
        <v>20</v>
      </c>
      <c r="H739">
        <v>180</v>
      </c>
      <c r="I739" s="7">
        <f t="shared" si="59"/>
        <v>27.933333333333334</v>
      </c>
      <c r="J739" t="s">
        <v>21</v>
      </c>
      <c r="K739" t="s">
        <v>22</v>
      </c>
      <c r="L739">
        <v>1478844000</v>
      </c>
      <c r="M739" s="11">
        <f t="shared" si="56"/>
        <v>42685.25</v>
      </c>
      <c r="N739">
        <v>1479880800</v>
      </c>
      <c r="O739" s="11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55"/>
        <v>2.0843373493975905</v>
      </c>
      <c r="G740" t="s">
        <v>14</v>
      </c>
      <c r="H740">
        <v>15</v>
      </c>
      <c r="I740" s="7">
        <f t="shared" si="59"/>
        <v>103.8</v>
      </c>
      <c r="J740" t="s">
        <v>21</v>
      </c>
      <c r="K740" t="s">
        <v>22</v>
      </c>
      <c r="L740">
        <v>1416117600</v>
      </c>
      <c r="M740" s="11">
        <f t="shared" si="56"/>
        <v>41959.25</v>
      </c>
      <c r="N740">
        <v>1418018400</v>
      </c>
      <c r="O740" s="11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55"/>
        <v>61</v>
      </c>
      <c r="G741" t="s">
        <v>14</v>
      </c>
      <c r="H741">
        <v>191</v>
      </c>
      <c r="I741" s="7">
        <f t="shared" si="59"/>
        <v>31.937172774869111</v>
      </c>
      <c r="J741" t="s">
        <v>21</v>
      </c>
      <c r="K741" t="s">
        <v>22</v>
      </c>
      <c r="L741">
        <v>1340946000</v>
      </c>
      <c r="M741" s="11">
        <f t="shared" si="56"/>
        <v>41089.208333333336</v>
      </c>
      <c r="N741">
        <v>1341032400</v>
      </c>
      <c r="O741" s="11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55"/>
        <v>30.037735849056602</v>
      </c>
      <c r="G742" t="s">
        <v>14</v>
      </c>
      <c r="H742">
        <v>16</v>
      </c>
      <c r="I742" s="7">
        <f t="shared" si="59"/>
        <v>99.5</v>
      </c>
      <c r="J742" t="s">
        <v>21</v>
      </c>
      <c r="K742" t="s">
        <v>22</v>
      </c>
      <c r="L742">
        <v>1486101600</v>
      </c>
      <c r="M742" s="11">
        <f t="shared" si="56"/>
        <v>42769.25</v>
      </c>
      <c r="N742">
        <v>1486360800</v>
      </c>
      <c r="O742" s="11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55"/>
        <v>1179.1666666666665</v>
      </c>
      <c r="G743" t="s">
        <v>20</v>
      </c>
      <c r="H743">
        <v>130</v>
      </c>
      <c r="I743" s="7">
        <f t="shared" si="59"/>
        <v>108.84615384615384</v>
      </c>
      <c r="J743" t="s">
        <v>21</v>
      </c>
      <c r="K743" t="s">
        <v>22</v>
      </c>
      <c r="L743">
        <v>1274590800</v>
      </c>
      <c r="M743" s="11">
        <f t="shared" si="56"/>
        <v>40321.208333333336</v>
      </c>
      <c r="N743">
        <v>1274677200</v>
      </c>
      <c r="O743" s="11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55"/>
        <v>1126.0833333333335</v>
      </c>
      <c r="G744" t="s">
        <v>20</v>
      </c>
      <c r="H744">
        <v>122</v>
      </c>
      <c r="I744" s="7">
        <f t="shared" si="59"/>
        <v>110.76229508196721</v>
      </c>
      <c r="J744" t="s">
        <v>21</v>
      </c>
      <c r="K744" t="s">
        <v>22</v>
      </c>
      <c r="L744">
        <v>1263880800</v>
      </c>
      <c r="M744" s="11">
        <f t="shared" si="56"/>
        <v>40197.25</v>
      </c>
      <c r="N744">
        <v>1267509600</v>
      </c>
      <c r="O744" s="11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55"/>
        <v>12.923076923076923</v>
      </c>
      <c r="G745" t="s">
        <v>14</v>
      </c>
      <c r="H745">
        <v>17</v>
      </c>
      <c r="I745" s="7">
        <f t="shared" si="59"/>
        <v>29.647058823529413</v>
      </c>
      <c r="J745" t="s">
        <v>21</v>
      </c>
      <c r="K745" t="s">
        <v>22</v>
      </c>
      <c r="L745">
        <v>1445403600</v>
      </c>
      <c r="M745" s="11">
        <f t="shared" si="56"/>
        <v>42298.208333333328</v>
      </c>
      <c r="N745">
        <v>1445922000</v>
      </c>
      <c r="O745" s="11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55"/>
        <v>712</v>
      </c>
      <c r="G746" t="s">
        <v>20</v>
      </c>
      <c r="H746">
        <v>140</v>
      </c>
      <c r="I746" s="7">
        <f t="shared" si="59"/>
        <v>101.71428571428571</v>
      </c>
      <c r="J746" t="s">
        <v>21</v>
      </c>
      <c r="K746" t="s">
        <v>22</v>
      </c>
      <c r="L746">
        <v>1533877200</v>
      </c>
      <c r="M746" s="11">
        <f t="shared" si="56"/>
        <v>43322.208333333328</v>
      </c>
      <c r="N746">
        <v>1534050000</v>
      </c>
      <c r="O746" s="11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55"/>
        <v>30.304347826086957</v>
      </c>
      <c r="G747" t="s">
        <v>14</v>
      </c>
      <c r="H747">
        <v>34</v>
      </c>
      <c r="I747" s="7">
        <f t="shared" si="59"/>
        <v>61.5</v>
      </c>
      <c r="J747" t="s">
        <v>21</v>
      </c>
      <c r="K747" t="s">
        <v>22</v>
      </c>
      <c r="L747">
        <v>1275195600</v>
      </c>
      <c r="M747" s="11">
        <f t="shared" si="56"/>
        <v>40328.208333333336</v>
      </c>
      <c r="N747">
        <v>1277528400</v>
      </c>
      <c r="O747" s="11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55"/>
        <v>212.50896057347671</v>
      </c>
      <c r="G748" t="s">
        <v>20</v>
      </c>
      <c r="H748">
        <v>3388</v>
      </c>
      <c r="I748" s="7">
        <f t="shared" si="59"/>
        <v>35</v>
      </c>
      <c r="J748" t="s">
        <v>21</v>
      </c>
      <c r="K748" t="s">
        <v>22</v>
      </c>
      <c r="L748">
        <v>1318136400</v>
      </c>
      <c r="M748" s="11">
        <f t="shared" si="56"/>
        <v>40825.208333333336</v>
      </c>
      <c r="N748">
        <v>1318568400</v>
      </c>
      <c r="O748" s="11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55"/>
        <v>228.85714285714286</v>
      </c>
      <c r="G749" t="s">
        <v>20</v>
      </c>
      <c r="H749">
        <v>280</v>
      </c>
      <c r="I749" s="7">
        <f t="shared" si="59"/>
        <v>40.049999999999997</v>
      </c>
      <c r="J749" t="s">
        <v>21</v>
      </c>
      <c r="K749" t="s">
        <v>22</v>
      </c>
      <c r="L749">
        <v>1283403600</v>
      </c>
      <c r="M749" s="11">
        <f t="shared" si="56"/>
        <v>40423.208333333336</v>
      </c>
      <c r="N749">
        <v>1284354000</v>
      </c>
      <c r="O749" s="11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55"/>
        <v>34.959979476654695</v>
      </c>
      <c r="G750" t="s">
        <v>74</v>
      </c>
      <c r="H750">
        <v>614</v>
      </c>
      <c r="I750" s="7">
        <f t="shared" si="59"/>
        <v>110.97231270358306</v>
      </c>
      <c r="J750" t="s">
        <v>21</v>
      </c>
      <c r="K750" t="s">
        <v>22</v>
      </c>
      <c r="L750">
        <v>1267423200</v>
      </c>
      <c r="M750" s="11">
        <f t="shared" si="56"/>
        <v>40238.25</v>
      </c>
      <c r="N750">
        <v>1269579600</v>
      </c>
      <c r="O750" s="11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55"/>
        <v>157.29069767441862</v>
      </c>
      <c r="G751" t="s">
        <v>20</v>
      </c>
      <c r="H751">
        <v>366</v>
      </c>
      <c r="I751" s="7">
        <f t="shared" si="59"/>
        <v>36.959016393442624</v>
      </c>
      <c r="J751" t="s">
        <v>107</v>
      </c>
      <c r="K751" t="s">
        <v>108</v>
      </c>
      <c r="L751">
        <v>1412744400</v>
      </c>
      <c r="M751" s="11">
        <f t="shared" si="56"/>
        <v>41920.208333333336</v>
      </c>
      <c r="N751">
        <v>1413781200</v>
      </c>
      <c r="O751" s="11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55"/>
        <v>1</v>
      </c>
      <c r="G752" t="s">
        <v>14</v>
      </c>
      <c r="H752">
        <v>1</v>
      </c>
      <c r="I752" s="7">
        <f t="shared" si="59"/>
        <v>1</v>
      </c>
      <c r="J752" t="s">
        <v>40</v>
      </c>
      <c r="K752" t="s">
        <v>41</v>
      </c>
      <c r="L752">
        <v>1277960400</v>
      </c>
      <c r="M752" s="11">
        <f t="shared" si="56"/>
        <v>40360.208333333336</v>
      </c>
      <c r="N752">
        <v>1280120400</v>
      </c>
      <c r="O752" s="11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55"/>
        <v>232.30555555555554</v>
      </c>
      <c r="G753" t="s">
        <v>20</v>
      </c>
      <c r="H753">
        <v>270</v>
      </c>
      <c r="I753" s="7">
        <f t="shared" si="59"/>
        <v>30.974074074074075</v>
      </c>
      <c r="J753" t="s">
        <v>21</v>
      </c>
      <c r="K753" t="s">
        <v>22</v>
      </c>
      <c r="L753">
        <v>1458190800</v>
      </c>
      <c r="M753" s="11">
        <f t="shared" si="56"/>
        <v>42446.208333333328</v>
      </c>
      <c r="N753">
        <v>1459486800</v>
      </c>
      <c r="O753" s="11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55"/>
        <v>92.448275862068968</v>
      </c>
      <c r="G754" t="s">
        <v>74</v>
      </c>
      <c r="H754">
        <v>114</v>
      </c>
      <c r="I754" s="7">
        <f t="shared" si="59"/>
        <v>47.035087719298247</v>
      </c>
      <c r="J754" t="s">
        <v>21</v>
      </c>
      <c r="K754" t="s">
        <v>22</v>
      </c>
      <c r="L754">
        <v>1280984400</v>
      </c>
      <c r="M754" s="11">
        <f t="shared" si="56"/>
        <v>40395.208333333336</v>
      </c>
      <c r="N754">
        <v>1282539600</v>
      </c>
      <c r="O754" s="11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55"/>
        <v>256.70212765957444</v>
      </c>
      <c r="G755" t="s">
        <v>20</v>
      </c>
      <c r="H755">
        <v>137</v>
      </c>
      <c r="I755" s="7">
        <f t="shared" si="59"/>
        <v>88.065693430656935</v>
      </c>
      <c r="J755" t="s">
        <v>21</v>
      </c>
      <c r="K755" t="s">
        <v>22</v>
      </c>
      <c r="L755">
        <v>1274590800</v>
      </c>
      <c r="M755" s="11">
        <f t="shared" si="56"/>
        <v>40321.208333333336</v>
      </c>
      <c r="N755">
        <v>1275886800</v>
      </c>
      <c r="O755" s="11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55"/>
        <v>168.47017045454547</v>
      </c>
      <c r="G756" t="s">
        <v>20</v>
      </c>
      <c r="H756">
        <v>3205</v>
      </c>
      <c r="I756" s="7">
        <f t="shared" si="59"/>
        <v>37.005616224648989</v>
      </c>
      <c r="J756" t="s">
        <v>21</v>
      </c>
      <c r="K756" t="s">
        <v>22</v>
      </c>
      <c r="L756">
        <v>1351400400</v>
      </c>
      <c r="M756" s="11">
        <f t="shared" si="56"/>
        <v>41210.208333333336</v>
      </c>
      <c r="N756">
        <v>1355983200</v>
      </c>
      <c r="O756" s="11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55"/>
        <v>166.57777777777778</v>
      </c>
      <c r="G757" t="s">
        <v>20</v>
      </c>
      <c r="H757">
        <v>288</v>
      </c>
      <c r="I757" s="7">
        <f t="shared" si="59"/>
        <v>26.027777777777779</v>
      </c>
      <c r="J757" t="s">
        <v>36</v>
      </c>
      <c r="K757" t="s">
        <v>37</v>
      </c>
      <c r="L757">
        <v>1514354400</v>
      </c>
      <c r="M757" s="11">
        <f t="shared" si="56"/>
        <v>43096.25</v>
      </c>
      <c r="N757">
        <v>1515391200</v>
      </c>
      <c r="O757" s="11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55"/>
        <v>772.07692307692309</v>
      </c>
      <c r="G758" t="s">
        <v>20</v>
      </c>
      <c r="H758">
        <v>148</v>
      </c>
      <c r="I758" s="7">
        <f t="shared" si="59"/>
        <v>67.817567567567565</v>
      </c>
      <c r="J758" t="s">
        <v>21</v>
      </c>
      <c r="K758" t="s">
        <v>22</v>
      </c>
      <c r="L758">
        <v>1421733600</v>
      </c>
      <c r="M758" s="11">
        <f t="shared" si="56"/>
        <v>42024.25</v>
      </c>
      <c r="N758">
        <v>1422252000</v>
      </c>
      <c r="O758" s="11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55"/>
        <v>406.85714285714283</v>
      </c>
      <c r="G759" t="s">
        <v>20</v>
      </c>
      <c r="H759">
        <v>114</v>
      </c>
      <c r="I759" s="7">
        <f t="shared" si="59"/>
        <v>49.964912280701753</v>
      </c>
      <c r="J759" t="s">
        <v>21</v>
      </c>
      <c r="K759" t="s">
        <v>22</v>
      </c>
      <c r="L759">
        <v>1305176400</v>
      </c>
      <c r="M759" s="11">
        <f t="shared" si="56"/>
        <v>40675.208333333336</v>
      </c>
      <c r="N759">
        <v>1305522000</v>
      </c>
      <c r="O759" s="11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55"/>
        <v>564.20608108108115</v>
      </c>
      <c r="G760" t="s">
        <v>20</v>
      </c>
      <c r="H760">
        <v>1518</v>
      </c>
      <c r="I760" s="7">
        <f t="shared" si="59"/>
        <v>110.01646903820817</v>
      </c>
      <c r="J760" t="s">
        <v>15</v>
      </c>
      <c r="K760" t="s">
        <v>16</v>
      </c>
      <c r="L760">
        <v>1414126800</v>
      </c>
      <c r="M760" s="11">
        <f t="shared" si="56"/>
        <v>41936.208333333336</v>
      </c>
      <c r="N760">
        <v>1414904400</v>
      </c>
      <c r="O760" s="11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55"/>
        <v>68.426865671641792</v>
      </c>
      <c r="G761" t="s">
        <v>14</v>
      </c>
      <c r="H761">
        <v>1274</v>
      </c>
      <c r="I761" s="7">
        <f t="shared" si="59"/>
        <v>89.964678178963894</v>
      </c>
      <c r="J761" t="s">
        <v>21</v>
      </c>
      <c r="K761" t="s">
        <v>22</v>
      </c>
      <c r="L761">
        <v>1517810400</v>
      </c>
      <c r="M761" s="11">
        <f t="shared" si="56"/>
        <v>43136.25</v>
      </c>
      <c r="N761">
        <v>1520402400</v>
      </c>
      <c r="O761" s="11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55"/>
        <v>34.351966873706004</v>
      </c>
      <c r="G762" t="s">
        <v>14</v>
      </c>
      <c r="H762">
        <v>210</v>
      </c>
      <c r="I762" s="7">
        <f t="shared" si="59"/>
        <v>79.009523809523813</v>
      </c>
      <c r="J762" t="s">
        <v>107</v>
      </c>
      <c r="K762" t="s">
        <v>108</v>
      </c>
      <c r="L762">
        <v>1564635600</v>
      </c>
      <c r="M762" s="11">
        <f t="shared" si="56"/>
        <v>43678.208333333328</v>
      </c>
      <c r="N762">
        <v>1567141200</v>
      </c>
      <c r="O762" s="11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55"/>
        <v>655.4545454545455</v>
      </c>
      <c r="G763" t="s">
        <v>20</v>
      </c>
      <c r="H763">
        <v>166</v>
      </c>
      <c r="I763" s="7">
        <f t="shared" si="59"/>
        <v>86.867469879518069</v>
      </c>
      <c r="J763" t="s">
        <v>21</v>
      </c>
      <c r="K763" t="s">
        <v>22</v>
      </c>
      <c r="L763">
        <v>1500699600</v>
      </c>
      <c r="M763" s="11">
        <f t="shared" si="56"/>
        <v>42938.208333333328</v>
      </c>
      <c r="N763">
        <v>1501131600</v>
      </c>
      <c r="O763" s="11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55"/>
        <v>177.25714285714284</v>
      </c>
      <c r="G764" t="s">
        <v>20</v>
      </c>
      <c r="H764">
        <v>100</v>
      </c>
      <c r="I764" s="7">
        <f t="shared" si="59"/>
        <v>62.04</v>
      </c>
      <c r="J764" t="s">
        <v>26</v>
      </c>
      <c r="K764" t="s">
        <v>27</v>
      </c>
      <c r="L764">
        <v>1354082400</v>
      </c>
      <c r="M764" s="11">
        <f t="shared" si="56"/>
        <v>41241.25</v>
      </c>
      <c r="N764">
        <v>1355032800</v>
      </c>
      <c r="O764" s="11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55"/>
        <v>113.17857142857144</v>
      </c>
      <c r="G765" t="s">
        <v>20</v>
      </c>
      <c r="H765">
        <v>235</v>
      </c>
      <c r="I765" s="7">
        <f t="shared" si="59"/>
        <v>26.970212765957445</v>
      </c>
      <c r="J765" t="s">
        <v>21</v>
      </c>
      <c r="K765" t="s">
        <v>22</v>
      </c>
      <c r="L765">
        <v>1336453200</v>
      </c>
      <c r="M765" s="11">
        <f t="shared" si="56"/>
        <v>41037.208333333336</v>
      </c>
      <c r="N765">
        <v>1339477200</v>
      </c>
      <c r="O765" s="11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55"/>
        <v>728.18181818181824</v>
      </c>
      <c r="G766" t="s">
        <v>20</v>
      </c>
      <c r="H766">
        <v>148</v>
      </c>
      <c r="I766" s="7">
        <f t="shared" si="59"/>
        <v>54.121621621621621</v>
      </c>
      <c r="J766" t="s">
        <v>21</v>
      </c>
      <c r="K766" t="s">
        <v>22</v>
      </c>
      <c r="L766">
        <v>1305262800</v>
      </c>
      <c r="M766" s="11">
        <f t="shared" si="56"/>
        <v>40676.208333333336</v>
      </c>
      <c r="N766">
        <v>1305954000</v>
      </c>
      <c r="O766" s="11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55"/>
        <v>208.33333333333334</v>
      </c>
      <c r="G767" t="s">
        <v>20</v>
      </c>
      <c r="H767">
        <v>198</v>
      </c>
      <c r="I767" s="7">
        <f t="shared" si="59"/>
        <v>41.035353535353536</v>
      </c>
      <c r="J767" t="s">
        <v>21</v>
      </c>
      <c r="K767" t="s">
        <v>22</v>
      </c>
      <c r="L767">
        <v>1492232400</v>
      </c>
      <c r="M767" s="11">
        <f t="shared" si="56"/>
        <v>42840.208333333328</v>
      </c>
      <c r="N767">
        <v>1494392400</v>
      </c>
      <c r="O767" s="11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55"/>
        <v>31.171232876712331</v>
      </c>
      <c r="G768" t="s">
        <v>14</v>
      </c>
      <c r="H768">
        <v>248</v>
      </c>
      <c r="I768" s="7">
        <f t="shared" si="59"/>
        <v>55.052419354838712</v>
      </c>
      <c r="J768" t="s">
        <v>26</v>
      </c>
      <c r="K768" t="s">
        <v>27</v>
      </c>
      <c r="L768">
        <v>1537333200</v>
      </c>
      <c r="M768" s="11">
        <f t="shared" si="56"/>
        <v>43362.208333333328</v>
      </c>
      <c r="N768">
        <v>1537419600</v>
      </c>
      <c r="O768" s="11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55"/>
        <v>56.967078189300416</v>
      </c>
      <c r="G769" t="s">
        <v>14</v>
      </c>
      <c r="H769">
        <v>513</v>
      </c>
      <c r="I769" s="7">
        <f t="shared" si="59"/>
        <v>107.93762183235867</v>
      </c>
      <c r="J769" t="s">
        <v>21</v>
      </c>
      <c r="K769" t="s">
        <v>22</v>
      </c>
      <c r="L769">
        <v>1444107600</v>
      </c>
      <c r="M769" s="11">
        <f t="shared" si="56"/>
        <v>42283.208333333328</v>
      </c>
      <c r="N769">
        <v>1447999200</v>
      </c>
      <c r="O769" s="11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55"/>
        <v>231</v>
      </c>
      <c r="G770" t="s">
        <v>20</v>
      </c>
      <c r="H770">
        <v>150</v>
      </c>
      <c r="I770" s="7">
        <f t="shared" si="59"/>
        <v>73.92</v>
      </c>
      <c r="J770" t="s">
        <v>21</v>
      </c>
      <c r="K770" t="s">
        <v>22</v>
      </c>
      <c r="L770">
        <v>1386741600</v>
      </c>
      <c r="M770" s="11">
        <f t="shared" si="56"/>
        <v>41619.25</v>
      </c>
      <c r="N770">
        <v>1388037600</v>
      </c>
      <c r="O770" s="11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60">E771/D771*100</f>
        <v>86.867834394904463</v>
      </c>
      <c r="G771" t="s">
        <v>14</v>
      </c>
      <c r="H771">
        <v>3410</v>
      </c>
      <c r="I771" s="7">
        <f t="shared" si="59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61">(((L771/60)/60)/24)+DATE(1970,1,1)</f>
        <v>41501.208333333336</v>
      </c>
      <c r="N771">
        <v>1378789200</v>
      </c>
      <c r="O771" s="11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+_xlfn.TEXTBEFORE(R771,"/")</f>
        <v>games</v>
      </c>
      <c r="T771" t="str">
        <f t="shared" ref="T771:T834" si="63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60"/>
        <v>270.74418604651163</v>
      </c>
      <c r="G772" t="s">
        <v>20</v>
      </c>
      <c r="H772">
        <v>216</v>
      </c>
      <c r="I772" s="7">
        <f t="shared" ref="I772:I835" si="64">E772/H772</f>
        <v>53.898148148148145</v>
      </c>
      <c r="J772" t="s">
        <v>107</v>
      </c>
      <c r="K772" t="s">
        <v>108</v>
      </c>
      <c r="L772">
        <v>1397451600</v>
      </c>
      <c r="M772" s="11">
        <f t="shared" si="61"/>
        <v>41743.208333333336</v>
      </c>
      <c r="N772">
        <v>1398056400</v>
      </c>
      <c r="O772" s="11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60"/>
        <v>49.446428571428569</v>
      </c>
      <c r="G773" t="s">
        <v>74</v>
      </c>
      <c r="H773">
        <v>26</v>
      </c>
      <c r="I773" s="7">
        <f t="shared" si="64"/>
        <v>106.5</v>
      </c>
      <c r="J773" t="s">
        <v>21</v>
      </c>
      <c r="K773" t="s">
        <v>22</v>
      </c>
      <c r="L773">
        <v>1548482400</v>
      </c>
      <c r="M773" s="11">
        <f t="shared" si="61"/>
        <v>43491.25</v>
      </c>
      <c r="N773">
        <v>1550815200</v>
      </c>
      <c r="O773" s="11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60"/>
        <v>113.3596256684492</v>
      </c>
      <c r="G774" t="s">
        <v>20</v>
      </c>
      <c r="H774">
        <v>5139</v>
      </c>
      <c r="I774" s="7">
        <f t="shared" si="64"/>
        <v>32.999805409612762</v>
      </c>
      <c r="J774" t="s">
        <v>21</v>
      </c>
      <c r="K774" t="s">
        <v>22</v>
      </c>
      <c r="L774">
        <v>1549692000</v>
      </c>
      <c r="M774" s="11">
        <f t="shared" si="61"/>
        <v>43505.25</v>
      </c>
      <c r="N774">
        <v>1550037600</v>
      </c>
      <c r="O774" s="11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60"/>
        <v>190.55555555555554</v>
      </c>
      <c r="G775" t="s">
        <v>20</v>
      </c>
      <c r="H775">
        <v>2353</v>
      </c>
      <c r="I775" s="7">
        <f t="shared" si="64"/>
        <v>43.00254993625159</v>
      </c>
      <c r="J775" t="s">
        <v>21</v>
      </c>
      <c r="K775" t="s">
        <v>22</v>
      </c>
      <c r="L775">
        <v>1492059600</v>
      </c>
      <c r="M775" s="11">
        <f t="shared" si="61"/>
        <v>42838.208333333328</v>
      </c>
      <c r="N775">
        <v>1492923600</v>
      </c>
      <c r="O775" s="11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60"/>
        <v>135.5</v>
      </c>
      <c r="G776" t="s">
        <v>20</v>
      </c>
      <c r="H776">
        <v>78</v>
      </c>
      <c r="I776" s="7">
        <f t="shared" si="64"/>
        <v>86.858974358974365</v>
      </c>
      <c r="J776" t="s">
        <v>107</v>
      </c>
      <c r="K776" t="s">
        <v>108</v>
      </c>
      <c r="L776">
        <v>1463979600</v>
      </c>
      <c r="M776" s="11">
        <f t="shared" si="61"/>
        <v>42513.208333333328</v>
      </c>
      <c r="N776">
        <v>1467522000</v>
      </c>
      <c r="O776" s="11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60"/>
        <v>10.297872340425531</v>
      </c>
      <c r="G777" t="s">
        <v>14</v>
      </c>
      <c r="H777">
        <v>10</v>
      </c>
      <c r="I777" s="7">
        <f t="shared" si="64"/>
        <v>96.8</v>
      </c>
      <c r="J777" t="s">
        <v>21</v>
      </c>
      <c r="K777" t="s">
        <v>22</v>
      </c>
      <c r="L777">
        <v>1415253600</v>
      </c>
      <c r="M777" s="11">
        <f t="shared" si="61"/>
        <v>41949.25</v>
      </c>
      <c r="N777">
        <v>1416117600</v>
      </c>
      <c r="O777" s="11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60"/>
        <v>65.544223826714799</v>
      </c>
      <c r="G778" t="s">
        <v>14</v>
      </c>
      <c r="H778">
        <v>2201</v>
      </c>
      <c r="I778" s="7">
        <f t="shared" si="64"/>
        <v>32.995456610631528</v>
      </c>
      <c r="J778" t="s">
        <v>21</v>
      </c>
      <c r="K778" t="s">
        <v>22</v>
      </c>
      <c r="L778">
        <v>1562216400</v>
      </c>
      <c r="M778" s="11">
        <f t="shared" si="61"/>
        <v>43650.208333333328</v>
      </c>
      <c r="N778">
        <v>1563771600</v>
      </c>
      <c r="O778" s="11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60"/>
        <v>49.026652452025587</v>
      </c>
      <c r="G779" t="s">
        <v>14</v>
      </c>
      <c r="H779">
        <v>676</v>
      </c>
      <c r="I779" s="7">
        <f t="shared" si="64"/>
        <v>68.028106508875737</v>
      </c>
      <c r="J779" t="s">
        <v>21</v>
      </c>
      <c r="K779" t="s">
        <v>22</v>
      </c>
      <c r="L779">
        <v>1316754000</v>
      </c>
      <c r="M779" s="11">
        <f t="shared" si="61"/>
        <v>40809.208333333336</v>
      </c>
      <c r="N779">
        <v>1319259600</v>
      </c>
      <c r="O779" s="11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60"/>
        <v>787.92307692307691</v>
      </c>
      <c r="G780" t="s">
        <v>20</v>
      </c>
      <c r="H780">
        <v>174</v>
      </c>
      <c r="I780" s="7">
        <f t="shared" si="64"/>
        <v>58.867816091954026</v>
      </c>
      <c r="J780" t="s">
        <v>98</v>
      </c>
      <c r="K780" t="s">
        <v>99</v>
      </c>
      <c r="L780">
        <v>1313211600</v>
      </c>
      <c r="M780" s="11">
        <f t="shared" si="61"/>
        <v>40768.208333333336</v>
      </c>
      <c r="N780">
        <v>1313643600</v>
      </c>
      <c r="O780" s="11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60"/>
        <v>80.306347746090154</v>
      </c>
      <c r="G781" t="s">
        <v>14</v>
      </c>
      <c r="H781">
        <v>831</v>
      </c>
      <c r="I781" s="7">
        <f t="shared" si="64"/>
        <v>105.04572803850782</v>
      </c>
      <c r="J781" t="s">
        <v>21</v>
      </c>
      <c r="K781" t="s">
        <v>22</v>
      </c>
      <c r="L781">
        <v>1439528400</v>
      </c>
      <c r="M781" s="11">
        <f t="shared" si="61"/>
        <v>42230.208333333328</v>
      </c>
      <c r="N781">
        <v>1440306000</v>
      </c>
      <c r="O781" s="11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60"/>
        <v>106.29411764705883</v>
      </c>
      <c r="G782" t="s">
        <v>20</v>
      </c>
      <c r="H782">
        <v>164</v>
      </c>
      <c r="I782" s="7">
        <f t="shared" si="64"/>
        <v>33.054878048780488</v>
      </c>
      <c r="J782" t="s">
        <v>21</v>
      </c>
      <c r="K782" t="s">
        <v>22</v>
      </c>
      <c r="L782">
        <v>1469163600</v>
      </c>
      <c r="M782" s="11">
        <f t="shared" si="61"/>
        <v>42573.208333333328</v>
      </c>
      <c r="N782">
        <v>1470805200</v>
      </c>
      <c r="O782" s="11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60"/>
        <v>50.735632183908038</v>
      </c>
      <c r="G783" t="s">
        <v>74</v>
      </c>
      <c r="H783">
        <v>56</v>
      </c>
      <c r="I783" s="7">
        <f t="shared" si="64"/>
        <v>78.821428571428569</v>
      </c>
      <c r="J783" t="s">
        <v>98</v>
      </c>
      <c r="K783" t="s">
        <v>99</v>
      </c>
      <c r="L783">
        <v>1288501200</v>
      </c>
      <c r="M783" s="11">
        <f t="shared" si="61"/>
        <v>40482.208333333336</v>
      </c>
      <c r="N783">
        <v>1292911200</v>
      </c>
      <c r="O783" s="11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60"/>
        <v>215.31372549019611</v>
      </c>
      <c r="G784" t="s">
        <v>20</v>
      </c>
      <c r="H784">
        <v>161</v>
      </c>
      <c r="I784" s="7">
        <f t="shared" si="64"/>
        <v>68.204968944099377</v>
      </c>
      <c r="J784" t="s">
        <v>21</v>
      </c>
      <c r="K784" t="s">
        <v>22</v>
      </c>
      <c r="L784">
        <v>1298959200</v>
      </c>
      <c r="M784" s="11">
        <f t="shared" si="61"/>
        <v>40603.25</v>
      </c>
      <c r="N784">
        <v>1301374800</v>
      </c>
      <c r="O784" s="11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60"/>
        <v>141.22972972972974</v>
      </c>
      <c r="G785" t="s">
        <v>20</v>
      </c>
      <c r="H785">
        <v>138</v>
      </c>
      <c r="I785" s="7">
        <f t="shared" si="64"/>
        <v>75.731884057971016</v>
      </c>
      <c r="J785" t="s">
        <v>21</v>
      </c>
      <c r="K785" t="s">
        <v>22</v>
      </c>
      <c r="L785">
        <v>1387260000</v>
      </c>
      <c r="M785" s="11">
        <f t="shared" si="61"/>
        <v>41625.25</v>
      </c>
      <c r="N785">
        <v>1387864800</v>
      </c>
      <c r="O785" s="11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60"/>
        <v>115.33745781777279</v>
      </c>
      <c r="G786" t="s">
        <v>20</v>
      </c>
      <c r="H786">
        <v>3308</v>
      </c>
      <c r="I786" s="7">
        <f t="shared" si="64"/>
        <v>30.996070133010882</v>
      </c>
      <c r="J786" t="s">
        <v>21</v>
      </c>
      <c r="K786" t="s">
        <v>22</v>
      </c>
      <c r="L786">
        <v>1457244000</v>
      </c>
      <c r="M786" s="11">
        <f t="shared" si="61"/>
        <v>42435.25</v>
      </c>
      <c r="N786">
        <v>1458190800</v>
      </c>
      <c r="O786" s="11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60"/>
        <v>193.11940298507463</v>
      </c>
      <c r="G787" t="s">
        <v>20</v>
      </c>
      <c r="H787">
        <v>127</v>
      </c>
      <c r="I787" s="7">
        <f t="shared" si="64"/>
        <v>101.88188976377953</v>
      </c>
      <c r="J787" t="s">
        <v>26</v>
      </c>
      <c r="K787" t="s">
        <v>27</v>
      </c>
      <c r="L787">
        <v>1556341200</v>
      </c>
      <c r="M787" s="11">
        <f t="shared" si="61"/>
        <v>43582.208333333328</v>
      </c>
      <c r="N787">
        <v>1559278800</v>
      </c>
      <c r="O787" s="11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60"/>
        <v>729.73333333333335</v>
      </c>
      <c r="G788" t="s">
        <v>20</v>
      </c>
      <c r="H788">
        <v>207</v>
      </c>
      <c r="I788" s="7">
        <f t="shared" si="64"/>
        <v>52.879227053140099</v>
      </c>
      <c r="J788" t="s">
        <v>107</v>
      </c>
      <c r="K788" t="s">
        <v>108</v>
      </c>
      <c r="L788">
        <v>1522126800</v>
      </c>
      <c r="M788" s="11">
        <f t="shared" si="61"/>
        <v>43186.208333333328</v>
      </c>
      <c r="N788">
        <v>1522731600</v>
      </c>
      <c r="O788" s="11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60"/>
        <v>99.66339869281046</v>
      </c>
      <c r="G789" t="s">
        <v>14</v>
      </c>
      <c r="H789">
        <v>859</v>
      </c>
      <c r="I789" s="7">
        <f t="shared" si="64"/>
        <v>71.005820721769496</v>
      </c>
      <c r="J789" t="s">
        <v>15</v>
      </c>
      <c r="K789" t="s">
        <v>16</v>
      </c>
      <c r="L789">
        <v>1305954000</v>
      </c>
      <c r="M789" s="11">
        <f t="shared" si="61"/>
        <v>40684.208333333336</v>
      </c>
      <c r="N789">
        <v>1306731600</v>
      </c>
      <c r="O789" s="11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60"/>
        <v>88.166666666666671</v>
      </c>
      <c r="G790" t="s">
        <v>47</v>
      </c>
      <c r="H790">
        <v>31</v>
      </c>
      <c r="I790" s="7">
        <f t="shared" si="64"/>
        <v>102.38709677419355</v>
      </c>
      <c r="J790" t="s">
        <v>21</v>
      </c>
      <c r="K790" t="s">
        <v>22</v>
      </c>
      <c r="L790">
        <v>1350709200</v>
      </c>
      <c r="M790" s="11">
        <f t="shared" si="61"/>
        <v>41202.208333333336</v>
      </c>
      <c r="N790">
        <v>1352527200</v>
      </c>
      <c r="O790" s="11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60"/>
        <v>37.233333333333334</v>
      </c>
      <c r="G791" t="s">
        <v>14</v>
      </c>
      <c r="H791">
        <v>45</v>
      </c>
      <c r="I791" s="7">
        <f t="shared" si="64"/>
        <v>74.466666666666669</v>
      </c>
      <c r="J791" t="s">
        <v>21</v>
      </c>
      <c r="K791" t="s">
        <v>22</v>
      </c>
      <c r="L791">
        <v>1401166800</v>
      </c>
      <c r="M791" s="11">
        <f t="shared" si="61"/>
        <v>41786.208333333336</v>
      </c>
      <c r="N791">
        <v>1404363600</v>
      </c>
      <c r="O791" s="11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60"/>
        <v>30.540075309306079</v>
      </c>
      <c r="G792" t="s">
        <v>74</v>
      </c>
      <c r="H792">
        <v>1113</v>
      </c>
      <c r="I792" s="7">
        <f t="shared" si="64"/>
        <v>51.009883198562441</v>
      </c>
      <c r="J792" t="s">
        <v>21</v>
      </c>
      <c r="K792" t="s">
        <v>22</v>
      </c>
      <c r="L792">
        <v>1266127200</v>
      </c>
      <c r="M792" s="11">
        <f t="shared" si="61"/>
        <v>40223.25</v>
      </c>
      <c r="N792">
        <v>1266645600</v>
      </c>
      <c r="O792" s="11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60"/>
        <v>25.714285714285712</v>
      </c>
      <c r="G793" t="s">
        <v>14</v>
      </c>
      <c r="H793">
        <v>6</v>
      </c>
      <c r="I793" s="7">
        <f t="shared" si="64"/>
        <v>90</v>
      </c>
      <c r="J793" t="s">
        <v>21</v>
      </c>
      <c r="K793" t="s">
        <v>22</v>
      </c>
      <c r="L793">
        <v>1481436000</v>
      </c>
      <c r="M793" s="11">
        <f t="shared" si="61"/>
        <v>42715.25</v>
      </c>
      <c r="N793">
        <v>1482818400</v>
      </c>
      <c r="O793" s="11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60"/>
        <v>34</v>
      </c>
      <c r="G794" t="s">
        <v>14</v>
      </c>
      <c r="H794">
        <v>7</v>
      </c>
      <c r="I794" s="7">
        <f t="shared" si="64"/>
        <v>97.142857142857139</v>
      </c>
      <c r="J794" t="s">
        <v>21</v>
      </c>
      <c r="K794" t="s">
        <v>22</v>
      </c>
      <c r="L794">
        <v>1372222800</v>
      </c>
      <c r="M794" s="11">
        <f t="shared" si="61"/>
        <v>41451.208333333336</v>
      </c>
      <c r="N794">
        <v>1374642000</v>
      </c>
      <c r="O794" s="11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60"/>
        <v>1185.909090909091</v>
      </c>
      <c r="G795" t="s">
        <v>20</v>
      </c>
      <c r="H795">
        <v>181</v>
      </c>
      <c r="I795" s="7">
        <f t="shared" si="64"/>
        <v>72.071823204419886</v>
      </c>
      <c r="J795" t="s">
        <v>98</v>
      </c>
      <c r="K795" t="s">
        <v>99</v>
      </c>
      <c r="L795">
        <v>1372136400</v>
      </c>
      <c r="M795" s="11">
        <f t="shared" si="61"/>
        <v>41450.208333333336</v>
      </c>
      <c r="N795">
        <v>1372482000</v>
      </c>
      <c r="O795" s="11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60"/>
        <v>125.39393939393939</v>
      </c>
      <c r="G796" t="s">
        <v>20</v>
      </c>
      <c r="H796">
        <v>110</v>
      </c>
      <c r="I796" s="7">
        <f t="shared" si="64"/>
        <v>75.236363636363635</v>
      </c>
      <c r="J796" t="s">
        <v>21</v>
      </c>
      <c r="K796" t="s">
        <v>22</v>
      </c>
      <c r="L796">
        <v>1513922400</v>
      </c>
      <c r="M796" s="11">
        <f t="shared" si="61"/>
        <v>43091.25</v>
      </c>
      <c r="N796">
        <v>1514959200</v>
      </c>
      <c r="O796" s="11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60"/>
        <v>14.394366197183098</v>
      </c>
      <c r="G797" t="s">
        <v>14</v>
      </c>
      <c r="H797">
        <v>31</v>
      </c>
      <c r="I797" s="7">
        <f t="shared" si="64"/>
        <v>32.967741935483872</v>
      </c>
      <c r="J797" t="s">
        <v>21</v>
      </c>
      <c r="K797" t="s">
        <v>22</v>
      </c>
      <c r="L797">
        <v>1477976400</v>
      </c>
      <c r="M797" s="11">
        <f t="shared" si="61"/>
        <v>42675.208333333328</v>
      </c>
      <c r="N797">
        <v>1478235600</v>
      </c>
      <c r="O797" s="11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60"/>
        <v>54.807692307692314</v>
      </c>
      <c r="G798" t="s">
        <v>14</v>
      </c>
      <c r="H798">
        <v>78</v>
      </c>
      <c r="I798" s="7">
        <f t="shared" si="64"/>
        <v>54.807692307692307</v>
      </c>
      <c r="J798" t="s">
        <v>21</v>
      </c>
      <c r="K798" t="s">
        <v>22</v>
      </c>
      <c r="L798">
        <v>1407474000</v>
      </c>
      <c r="M798" s="11">
        <f t="shared" si="61"/>
        <v>41859.208333333336</v>
      </c>
      <c r="N798">
        <v>1408078800</v>
      </c>
      <c r="O798" s="11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60"/>
        <v>109.63157894736841</v>
      </c>
      <c r="G799" t="s">
        <v>20</v>
      </c>
      <c r="H799">
        <v>185</v>
      </c>
      <c r="I799" s="7">
        <f t="shared" si="64"/>
        <v>45.037837837837834</v>
      </c>
      <c r="J799" t="s">
        <v>21</v>
      </c>
      <c r="K799" t="s">
        <v>22</v>
      </c>
      <c r="L799">
        <v>1546149600</v>
      </c>
      <c r="M799" s="11">
        <f t="shared" si="61"/>
        <v>43464.25</v>
      </c>
      <c r="N799">
        <v>1548136800</v>
      </c>
      <c r="O799" s="11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60"/>
        <v>188.47058823529412</v>
      </c>
      <c r="G800" t="s">
        <v>20</v>
      </c>
      <c r="H800">
        <v>121</v>
      </c>
      <c r="I800" s="7">
        <f t="shared" si="64"/>
        <v>52.958677685950413</v>
      </c>
      <c r="J800" t="s">
        <v>21</v>
      </c>
      <c r="K800" t="s">
        <v>22</v>
      </c>
      <c r="L800">
        <v>1338440400</v>
      </c>
      <c r="M800" s="11">
        <f t="shared" si="61"/>
        <v>41060.208333333336</v>
      </c>
      <c r="N800">
        <v>1340859600</v>
      </c>
      <c r="O800" s="11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60"/>
        <v>87.008284023668637</v>
      </c>
      <c r="G801" t="s">
        <v>14</v>
      </c>
      <c r="H801">
        <v>1225</v>
      </c>
      <c r="I801" s="7">
        <f t="shared" si="64"/>
        <v>60.017959183673469</v>
      </c>
      <c r="J801" t="s">
        <v>40</v>
      </c>
      <c r="K801" t="s">
        <v>41</v>
      </c>
      <c r="L801">
        <v>1454133600</v>
      </c>
      <c r="M801" s="11">
        <f t="shared" si="61"/>
        <v>42399.25</v>
      </c>
      <c r="N801">
        <v>1454479200</v>
      </c>
      <c r="O801" s="11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60"/>
        <v>1</v>
      </c>
      <c r="G802" t="s">
        <v>14</v>
      </c>
      <c r="H802">
        <v>1</v>
      </c>
      <c r="I802" s="7">
        <f t="shared" si="64"/>
        <v>1</v>
      </c>
      <c r="J802" t="s">
        <v>98</v>
      </c>
      <c r="K802" t="s">
        <v>99</v>
      </c>
      <c r="L802">
        <v>1434085200</v>
      </c>
      <c r="M802" s="11">
        <f t="shared" si="61"/>
        <v>42167.208333333328</v>
      </c>
      <c r="N802">
        <v>1434430800</v>
      </c>
      <c r="O802" s="11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60"/>
        <v>202.9130434782609</v>
      </c>
      <c r="G803" t="s">
        <v>20</v>
      </c>
      <c r="H803">
        <v>106</v>
      </c>
      <c r="I803" s="7">
        <f t="shared" si="64"/>
        <v>44.028301886792455</v>
      </c>
      <c r="J803" t="s">
        <v>21</v>
      </c>
      <c r="K803" t="s">
        <v>22</v>
      </c>
      <c r="L803">
        <v>1577772000</v>
      </c>
      <c r="M803" s="11">
        <f t="shared" si="61"/>
        <v>43830.25</v>
      </c>
      <c r="N803">
        <v>1579672800</v>
      </c>
      <c r="O803" s="11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60"/>
        <v>197.03225806451613</v>
      </c>
      <c r="G804" t="s">
        <v>20</v>
      </c>
      <c r="H804">
        <v>142</v>
      </c>
      <c r="I804" s="7">
        <f t="shared" si="64"/>
        <v>86.028169014084511</v>
      </c>
      <c r="J804" t="s">
        <v>21</v>
      </c>
      <c r="K804" t="s">
        <v>22</v>
      </c>
      <c r="L804">
        <v>1562216400</v>
      </c>
      <c r="M804" s="11">
        <f t="shared" si="61"/>
        <v>43650.208333333328</v>
      </c>
      <c r="N804">
        <v>1562389200</v>
      </c>
      <c r="O804" s="11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60"/>
        <v>107</v>
      </c>
      <c r="G805" t="s">
        <v>20</v>
      </c>
      <c r="H805">
        <v>233</v>
      </c>
      <c r="I805" s="7">
        <f t="shared" si="64"/>
        <v>28.012875536480685</v>
      </c>
      <c r="J805" t="s">
        <v>21</v>
      </c>
      <c r="K805" t="s">
        <v>22</v>
      </c>
      <c r="L805">
        <v>1548568800</v>
      </c>
      <c r="M805" s="11">
        <f t="shared" si="61"/>
        <v>43492.25</v>
      </c>
      <c r="N805">
        <v>1551506400</v>
      </c>
      <c r="O805" s="11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60"/>
        <v>268.73076923076923</v>
      </c>
      <c r="G806" t="s">
        <v>20</v>
      </c>
      <c r="H806">
        <v>218</v>
      </c>
      <c r="I806" s="7">
        <f t="shared" si="64"/>
        <v>32.050458715596328</v>
      </c>
      <c r="J806" t="s">
        <v>21</v>
      </c>
      <c r="K806" t="s">
        <v>22</v>
      </c>
      <c r="L806">
        <v>1514872800</v>
      </c>
      <c r="M806" s="11">
        <f t="shared" si="61"/>
        <v>43102.25</v>
      </c>
      <c r="N806">
        <v>1516600800</v>
      </c>
      <c r="O806" s="11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60"/>
        <v>50.845360824742272</v>
      </c>
      <c r="G807" t="s">
        <v>14</v>
      </c>
      <c r="H807">
        <v>67</v>
      </c>
      <c r="I807" s="7">
        <f t="shared" si="64"/>
        <v>73.611940298507463</v>
      </c>
      <c r="J807" t="s">
        <v>26</v>
      </c>
      <c r="K807" t="s">
        <v>27</v>
      </c>
      <c r="L807">
        <v>1416031200</v>
      </c>
      <c r="M807" s="11">
        <f t="shared" si="61"/>
        <v>41958.25</v>
      </c>
      <c r="N807">
        <v>1420437600</v>
      </c>
      <c r="O807" s="11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60"/>
        <v>1180.2857142857142</v>
      </c>
      <c r="G808" t="s">
        <v>20</v>
      </c>
      <c r="H808">
        <v>76</v>
      </c>
      <c r="I808" s="7">
        <f t="shared" si="64"/>
        <v>108.71052631578948</v>
      </c>
      <c r="J808" t="s">
        <v>21</v>
      </c>
      <c r="K808" t="s">
        <v>22</v>
      </c>
      <c r="L808">
        <v>1330927200</v>
      </c>
      <c r="M808" s="11">
        <f t="shared" si="61"/>
        <v>40973.25</v>
      </c>
      <c r="N808">
        <v>1332997200</v>
      </c>
      <c r="O808" s="11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60"/>
        <v>264</v>
      </c>
      <c r="G809" t="s">
        <v>20</v>
      </c>
      <c r="H809">
        <v>43</v>
      </c>
      <c r="I809" s="7">
        <f t="shared" si="64"/>
        <v>42.97674418604651</v>
      </c>
      <c r="J809" t="s">
        <v>21</v>
      </c>
      <c r="K809" t="s">
        <v>22</v>
      </c>
      <c r="L809">
        <v>1571115600</v>
      </c>
      <c r="M809" s="11">
        <f t="shared" si="61"/>
        <v>43753.208333333328</v>
      </c>
      <c r="N809">
        <v>1574920800</v>
      </c>
      <c r="O809" s="11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60"/>
        <v>30.44230769230769</v>
      </c>
      <c r="G810" t="s">
        <v>14</v>
      </c>
      <c r="H810">
        <v>19</v>
      </c>
      <c r="I810" s="7">
        <f t="shared" si="64"/>
        <v>83.315789473684205</v>
      </c>
      <c r="J810" t="s">
        <v>21</v>
      </c>
      <c r="K810" t="s">
        <v>22</v>
      </c>
      <c r="L810">
        <v>1463461200</v>
      </c>
      <c r="M810" s="11">
        <f t="shared" si="61"/>
        <v>42507.208333333328</v>
      </c>
      <c r="N810">
        <v>1464930000</v>
      </c>
      <c r="O810" s="11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60"/>
        <v>62.880681818181813</v>
      </c>
      <c r="G811" t="s">
        <v>14</v>
      </c>
      <c r="H811">
        <v>2108</v>
      </c>
      <c r="I811" s="7">
        <f t="shared" si="64"/>
        <v>42</v>
      </c>
      <c r="J811" t="s">
        <v>98</v>
      </c>
      <c r="K811" t="s">
        <v>99</v>
      </c>
      <c r="L811">
        <v>1344920400</v>
      </c>
      <c r="M811" s="11">
        <f t="shared" si="61"/>
        <v>41135.208333333336</v>
      </c>
      <c r="N811">
        <v>1345006800</v>
      </c>
      <c r="O811" s="11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60"/>
        <v>193.125</v>
      </c>
      <c r="G812" t="s">
        <v>20</v>
      </c>
      <c r="H812">
        <v>221</v>
      </c>
      <c r="I812" s="7">
        <f t="shared" si="64"/>
        <v>55.927601809954751</v>
      </c>
      <c r="J812" t="s">
        <v>21</v>
      </c>
      <c r="K812" t="s">
        <v>22</v>
      </c>
      <c r="L812">
        <v>1511848800</v>
      </c>
      <c r="M812" s="11">
        <f t="shared" si="61"/>
        <v>43067.25</v>
      </c>
      <c r="N812">
        <v>1512712800</v>
      </c>
      <c r="O812" s="11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60"/>
        <v>77.102702702702715</v>
      </c>
      <c r="G813" t="s">
        <v>14</v>
      </c>
      <c r="H813">
        <v>679</v>
      </c>
      <c r="I813" s="7">
        <f t="shared" si="64"/>
        <v>105.03681885125184</v>
      </c>
      <c r="J813" t="s">
        <v>21</v>
      </c>
      <c r="K813" t="s">
        <v>22</v>
      </c>
      <c r="L813">
        <v>1452319200</v>
      </c>
      <c r="M813" s="11">
        <f t="shared" si="61"/>
        <v>42378.25</v>
      </c>
      <c r="N813">
        <v>1452492000</v>
      </c>
      <c r="O813" s="11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60"/>
        <v>225.52763819095478</v>
      </c>
      <c r="G814" t="s">
        <v>20</v>
      </c>
      <c r="H814">
        <v>2805</v>
      </c>
      <c r="I814" s="7">
        <f t="shared" si="64"/>
        <v>48</v>
      </c>
      <c r="J814" t="s">
        <v>15</v>
      </c>
      <c r="K814" t="s">
        <v>16</v>
      </c>
      <c r="L814">
        <v>1523854800</v>
      </c>
      <c r="M814" s="11">
        <f t="shared" si="61"/>
        <v>43206.208333333328</v>
      </c>
      <c r="N814">
        <v>1524286800</v>
      </c>
      <c r="O814" s="11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60"/>
        <v>239.40625</v>
      </c>
      <c r="G815" t="s">
        <v>20</v>
      </c>
      <c r="H815">
        <v>68</v>
      </c>
      <c r="I815" s="7">
        <f t="shared" si="64"/>
        <v>112.66176470588235</v>
      </c>
      <c r="J815" t="s">
        <v>21</v>
      </c>
      <c r="K815" t="s">
        <v>22</v>
      </c>
      <c r="L815">
        <v>1346043600</v>
      </c>
      <c r="M815" s="11">
        <f t="shared" si="61"/>
        <v>41148.208333333336</v>
      </c>
      <c r="N815">
        <v>1346907600</v>
      </c>
      <c r="O815" s="11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60"/>
        <v>92.1875</v>
      </c>
      <c r="G816" t="s">
        <v>14</v>
      </c>
      <c r="H816">
        <v>36</v>
      </c>
      <c r="I816" s="7">
        <f t="shared" si="64"/>
        <v>81.944444444444443</v>
      </c>
      <c r="J816" t="s">
        <v>36</v>
      </c>
      <c r="K816" t="s">
        <v>37</v>
      </c>
      <c r="L816">
        <v>1464325200</v>
      </c>
      <c r="M816" s="11">
        <f t="shared" si="61"/>
        <v>42517.208333333328</v>
      </c>
      <c r="N816">
        <v>1464498000</v>
      </c>
      <c r="O816" s="11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60"/>
        <v>130.23333333333335</v>
      </c>
      <c r="G817" t="s">
        <v>20</v>
      </c>
      <c r="H817">
        <v>183</v>
      </c>
      <c r="I817" s="7">
        <f t="shared" si="64"/>
        <v>64.049180327868854</v>
      </c>
      <c r="J817" t="s">
        <v>15</v>
      </c>
      <c r="K817" t="s">
        <v>16</v>
      </c>
      <c r="L817">
        <v>1511935200</v>
      </c>
      <c r="M817" s="11">
        <f t="shared" si="61"/>
        <v>43068.25</v>
      </c>
      <c r="N817">
        <v>1514181600</v>
      </c>
      <c r="O817" s="11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60"/>
        <v>615.21739130434787</v>
      </c>
      <c r="G818" t="s">
        <v>20</v>
      </c>
      <c r="H818">
        <v>133</v>
      </c>
      <c r="I818" s="7">
        <f t="shared" si="64"/>
        <v>106.39097744360902</v>
      </c>
      <c r="J818" t="s">
        <v>21</v>
      </c>
      <c r="K818" t="s">
        <v>22</v>
      </c>
      <c r="L818">
        <v>1392012000</v>
      </c>
      <c r="M818" s="11">
        <f t="shared" si="61"/>
        <v>41680.25</v>
      </c>
      <c r="N818">
        <v>1392184800</v>
      </c>
      <c r="O818" s="11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60"/>
        <v>368.79532163742692</v>
      </c>
      <c r="G819" t="s">
        <v>20</v>
      </c>
      <c r="H819">
        <v>2489</v>
      </c>
      <c r="I819" s="7">
        <f t="shared" si="64"/>
        <v>76.011249497790274</v>
      </c>
      <c r="J819" t="s">
        <v>107</v>
      </c>
      <c r="K819" t="s">
        <v>108</v>
      </c>
      <c r="L819">
        <v>1556946000</v>
      </c>
      <c r="M819" s="11">
        <f t="shared" si="61"/>
        <v>43589.208333333328</v>
      </c>
      <c r="N819">
        <v>1559365200</v>
      </c>
      <c r="O819" s="11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60"/>
        <v>1094.8571428571429</v>
      </c>
      <c r="G820" t="s">
        <v>20</v>
      </c>
      <c r="H820">
        <v>69</v>
      </c>
      <c r="I820" s="7">
        <f t="shared" si="64"/>
        <v>111.07246376811594</v>
      </c>
      <c r="J820" t="s">
        <v>21</v>
      </c>
      <c r="K820" t="s">
        <v>22</v>
      </c>
      <c r="L820">
        <v>1548050400</v>
      </c>
      <c r="M820" s="11">
        <f t="shared" si="61"/>
        <v>43486.25</v>
      </c>
      <c r="N820">
        <v>1549173600</v>
      </c>
      <c r="O820" s="11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60"/>
        <v>50.662921348314605</v>
      </c>
      <c r="G821" t="s">
        <v>14</v>
      </c>
      <c r="H821">
        <v>47</v>
      </c>
      <c r="I821" s="7">
        <f t="shared" si="64"/>
        <v>95.936170212765958</v>
      </c>
      <c r="J821" t="s">
        <v>21</v>
      </c>
      <c r="K821" t="s">
        <v>22</v>
      </c>
      <c r="L821">
        <v>1353736800</v>
      </c>
      <c r="M821" s="11">
        <f t="shared" si="61"/>
        <v>41237.25</v>
      </c>
      <c r="N821">
        <v>1355032800</v>
      </c>
      <c r="O821" s="11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60"/>
        <v>800.6</v>
      </c>
      <c r="G822" t="s">
        <v>20</v>
      </c>
      <c r="H822">
        <v>279</v>
      </c>
      <c r="I822" s="7">
        <f t="shared" si="64"/>
        <v>43.043010752688176</v>
      </c>
      <c r="J822" t="s">
        <v>40</v>
      </c>
      <c r="K822" t="s">
        <v>41</v>
      </c>
      <c r="L822">
        <v>1532840400</v>
      </c>
      <c r="M822" s="11">
        <f t="shared" si="61"/>
        <v>43310.208333333328</v>
      </c>
      <c r="N822">
        <v>1533963600</v>
      </c>
      <c r="O822" s="11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60"/>
        <v>291.28571428571428</v>
      </c>
      <c r="G823" t="s">
        <v>20</v>
      </c>
      <c r="H823">
        <v>210</v>
      </c>
      <c r="I823" s="7">
        <f t="shared" si="64"/>
        <v>67.966666666666669</v>
      </c>
      <c r="J823" t="s">
        <v>21</v>
      </c>
      <c r="K823" t="s">
        <v>22</v>
      </c>
      <c r="L823">
        <v>1488261600</v>
      </c>
      <c r="M823" s="11">
        <f t="shared" si="61"/>
        <v>42794.25</v>
      </c>
      <c r="N823">
        <v>1489381200</v>
      </c>
      <c r="O823" s="11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60"/>
        <v>349.9666666666667</v>
      </c>
      <c r="G824" t="s">
        <v>20</v>
      </c>
      <c r="H824">
        <v>2100</v>
      </c>
      <c r="I824" s="7">
        <f t="shared" si="64"/>
        <v>89.991428571428571</v>
      </c>
      <c r="J824" t="s">
        <v>21</v>
      </c>
      <c r="K824" t="s">
        <v>22</v>
      </c>
      <c r="L824">
        <v>1393567200</v>
      </c>
      <c r="M824" s="11">
        <f t="shared" si="61"/>
        <v>41698.25</v>
      </c>
      <c r="N824">
        <v>1395032400</v>
      </c>
      <c r="O824" s="11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60"/>
        <v>357.07317073170731</v>
      </c>
      <c r="G825" t="s">
        <v>20</v>
      </c>
      <c r="H825">
        <v>252</v>
      </c>
      <c r="I825" s="7">
        <f t="shared" si="64"/>
        <v>58.095238095238095</v>
      </c>
      <c r="J825" t="s">
        <v>21</v>
      </c>
      <c r="K825" t="s">
        <v>22</v>
      </c>
      <c r="L825">
        <v>1410325200</v>
      </c>
      <c r="M825" s="11">
        <f t="shared" si="61"/>
        <v>41892.208333333336</v>
      </c>
      <c r="N825">
        <v>1412485200</v>
      </c>
      <c r="O825" s="11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60"/>
        <v>126.48941176470588</v>
      </c>
      <c r="G826" t="s">
        <v>20</v>
      </c>
      <c r="H826">
        <v>1280</v>
      </c>
      <c r="I826" s="7">
        <f t="shared" si="64"/>
        <v>83.996875000000003</v>
      </c>
      <c r="J826" t="s">
        <v>21</v>
      </c>
      <c r="K826" t="s">
        <v>22</v>
      </c>
      <c r="L826">
        <v>1276923600</v>
      </c>
      <c r="M826" s="11">
        <f t="shared" si="61"/>
        <v>40348.208333333336</v>
      </c>
      <c r="N826">
        <v>1279688400</v>
      </c>
      <c r="O826" s="11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60"/>
        <v>387.5</v>
      </c>
      <c r="G827" t="s">
        <v>20</v>
      </c>
      <c r="H827">
        <v>157</v>
      </c>
      <c r="I827" s="7">
        <f t="shared" si="64"/>
        <v>88.853503184713375</v>
      </c>
      <c r="J827" t="s">
        <v>40</v>
      </c>
      <c r="K827" t="s">
        <v>41</v>
      </c>
      <c r="L827">
        <v>1500958800</v>
      </c>
      <c r="M827" s="11">
        <f t="shared" si="61"/>
        <v>42941.208333333328</v>
      </c>
      <c r="N827">
        <v>1501995600</v>
      </c>
      <c r="O827" s="11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60"/>
        <v>457.03571428571428</v>
      </c>
      <c r="G828" t="s">
        <v>20</v>
      </c>
      <c r="H828">
        <v>194</v>
      </c>
      <c r="I828" s="7">
        <f t="shared" si="64"/>
        <v>65.963917525773198</v>
      </c>
      <c r="J828" t="s">
        <v>21</v>
      </c>
      <c r="K828" t="s">
        <v>22</v>
      </c>
      <c r="L828">
        <v>1292220000</v>
      </c>
      <c r="M828" s="11">
        <f t="shared" si="61"/>
        <v>40525.25</v>
      </c>
      <c r="N828">
        <v>1294639200</v>
      </c>
      <c r="O828" s="11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60"/>
        <v>266.69565217391306</v>
      </c>
      <c r="G829" t="s">
        <v>20</v>
      </c>
      <c r="H829">
        <v>82</v>
      </c>
      <c r="I829" s="7">
        <f t="shared" si="64"/>
        <v>74.804878048780495</v>
      </c>
      <c r="J829" t="s">
        <v>26</v>
      </c>
      <c r="K829" t="s">
        <v>27</v>
      </c>
      <c r="L829">
        <v>1304398800</v>
      </c>
      <c r="M829" s="11">
        <f t="shared" si="61"/>
        <v>40666.208333333336</v>
      </c>
      <c r="N829">
        <v>1305435600</v>
      </c>
      <c r="O829" s="11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60"/>
        <v>69</v>
      </c>
      <c r="G830" t="s">
        <v>14</v>
      </c>
      <c r="H830">
        <v>70</v>
      </c>
      <c r="I830" s="7">
        <f t="shared" si="64"/>
        <v>69.98571428571428</v>
      </c>
      <c r="J830" t="s">
        <v>21</v>
      </c>
      <c r="K830" t="s">
        <v>22</v>
      </c>
      <c r="L830">
        <v>1535432400</v>
      </c>
      <c r="M830" s="11">
        <f t="shared" si="61"/>
        <v>43340.208333333328</v>
      </c>
      <c r="N830">
        <v>1537592400</v>
      </c>
      <c r="O830" s="11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60"/>
        <v>51.34375</v>
      </c>
      <c r="G831" t="s">
        <v>14</v>
      </c>
      <c r="H831">
        <v>154</v>
      </c>
      <c r="I831" s="7">
        <f t="shared" si="64"/>
        <v>32.006493506493506</v>
      </c>
      <c r="J831" t="s">
        <v>21</v>
      </c>
      <c r="K831" t="s">
        <v>22</v>
      </c>
      <c r="L831">
        <v>1433826000</v>
      </c>
      <c r="M831" s="11">
        <f t="shared" si="61"/>
        <v>42164.208333333328</v>
      </c>
      <c r="N831">
        <v>1435122000</v>
      </c>
      <c r="O831" s="11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60"/>
        <v>1.1710526315789473</v>
      </c>
      <c r="G832" t="s">
        <v>14</v>
      </c>
      <c r="H832">
        <v>22</v>
      </c>
      <c r="I832" s="7">
        <f t="shared" si="64"/>
        <v>64.727272727272734</v>
      </c>
      <c r="J832" t="s">
        <v>21</v>
      </c>
      <c r="K832" t="s">
        <v>22</v>
      </c>
      <c r="L832">
        <v>1514959200</v>
      </c>
      <c r="M832" s="11">
        <f t="shared" si="61"/>
        <v>43103.25</v>
      </c>
      <c r="N832">
        <v>1520056800</v>
      </c>
      <c r="O832" s="11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60"/>
        <v>108.97734294541709</v>
      </c>
      <c r="G833" t="s">
        <v>20</v>
      </c>
      <c r="H833">
        <v>4233</v>
      </c>
      <c r="I833" s="7">
        <f t="shared" si="64"/>
        <v>24.998110087408456</v>
      </c>
      <c r="J833" t="s">
        <v>21</v>
      </c>
      <c r="K833" t="s">
        <v>22</v>
      </c>
      <c r="L833">
        <v>1332738000</v>
      </c>
      <c r="M833" s="11">
        <f t="shared" si="61"/>
        <v>40994.208333333336</v>
      </c>
      <c r="N833">
        <v>1335675600</v>
      </c>
      <c r="O833" s="11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60"/>
        <v>315.17592592592592</v>
      </c>
      <c r="G834" t="s">
        <v>20</v>
      </c>
      <c r="H834">
        <v>1297</v>
      </c>
      <c r="I834" s="7">
        <f t="shared" si="64"/>
        <v>104.97764070932922</v>
      </c>
      <c r="J834" t="s">
        <v>36</v>
      </c>
      <c r="K834" t="s">
        <v>37</v>
      </c>
      <c r="L834">
        <v>1445490000</v>
      </c>
      <c r="M834" s="11">
        <f t="shared" si="61"/>
        <v>42299.208333333328</v>
      </c>
      <c r="N834">
        <v>1448431200</v>
      </c>
      <c r="O834" s="11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65">E835/D835*100</f>
        <v>157.69117647058823</v>
      </c>
      <c r="G835" t="s">
        <v>20</v>
      </c>
      <c r="H835">
        <v>165</v>
      </c>
      <c r="I835" s="7">
        <f t="shared" si="64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66">(((L835/60)/60)/24)+DATE(1970,1,1)</f>
        <v>40588.25</v>
      </c>
      <c r="N835">
        <v>1298613600</v>
      </c>
      <c r="O835" s="11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7">+_xlfn.TEXTBEFORE(R835,"/")</f>
        <v>publishing</v>
      </c>
      <c r="T835" t="str">
        <f t="shared" ref="T835:T898" si="68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65"/>
        <v>153.8082191780822</v>
      </c>
      <c r="G836" t="s">
        <v>20</v>
      </c>
      <c r="H836">
        <v>119</v>
      </c>
      <c r="I836" s="7">
        <f t="shared" ref="I836:I899" si="69">E836/H836</f>
        <v>94.352941176470594</v>
      </c>
      <c r="J836" t="s">
        <v>21</v>
      </c>
      <c r="K836" t="s">
        <v>22</v>
      </c>
      <c r="L836">
        <v>1371963600</v>
      </c>
      <c r="M836" s="11">
        <f t="shared" si="66"/>
        <v>41448.208333333336</v>
      </c>
      <c r="N836">
        <v>1372482000</v>
      </c>
      <c r="O836" s="11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65"/>
        <v>89.738979118329468</v>
      </c>
      <c r="G837" t="s">
        <v>14</v>
      </c>
      <c r="H837">
        <v>1758</v>
      </c>
      <c r="I837" s="7">
        <f t="shared" si="69"/>
        <v>44.001706484641637</v>
      </c>
      <c r="J837" t="s">
        <v>21</v>
      </c>
      <c r="K837" t="s">
        <v>22</v>
      </c>
      <c r="L837">
        <v>1425103200</v>
      </c>
      <c r="M837" s="11">
        <f t="shared" si="66"/>
        <v>42063.25</v>
      </c>
      <c r="N837">
        <v>1425621600</v>
      </c>
      <c r="O837" s="11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65"/>
        <v>75.135802469135797</v>
      </c>
      <c r="G838" t="s">
        <v>14</v>
      </c>
      <c r="H838">
        <v>94</v>
      </c>
      <c r="I838" s="7">
        <f t="shared" si="69"/>
        <v>64.744680851063833</v>
      </c>
      <c r="J838" t="s">
        <v>21</v>
      </c>
      <c r="K838" t="s">
        <v>22</v>
      </c>
      <c r="L838">
        <v>1265349600</v>
      </c>
      <c r="M838" s="11">
        <f t="shared" si="66"/>
        <v>40214.25</v>
      </c>
      <c r="N838">
        <v>1266300000</v>
      </c>
      <c r="O838" s="11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65"/>
        <v>852.88135593220341</v>
      </c>
      <c r="G839" t="s">
        <v>20</v>
      </c>
      <c r="H839">
        <v>1797</v>
      </c>
      <c r="I839" s="7">
        <f t="shared" si="69"/>
        <v>84.00667779632721</v>
      </c>
      <c r="J839" t="s">
        <v>21</v>
      </c>
      <c r="K839" t="s">
        <v>22</v>
      </c>
      <c r="L839">
        <v>1301202000</v>
      </c>
      <c r="M839" s="11">
        <f t="shared" si="66"/>
        <v>40629.208333333336</v>
      </c>
      <c r="N839">
        <v>1305867600</v>
      </c>
      <c r="O839" s="11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65"/>
        <v>138.90625</v>
      </c>
      <c r="G840" t="s">
        <v>20</v>
      </c>
      <c r="H840">
        <v>261</v>
      </c>
      <c r="I840" s="7">
        <f t="shared" si="69"/>
        <v>34.061302681992338</v>
      </c>
      <c r="J840" t="s">
        <v>21</v>
      </c>
      <c r="K840" t="s">
        <v>22</v>
      </c>
      <c r="L840">
        <v>1538024400</v>
      </c>
      <c r="M840" s="11">
        <f t="shared" si="66"/>
        <v>43370.208333333328</v>
      </c>
      <c r="N840">
        <v>1538802000</v>
      </c>
      <c r="O840" s="11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65"/>
        <v>190.18181818181819</v>
      </c>
      <c r="G841" t="s">
        <v>20</v>
      </c>
      <c r="H841">
        <v>157</v>
      </c>
      <c r="I841" s="7">
        <f t="shared" si="69"/>
        <v>93.273885350318466</v>
      </c>
      <c r="J841" t="s">
        <v>21</v>
      </c>
      <c r="K841" t="s">
        <v>22</v>
      </c>
      <c r="L841">
        <v>1395032400</v>
      </c>
      <c r="M841" s="11">
        <f t="shared" si="66"/>
        <v>41715.208333333336</v>
      </c>
      <c r="N841">
        <v>1398920400</v>
      </c>
      <c r="O841" s="11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65"/>
        <v>100.24333619948409</v>
      </c>
      <c r="G842" t="s">
        <v>20</v>
      </c>
      <c r="H842">
        <v>3533</v>
      </c>
      <c r="I842" s="7">
        <f t="shared" si="69"/>
        <v>32.998301726577978</v>
      </c>
      <c r="J842" t="s">
        <v>21</v>
      </c>
      <c r="K842" t="s">
        <v>22</v>
      </c>
      <c r="L842">
        <v>1405486800</v>
      </c>
      <c r="M842" s="11">
        <f t="shared" si="66"/>
        <v>41836.208333333336</v>
      </c>
      <c r="N842">
        <v>1405659600</v>
      </c>
      <c r="O842" s="11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65"/>
        <v>142.75824175824175</v>
      </c>
      <c r="G843" t="s">
        <v>20</v>
      </c>
      <c r="H843">
        <v>155</v>
      </c>
      <c r="I843" s="7">
        <f t="shared" si="69"/>
        <v>83.812903225806451</v>
      </c>
      <c r="J843" t="s">
        <v>21</v>
      </c>
      <c r="K843" t="s">
        <v>22</v>
      </c>
      <c r="L843">
        <v>1455861600</v>
      </c>
      <c r="M843" s="11">
        <f t="shared" si="66"/>
        <v>42419.25</v>
      </c>
      <c r="N843">
        <v>1457244000</v>
      </c>
      <c r="O843" s="11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65"/>
        <v>563.13333333333333</v>
      </c>
      <c r="G844" t="s">
        <v>20</v>
      </c>
      <c r="H844">
        <v>132</v>
      </c>
      <c r="I844" s="7">
        <f t="shared" si="69"/>
        <v>63.992424242424242</v>
      </c>
      <c r="J844" t="s">
        <v>107</v>
      </c>
      <c r="K844" t="s">
        <v>108</v>
      </c>
      <c r="L844">
        <v>1529038800</v>
      </c>
      <c r="M844" s="11">
        <f t="shared" si="66"/>
        <v>43266.208333333328</v>
      </c>
      <c r="N844">
        <v>1529298000</v>
      </c>
      <c r="O844" s="11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65"/>
        <v>30.715909090909086</v>
      </c>
      <c r="G845" t="s">
        <v>14</v>
      </c>
      <c r="H845">
        <v>33</v>
      </c>
      <c r="I845" s="7">
        <f t="shared" si="69"/>
        <v>81.909090909090907</v>
      </c>
      <c r="J845" t="s">
        <v>21</v>
      </c>
      <c r="K845" t="s">
        <v>22</v>
      </c>
      <c r="L845">
        <v>1535259600</v>
      </c>
      <c r="M845" s="11">
        <f t="shared" si="66"/>
        <v>43338.208333333328</v>
      </c>
      <c r="N845">
        <v>1535778000</v>
      </c>
      <c r="O845" s="11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65"/>
        <v>99.39772727272728</v>
      </c>
      <c r="G846" t="s">
        <v>74</v>
      </c>
      <c r="H846">
        <v>94</v>
      </c>
      <c r="I846" s="7">
        <f t="shared" si="69"/>
        <v>93.053191489361708</v>
      </c>
      <c r="J846" t="s">
        <v>21</v>
      </c>
      <c r="K846" t="s">
        <v>22</v>
      </c>
      <c r="L846">
        <v>1327212000</v>
      </c>
      <c r="M846" s="11">
        <f t="shared" si="66"/>
        <v>40930.25</v>
      </c>
      <c r="N846">
        <v>1327471200</v>
      </c>
      <c r="O846" s="11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65"/>
        <v>197.54935622317598</v>
      </c>
      <c r="G847" t="s">
        <v>20</v>
      </c>
      <c r="H847">
        <v>1354</v>
      </c>
      <c r="I847" s="7">
        <f t="shared" si="69"/>
        <v>101.98449039881831</v>
      </c>
      <c r="J847" t="s">
        <v>40</v>
      </c>
      <c r="K847" t="s">
        <v>41</v>
      </c>
      <c r="L847">
        <v>1526360400</v>
      </c>
      <c r="M847" s="11">
        <f t="shared" si="66"/>
        <v>43235.208333333328</v>
      </c>
      <c r="N847">
        <v>1529557200</v>
      </c>
      <c r="O847" s="11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65"/>
        <v>508.5</v>
      </c>
      <c r="G848" t="s">
        <v>20</v>
      </c>
      <c r="H848">
        <v>48</v>
      </c>
      <c r="I848" s="7">
        <f t="shared" si="69"/>
        <v>105.9375</v>
      </c>
      <c r="J848" t="s">
        <v>21</v>
      </c>
      <c r="K848" t="s">
        <v>22</v>
      </c>
      <c r="L848">
        <v>1532149200</v>
      </c>
      <c r="M848" s="11">
        <f t="shared" si="66"/>
        <v>43302.208333333328</v>
      </c>
      <c r="N848">
        <v>1535259600</v>
      </c>
      <c r="O848" s="11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65"/>
        <v>237.74468085106383</v>
      </c>
      <c r="G849" t="s">
        <v>20</v>
      </c>
      <c r="H849">
        <v>110</v>
      </c>
      <c r="I849" s="7">
        <f t="shared" si="69"/>
        <v>101.58181818181818</v>
      </c>
      <c r="J849" t="s">
        <v>21</v>
      </c>
      <c r="K849" t="s">
        <v>22</v>
      </c>
      <c r="L849">
        <v>1515304800</v>
      </c>
      <c r="M849" s="11">
        <f t="shared" si="66"/>
        <v>43107.25</v>
      </c>
      <c r="N849">
        <v>1515564000</v>
      </c>
      <c r="O849" s="11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65"/>
        <v>338.46875</v>
      </c>
      <c r="G850" t="s">
        <v>20</v>
      </c>
      <c r="H850">
        <v>172</v>
      </c>
      <c r="I850" s="7">
        <f t="shared" si="69"/>
        <v>62.970930232558139</v>
      </c>
      <c r="J850" t="s">
        <v>21</v>
      </c>
      <c r="K850" t="s">
        <v>22</v>
      </c>
      <c r="L850">
        <v>1276318800</v>
      </c>
      <c r="M850" s="11">
        <f t="shared" si="66"/>
        <v>40341.208333333336</v>
      </c>
      <c r="N850">
        <v>1277096400</v>
      </c>
      <c r="O850" s="11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65"/>
        <v>133.08955223880596</v>
      </c>
      <c r="G851" t="s">
        <v>20</v>
      </c>
      <c r="H851">
        <v>307</v>
      </c>
      <c r="I851" s="7">
        <f t="shared" si="69"/>
        <v>29.045602605863191</v>
      </c>
      <c r="J851" t="s">
        <v>21</v>
      </c>
      <c r="K851" t="s">
        <v>22</v>
      </c>
      <c r="L851">
        <v>1328767200</v>
      </c>
      <c r="M851" s="11">
        <f t="shared" si="66"/>
        <v>40948.25</v>
      </c>
      <c r="N851">
        <v>1329026400</v>
      </c>
      <c r="O851" s="11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65"/>
        <v>1</v>
      </c>
      <c r="G852" t="s">
        <v>14</v>
      </c>
      <c r="H852">
        <v>1</v>
      </c>
      <c r="I852" s="7">
        <f t="shared" si="69"/>
        <v>1</v>
      </c>
      <c r="J852" t="s">
        <v>21</v>
      </c>
      <c r="K852" t="s">
        <v>22</v>
      </c>
      <c r="L852">
        <v>1321682400</v>
      </c>
      <c r="M852" s="11">
        <f t="shared" si="66"/>
        <v>40866.25</v>
      </c>
      <c r="N852">
        <v>1322978400</v>
      </c>
      <c r="O852" s="11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65"/>
        <v>207.79999999999998</v>
      </c>
      <c r="G853" t="s">
        <v>20</v>
      </c>
      <c r="H853">
        <v>160</v>
      </c>
      <c r="I853" s="7">
        <f t="shared" si="69"/>
        <v>77.924999999999997</v>
      </c>
      <c r="J853" t="s">
        <v>21</v>
      </c>
      <c r="K853" t="s">
        <v>22</v>
      </c>
      <c r="L853">
        <v>1335934800</v>
      </c>
      <c r="M853" s="11">
        <f t="shared" si="66"/>
        <v>41031.208333333336</v>
      </c>
      <c r="N853">
        <v>1338786000</v>
      </c>
      <c r="O853" s="11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65"/>
        <v>51.122448979591837</v>
      </c>
      <c r="G854" t="s">
        <v>14</v>
      </c>
      <c r="H854">
        <v>31</v>
      </c>
      <c r="I854" s="7">
        <f t="shared" si="69"/>
        <v>80.806451612903231</v>
      </c>
      <c r="J854" t="s">
        <v>21</v>
      </c>
      <c r="K854" t="s">
        <v>22</v>
      </c>
      <c r="L854">
        <v>1310792400</v>
      </c>
      <c r="M854" s="11">
        <f t="shared" si="66"/>
        <v>40740.208333333336</v>
      </c>
      <c r="N854">
        <v>1311656400</v>
      </c>
      <c r="O854" s="11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65"/>
        <v>652.05847953216369</v>
      </c>
      <c r="G855" t="s">
        <v>20</v>
      </c>
      <c r="H855">
        <v>1467</v>
      </c>
      <c r="I855" s="7">
        <f t="shared" si="69"/>
        <v>76.006816632583508</v>
      </c>
      <c r="J855" t="s">
        <v>15</v>
      </c>
      <c r="K855" t="s">
        <v>16</v>
      </c>
      <c r="L855">
        <v>1308546000</v>
      </c>
      <c r="M855" s="11">
        <f t="shared" si="66"/>
        <v>40714.208333333336</v>
      </c>
      <c r="N855">
        <v>1308978000</v>
      </c>
      <c r="O855" s="11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65"/>
        <v>113.63099415204678</v>
      </c>
      <c r="G856" t="s">
        <v>20</v>
      </c>
      <c r="H856">
        <v>2662</v>
      </c>
      <c r="I856" s="7">
        <f t="shared" si="69"/>
        <v>72.993613824192337</v>
      </c>
      <c r="J856" t="s">
        <v>15</v>
      </c>
      <c r="K856" t="s">
        <v>16</v>
      </c>
      <c r="L856">
        <v>1574056800</v>
      </c>
      <c r="M856" s="11">
        <f t="shared" si="66"/>
        <v>43787.25</v>
      </c>
      <c r="N856">
        <v>1576389600</v>
      </c>
      <c r="O856" s="11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65"/>
        <v>102.37606837606839</v>
      </c>
      <c r="G857" t="s">
        <v>20</v>
      </c>
      <c r="H857">
        <v>452</v>
      </c>
      <c r="I857" s="7">
        <f t="shared" si="69"/>
        <v>53</v>
      </c>
      <c r="J857" t="s">
        <v>26</v>
      </c>
      <c r="K857" t="s">
        <v>27</v>
      </c>
      <c r="L857">
        <v>1308373200</v>
      </c>
      <c r="M857" s="11">
        <f t="shared" si="66"/>
        <v>40712.208333333336</v>
      </c>
      <c r="N857">
        <v>1311051600</v>
      </c>
      <c r="O857" s="11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65"/>
        <v>356.58333333333331</v>
      </c>
      <c r="G858" t="s">
        <v>20</v>
      </c>
      <c r="H858">
        <v>158</v>
      </c>
      <c r="I858" s="7">
        <f t="shared" si="69"/>
        <v>54.164556962025316</v>
      </c>
      <c r="J858" t="s">
        <v>21</v>
      </c>
      <c r="K858" t="s">
        <v>22</v>
      </c>
      <c r="L858">
        <v>1335243600</v>
      </c>
      <c r="M858" s="11">
        <f t="shared" si="66"/>
        <v>41023.208333333336</v>
      </c>
      <c r="N858">
        <v>1336712400</v>
      </c>
      <c r="O858" s="11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65"/>
        <v>139.86792452830187</v>
      </c>
      <c r="G859" t="s">
        <v>20</v>
      </c>
      <c r="H859">
        <v>225</v>
      </c>
      <c r="I859" s="7">
        <f t="shared" si="69"/>
        <v>32.946666666666665</v>
      </c>
      <c r="J859" t="s">
        <v>98</v>
      </c>
      <c r="K859" t="s">
        <v>99</v>
      </c>
      <c r="L859">
        <v>1328421600</v>
      </c>
      <c r="M859" s="11">
        <f t="shared" si="66"/>
        <v>40944.25</v>
      </c>
      <c r="N859">
        <v>1330408800</v>
      </c>
      <c r="O859" s="11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65"/>
        <v>69.45</v>
      </c>
      <c r="G860" t="s">
        <v>14</v>
      </c>
      <c r="H860">
        <v>35</v>
      </c>
      <c r="I860" s="7">
        <f t="shared" si="69"/>
        <v>79.371428571428567</v>
      </c>
      <c r="J860" t="s">
        <v>21</v>
      </c>
      <c r="K860" t="s">
        <v>22</v>
      </c>
      <c r="L860">
        <v>1524286800</v>
      </c>
      <c r="M860" s="11">
        <f t="shared" si="66"/>
        <v>43211.208333333328</v>
      </c>
      <c r="N860">
        <v>1524891600</v>
      </c>
      <c r="O860" s="11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65"/>
        <v>35.534246575342465</v>
      </c>
      <c r="G861" t="s">
        <v>14</v>
      </c>
      <c r="H861">
        <v>63</v>
      </c>
      <c r="I861" s="7">
        <f t="shared" si="69"/>
        <v>41.174603174603178</v>
      </c>
      <c r="J861" t="s">
        <v>21</v>
      </c>
      <c r="K861" t="s">
        <v>22</v>
      </c>
      <c r="L861">
        <v>1362117600</v>
      </c>
      <c r="M861" s="11">
        <f t="shared" si="66"/>
        <v>41334.25</v>
      </c>
      <c r="N861">
        <v>1363669200</v>
      </c>
      <c r="O861" s="11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65"/>
        <v>251.65</v>
      </c>
      <c r="G862" t="s">
        <v>20</v>
      </c>
      <c r="H862">
        <v>65</v>
      </c>
      <c r="I862" s="7">
        <f t="shared" si="69"/>
        <v>77.430769230769229</v>
      </c>
      <c r="J862" t="s">
        <v>21</v>
      </c>
      <c r="K862" t="s">
        <v>22</v>
      </c>
      <c r="L862">
        <v>1550556000</v>
      </c>
      <c r="M862" s="11">
        <f t="shared" si="66"/>
        <v>43515.25</v>
      </c>
      <c r="N862">
        <v>1551420000</v>
      </c>
      <c r="O862" s="11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65"/>
        <v>105.87500000000001</v>
      </c>
      <c r="G863" t="s">
        <v>20</v>
      </c>
      <c r="H863">
        <v>163</v>
      </c>
      <c r="I863" s="7">
        <f t="shared" si="69"/>
        <v>57.159509202453989</v>
      </c>
      <c r="J863" t="s">
        <v>21</v>
      </c>
      <c r="K863" t="s">
        <v>22</v>
      </c>
      <c r="L863">
        <v>1269147600</v>
      </c>
      <c r="M863" s="11">
        <f t="shared" si="66"/>
        <v>40258.208333333336</v>
      </c>
      <c r="N863">
        <v>1269838800</v>
      </c>
      <c r="O863" s="11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65"/>
        <v>187.42857142857144</v>
      </c>
      <c r="G864" t="s">
        <v>20</v>
      </c>
      <c r="H864">
        <v>85</v>
      </c>
      <c r="I864" s="7">
        <f t="shared" si="69"/>
        <v>77.17647058823529</v>
      </c>
      <c r="J864" t="s">
        <v>21</v>
      </c>
      <c r="K864" t="s">
        <v>22</v>
      </c>
      <c r="L864">
        <v>1312174800</v>
      </c>
      <c r="M864" s="11">
        <f t="shared" si="66"/>
        <v>40756.208333333336</v>
      </c>
      <c r="N864">
        <v>1312520400</v>
      </c>
      <c r="O864" s="11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65"/>
        <v>386.78571428571428</v>
      </c>
      <c r="G865" t="s">
        <v>20</v>
      </c>
      <c r="H865">
        <v>217</v>
      </c>
      <c r="I865" s="7">
        <f t="shared" si="69"/>
        <v>24.953917050691246</v>
      </c>
      <c r="J865" t="s">
        <v>21</v>
      </c>
      <c r="K865" t="s">
        <v>22</v>
      </c>
      <c r="L865">
        <v>1434517200</v>
      </c>
      <c r="M865" s="11">
        <f t="shared" si="66"/>
        <v>42172.208333333328</v>
      </c>
      <c r="N865">
        <v>1436504400</v>
      </c>
      <c r="O865" s="11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65"/>
        <v>347.07142857142856</v>
      </c>
      <c r="G866" t="s">
        <v>20</v>
      </c>
      <c r="H866">
        <v>150</v>
      </c>
      <c r="I866" s="7">
        <f t="shared" si="69"/>
        <v>97.18</v>
      </c>
      <c r="J866" t="s">
        <v>21</v>
      </c>
      <c r="K866" t="s">
        <v>22</v>
      </c>
      <c r="L866">
        <v>1471582800</v>
      </c>
      <c r="M866" s="11">
        <f t="shared" si="66"/>
        <v>42601.208333333328</v>
      </c>
      <c r="N866">
        <v>1472014800</v>
      </c>
      <c r="O866" s="11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65"/>
        <v>185.82098765432099</v>
      </c>
      <c r="G867" t="s">
        <v>20</v>
      </c>
      <c r="H867">
        <v>3272</v>
      </c>
      <c r="I867" s="7">
        <f t="shared" si="69"/>
        <v>46.000916870415651</v>
      </c>
      <c r="J867" t="s">
        <v>21</v>
      </c>
      <c r="K867" t="s">
        <v>22</v>
      </c>
      <c r="L867">
        <v>1410757200</v>
      </c>
      <c r="M867" s="11">
        <f t="shared" si="66"/>
        <v>41897.208333333336</v>
      </c>
      <c r="N867">
        <v>1411534800</v>
      </c>
      <c r="O867" s="11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65"/>
        <v>43.241247264770237</v>
      </c>
      <c r="G868" t="s">
        <v>74</v>
      </c>
      <c r="H868">
        <v>898</v>
      </c>
      <c r="I868" s="7">
        <f t="shared" si="69"/>
        <v>88.023385300668153</v>
      </c>
      <c r="J868" t="s">
        <v>21</v>
      </c>
      <c r="K868" t="s">
        <v>22</v>
      </c>
      <c r="L868">
        <v>1304830800</v>
      </c>
      <c r="M868" s="11">
        <f t="shared" si="66"/>
        <v>40671.208333333336</v>
      </c>
      <c r="N868">
        <v>1304917200</v>
      </c>
      <c r="O868" s="11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65"/>
        <v>162.4375</v>
      </c>
      <c r="G869" t="s">
        <v>20</v>
      </c>
      <c r="H869">
        <v>300</v>
      </c>
      <c r="I869" s="7">
        <f t="shared" si="69"/>
        <v>25.99</v>
      </c>
      <c r="J869" t="s">
        <v>21</v>
      </c>
      <c r="K869" t="s">
        <v>22</v>
      </c>
      <c r="L869">
        <v>1539061200</v>
      </c>
      <c r="M869" s="11">
        <f t="shared" si="66"/>
        <v>43382.208333333328</v>
      </c>
      <c r="N869">
        <v>1539579600</v>
      </c>
      <c r="O869" s="11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65"/>
        <v>184.84285714285716</v>
      </c>
      <c r="G870" t="s">
        <v>20</v>
      </c>
      <c r="H870">
        <v>126</v>
      </c>
      <c r="I870" s="7">
        <f t="shared" si="69"/>
        <v>102.69047619047619</v>
      </c>
      <c r="J870" t="s">
        <v>21</v>
      </c>
      <c r="K870" t="s">
        <v>22</v>
      </c>
      <c r="L870">
        <v>1381554000</v>
      </c>
      <c r="M870" s="11">
        <f t="shared" si="66"/>
        <v>41559.208333333336</v>
      </c>
      <c r="N870">
        <v>1382504400</v>
      </c>
      <c r="O870" s="11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65"/>
        <v>23.703520691785052</v>
      </c>
      <c r="G871" t="s">
        <v>14</v>
      </c>
      <c r="H871">
        <v>526</v>
      </c>
      <c r="I871" s="7">
        <f t="shared" si="69"/>
        <v>72.958174904942965</v>
      </c>
      <c r="J871" t="s">
        <v>21</v>
      </c>
      <c r="K871" t="s">
        <v>22</v>
      </c>
      <c r="L871">
        <v>1277096400</v>
      </c>
      <c r="M871" s="11">
        <f t="shared" si="66"/>
        <v>40350.208333333336</v>
      </c>
      <c r="N871">
        <v>1278306000</v>
      </c>
      <c r="O871" s="11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65"/>
        <v>89.870129870129873</v>
      </c>
      <c r="G872" t="s">
        <v>14</v>
      </c>
      <c r="H872">
        <v>121</v>
      </c>
      <c r="I872" s="7">
        <f t="shared" si="69"/>
        <v>57.190082644628099</v>
      </c>
      <c r="J872" t="s">
        <v>21</v>
      </c>
      <c r="K872" t="s">
        <v>22</v>
      </c>
      <c r="L872">
        <v>1440392400</v>
      </c>
      <c r="M872" s="11">
        <f t="shared" si="66"/>
        <v>42240.208333333328</v>
      </c>
      <c r="N872">
        <v>1442552400</v>
      </c>
      <c r="O872" s="11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65"/>
        <v>272.6041958041958</v>
      </c>
      <c r="G873" t="s">
        <v>20</v>
      </c>
      <c r="H873">
        <v>2320</v>
      </c>
      <c r="I873" s="7">
        <f t="shared" si="69"/>
        <v>84.013793103448279</v>
      </c>
      <c r="J873" t="s">
        <v>21</v>
      </c>
      <c r="K873" t="s">
        <v>22</v>
      </c>
      <c r="L873">
        <v>1509512400</v>
      </c>
      <c r="M873" s="11">
        <f t="shared" si="66"/>
        <v>43040.208333333328</v>
      </c>
      <c r="N873">
        <v>1511071200</v>
      </c>
      <c r="O873" s="11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65"/>
        <v>170.04255319148936</v>
      </c>
      <c r="G874" t="s">
        <v>20</v>
      </c>
      <c r="H874">
        <v>81</v>
      </c>
      <c r="I874" s="7">
        <f t="shared" si="69"/>
        <v>98.666666666666671</v>
      </c>
      <c r="J874" t="s">
        <v>26</v>
      </c>
      <c r="K874" t="s">
        <v>27</v>
      </c>
      <c r="L874">
        <v>1535950800</v>
      </c>
      <c r="M874" s="11">
        <f t="shared" si="66"/>
        <v>43346.208333333328</v>
      </c>
      <c r="N874">
        <v>1536382800</v>
      </c>
      <c r="O874" s="11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65"/>
        <v>188.28503562945369</v>
      </c>
      <c r="G875" t="s">
        <v>20</v>
      </c>
      <c r="H875">
        <v>1887</v>
      </c>
      <c r="I875" s="7">
        <f t="shared" si="69"/>
        <v>42.007419183889773</v>
      </c>
      <c r="J875" t="s">
        <v>21</v>
      </c>
      <c r="K875" t="s">
        <v>22</v>
      </c>
      <c r="L875">
        <v>1389160800</v>
      </c>
      <c r="M875" s="11">
        <f t="shared" si="66"/>
        <v>41647.25</v>
      </c>
      <c r="N875">
        <v>1389592800</v>
      </c>
      <c r="O875" s="11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65"/>
        <v>346.93532338308455</v>
      </c>
      <c r="G876" t="s">
        <v>20</v>
      </c>
      <c r="H876">
        <v>4358</v>
      </c>
      <c r="I876" s="7">
        <f t="shared" si="69"/>
        <v>32.002753556677376</v>
      </c>
      <c r="J876" t="s">
        <v>21</v>
      </c>
      <c r="K876" t="s">
        <v>22</v>
      </c>
      <c r="L876">
        <v>1271998800</v>
      </c>
      <c r="M876" s="11">
        <f t="shared" si="66"/>
        <v>40291.208333333336</v>
      </c>
      <c r="N876">
        <v>1275282000</v>
      </c>
      <c r="O876" s="11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65"/>
        <v>69.177215189873422</v>
      </c>
      <c r="G877" t="s">
        <v>14</v>
      </c>
      <c r="H877">
        <v>67</v>
      </c>
      <c r="I877" s="7">
        <f t="shared" si="69"/>
        <v>81.567164179104481</v>
      </c>
      <c r="J877" t="s">
        <v>21</v>
      </c>
      <c r="K877" t="s">
        <v>22</v>
      </c>
      <c r="L877">
        <v>1294898400</v>
      </c>
      <c r="M877" s="11">
        <f t="shared" si="66"/>
        <v>40556.25</v>
      </c>
      <c r="N877">
        <v>1294984800</v>
      </c>
      <c r="O877" s="11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65"/>
        <v>25.433734939759034</v>
      </c>
      <c r="G878" t="s">
        <v>14</v>
      </c>
      <c r="H878">
        <v>57</v>
      </c>
      <c r="I878" s="7">
        <f t="shared" si="69"/>
        <v>37.035087719298247</v>
      </c>
      <c r="J878" t="s">
        <v>15</v>
      </c>
      <c r="K878" t="s">
        <v>16</v>
      </c>
      <c r="L878">
        <v>1559970000</v>
      </c>
      <c r="M878" s="11">
        <f t="shared" si="66"/>
        <v>43624.208333333328</v>
      </c>
      <c r="N878">
        <v>1562043600</v>
      </c>
      <c r="O878" s="11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65"/>
        <v>77.400977995110026</v>
      </c>
      <c r="G879" t="s">
        <v>14</v>
      </c>
      <c r="H879">
        <v>1229</v>
      </c>
      <c r="I879" s="7">
        <f t="shared" si="69"/>
        <v>103.033360455655</v>
      </c>
      <c r="J879" t="s">
        <v>21</v>
      </c>
      <c r="K879" t="s">
        <v>22</v>
      </c>
      <c r="L879">
        <v>1469509200</v>
      </c>
      <c r="M879" s="11">
        <f t="shared" si="66"/>
        <v>42577.208333333328</v>
      </c>
      <c r="N879">
        <v>1469595600</v>
      </c>
      <c r="O879" s="11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65"/>
        <v>37.481481481481481</v>
      </c>
      <c r="G880" t="s">
        <v>14</v>
      </c>
      <c r="H880">
        <v>12</v>
      </c>
      <c r="I880" s="7">
        <f t="shared" si="69"/>
        <v>84.333333333333329</v>
      </c>
      <c r="J880" t="s">
        <v>107</v>
      </c>
      <c r="K880" t="s">
        <v>108</v>
      </c>
      <c r="L880">
        <v>1579068000</v>
      </c>
      <c r="M880" s="11">
        <f t="shared" si="66"/>
        <v>43845.25</v>
      </c>
      <c r="N880">
        <v>1581141600</v>
      </c>
      <c r="O880" s="11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65"/>
        <v>543.79999999999995</v>
      </c>
      <c r="G881" t="s">
        <v>20</v>
      </c>
      <c r="H881">
        <v>53</v>
      </c>
      <c r="I881" s="7">
        <f t="shared" si="69"/>
        <v>102.60377358490567</v>
      </c>
      <c r="J881" t="s">
        <v>21</v>
      </c>
      <c r="K881" t="s">
        <v>22</v>
      </c>
      <c r="L881">
        <v>1487743200</v>
      </c>
      <c r="M881" s="11">
        <f t="shared" si="66"/>
        <v>42788.25</v>
      </c>
      <c r="N881">
        <v>1488520800</v>
      </c>
      <c r="O881" s="11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65"/>
        <v>228.52189349112427</v>
      </c>
      <c r="G882" t="s">
        <v>20</v>
      </c>
      <c r="H882">
        <v>2414</v>
      </c>
      <c r="I882" s="7">
        <f t="shared" si="69"/>
        <v>79.992129246064621</v>
      </c>
      <c r="J882" t="s">
        <v>21</v>
      </c>
      <c r="K882" t="s">
        <v>22</v>
      </c>
      <c r="L882">
        <v>1563685200</v>
      </c>
      <c r="M882" s="11">
        <f t="shared" si="66"/>
        <v>43667.208333333328</v>
      </c>
      <c r="N882">
        <v>1563858000</v>
      </c>
      <c r="O882" s="11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65"/>
        <v>38.948339483394832</v>
      </c>
      <c r="G883" t="s">
        <v>14</v>
      </c>
      <c r="H883">
        <v>452</v>
      </c>
      <c r="I883" s="7">
        <f t="shared" si="69"/>
        <v>70.055309734513273</v>
      </c>
      <c r="J883" t="s">
        <v>21</v>
      </c>
      <c r="K883" t="s">
        <v>22</v>
      </c>
      <c r="L883">
        <v>1436418000</v>
      </c>
      <c r="M883" s="11">
        <f t="shared" si="66"/>
        <v>42194.208333333328</v>
      </c>
      <c r="N883">
        <v>1438923600</v>
      </c>
      <c r="O883" s="11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65"/>
        <v>370</v>
      </c>
      <c r="G884" t="s">
        <v>20</v>
      </c>
      <c r="H884">
        <v>80</v>
      </c>
      <c r="I884" s="7">
        <f t="shared" si="69"/>
        <v>37</v>
      </c>
      <c r="J884" t="s">
        <v>21</v>
      </c>
      <c r="K884" t="s">
        <v>22</v>
      </c>
      <c r="L884">
        <v>1421820000</v>
      </c>
      <c r="M884" s="11">
        <f t="shared" si="66"/>
        <v>42025.25</v>
      </c>
      <c r="N884">
        <v>1422165600</v>
      </c>
      <c r="O884" s="11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65"/>
        <v>237.91176470588232</v>
      </c>
      <c r="G885" t="s">
        <v>20</v>
      </c>
      <c r="H885">
        <v>193</v>
      </c>
      <c r="I885" s="7">
        <f t="shared" si="69"/>
        <v>41.911917098445599</v>
      </c>
      <c r="J885" t="s">
        <v>21</v>
      </c>
      <c r="K885" t="s">
        <v>22</v>
      </c>
      <c r="L885">
        <v>1274763600</v>
      </c>
      <c r="M885" s="11">
        <f t="shared" si="66"/>
        <v>40323.208333333336</v>
      </c>
      <c r="N885">
        <v>1277874000</v>
      </c>
      <c r="O885" s="11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65"/>
        <v>64.036299765807954</v>
      </c>
      <c r="G886" t="s">
        <v>14</v>
      </c>
      <c r="H886">
        <v>1886</v>
      </c>
      <c r="I886" s="7">
        <f t="shared" si="69"/>
        <v>57.992576882290564</v>
      </c>
      <c r="J886" t="s">
        <v>21</v>
      </c>
      <c r="K886" t="s">
        <v>22</v>
      </c>
      <c r="L886">
        <v>1399179600</v>
      </c>
      <c r="M886" s="11">
        <f t="shared" si="66"/>
        <v>41763.208333333336</v>
      </c>
      <c r="N886">
        <v>1399352400</v>
      </c>
      <c r="O886" s="11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65"/>
        <v>118.27777777777777</v>
      </c>
      <c r="G887" t="s">
        <v>20</v>
      </c>
      <c r="H887">
        <v>52</v>
      </c>
      <c r="I887" s="7">
        <f t="shared" si="69"/>
        <v>40.942307692307693</v>
      </c>
      <c r="J887" t="s">
        <v>21</v>
      </c>
      <c r="K887" t="s">
        <v>22</v>
      </c>
      <c r="L887">
        <v>1275800400</v>
      </c>
      <c r="M887" s="11">
        <f t="shared" si="66"/>
        <v>40335.208333333336</v>
      </c>
      <c r="N887">
        <v>1279083600</v>
      </c>
      <c r="O887" s="11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65"/>
        <v>84.824037184594957</v>
      </c>
      <c r="G888" t="s">
        <v>14</v>
      </c>
      <c r="H888">
        <v>1825</v>
      </c>
      <c r="I888" s="7">
        <f t="shared" si="69"/>
        <v>69.9972602739726</v>
      </c>
      <c r="J888" t="s">
        <v>21</v>
      </c>
      <c r="K888" t="s">
        <v>22</v>
      </c>
      <c r="L888">
        <v>1282798800</v>
      </c>
      <c r="M888" s="11">
        <f t="shared" si="66"/>
        <v>40416.208333333336</v>
      </c>
      <c r="N888">
        <v>1284354000</v>
      </c>
      <c r="O888" s="11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65"/>
        <v>29.346153846153843</v>
      </c>
      <c r="G889" t="s">
        <v>14</v>
      </c>
      <c r="H889">
        <v>31</v>
      </c>
      <c r="I889" s="7">
        <f t="shared" si="69"/>
        <v>73.838709677419359</v>
      </c>
      <c r="J889" t="s">
        <v>21</v>
      </c>
      <c r="K889" t="s">
        <v>22</v>
      </c>
      <c r="L889">
        <v>1437109200</v>
      </c>
      <c r="M889" s="11">
        <f t="shared" si="66"/>
        <v>42202.208333333328</v>
      </c>
      <c r="N889">
        <v>1441170000</v>
      </c>
      <c r="O889" s="11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65"/>
        <v>209.89655172413794</v>
      </c>
      <c r="G890" t="s">
        <v>20</v>
      </c>
      <c r="H890">
        <v>290</v>
      </c>
      <c r="I890" s="7">
        <f t="shared" si="69"/>
        <v>41.979310344827589</v>
      </c>
      <c r="J890" t="s">
        <v>21</v>
      </c>
      <c r="K890" t="s">
        <v>22</v>
      </c>
      <c r="L890">
        <v>1491886800</v>
      </c>
      <c r="M890" s="11">
        <f t="shared" si="66"/>
        <v>42836.208333333328</v>
      </c>
      <c r="N890">
        <v>1493528400</v>
      </c>
      <c r="O890" s="11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65"/>
        <v>169.78571428571431</v>
      </c>
      <c r="G891" t="s">
        <v>20</v>
      </c>
      <c r="H891">
        <v>122</v>
      </c>
      <c r="I891" s="7">
        <f t="shared" si="69"/>
        <v>77.93442622950819</v>
      </c>
      <c r="J891" t="s">
        <v>21</v>
      </c>
      <c r="K891" t="s">
        <v>22</v>
      </c>
      <c r="L891">
        <v>1394600400</v>
      </c>
      <c r="M891" s="11">
        <f t="shared" si="66"/>
        <v>41710.208333333336</v>
      </c>
      <c r="N891">
        <v>1395205200</v>
      </c>
      <c r="O891" s="11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65"/>
        <v>115.95907738095239</v>
      </c>
      <c r="G892" t="s">
        <v>20</v>
      </c>
      <c r="H892">
        <v>1470</v>
      </c>
      <c r="I892" s="7">
        <f t="shared" si="69"/>
        <v>106.01972789115646</v>
      </c>
      <c r="J892" t="s">
        <v>21</v>
      </c>
      <c r="K892" t="s">
        <v>22</v>
      </c>
      <c r="L892">
        <v>1561352400</v>
      </c>
      <c r="M892" s="11">
        <f t="shared" si="66"/>
        <v>43640.208333333328</v>
      </c>
      <c r="N892">
        <v>1561438800</v>
      </c>
      <c r="O892" s="11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65"/>
        <v>258.59999999999997</v>
      </c>
      <c r="G893" t="s">
        <v>20</v>
      </c>
      <c r="H893">
        <v>165</v>
      </c>
      <c r="I893" s="7">
        <f t="shared" si="69"/>
        <v>47.018181818181816</v>
      </c>
      <c r="J893" t="s">
        <v>15</v>
      </c>
      <c r="K893" t="s">
        <v>16</v>
      </c>
      <c r="L893">
        <v>1322892000</v>
      </c>
      <c r="M893" s="11">
        <f t="shared" si="66"/>
        <v>40880.25</v>
      </c>
      <c r="N893">
        <v>1326693600</v>
      </c>
      <c r="O893" s="11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65"/>
        <v>230.58333333333331</v>
      </c>
      <c r="G894" t="s">
        <v>20</v>
      </c>
      <c r="H894">
        <v>182</v>
      </c>
      <c r="I894" s="7">
        <f t="shared" si="69"/>
        <v>76.016483516483518</v>
      </c>
      <c r="J894" t="s">
        <v>21</v>
      </c>
      <c r="K894" t="s">
        <v>22</v>
      </c>
      <c r="L894">
        <v>1274418000</v>
      </c>
      <c r="M894" s="11">
        <f t="shared" si="66"/>
        <v>40319.208333333336</v>
      </c>
      <c r="N894">
        <v>1277960400</v>
      </c>
      <c r="O894" s="11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65"/>
        <v>128.21428571428572</v>
      </c>
      <c r="G895" t="s">
        <v>20</v>
      </c>
      <c r="H895">
        <v>199</v>
      </c>
      <c r="I895" s="7">
        <f t="shared" si="69"/>
        <v>54.120603015075375</v>
      </c>
      <c r="J895" t="s">
        <v>107</v>
      </c>
      <c r="K895" t="s">
        <v>108</v>
      </c>
      <c r="L895">
        <v>1434344400</v>
      </c>
      <c r="M895" s="11">
        <f t="shared" si="66"/>
        <v>42170.208333333328</v>
      </c>
      <c r="N895">
        <v>1434690000</v>
      </c>
      <c r="O895" s="11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65"/>
        <v>188.70588235294116</v>
      </c>
      <c r="G896" t="s">
        <v>20</v>
      </c>
      <c r="H896">
        <v>56</v>
      </c>
      <c r="I896" s="7">
        <f t="shared" si="69"/>
        <v>57.285714285714285</v>
      </c>
      <c r="J896" t="s">
        <v>40</v>
      </c>
      <c r="K896" t="s">
        <v>41</v>
      </c>
      <c r="L896">
        <v>1373518800</v>
      </c>
      <c r="M896" s="11">
        <f t="shared" si="66"/>
        <v>41466.208333333336</v>
      </c>
      <c r="N896">
        <v>1376110800</v>
      </c>
      <c r="O896" s="11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65"/>
        <v>6.9511889862327907</v>
      </c>
      <c r="G897" t="s">
        <v>14</v>
      </c>
      <c r="H897">
        <v>107</v>
      </c>
      <c r="I897" s="7">
        <f t="shared" si="69"/>
        <v>103.81308411214954</v>
      </c>
      <c r="J897" t="s">
        <v>21</v>
      </c>
      <c r="K897" t="s">
        <v>22</v>
      </c>
      <c r="L897">
        <v>1517637600</v>
      </c>
      <c r="M897" s="11">
        <f t="shared" si="66"/>
        <v>43134.25</v>
      </c>
      <c r="N897">
        <v>1518415200</v>
      </c>
      <c r="O897" s="11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65"/>
        <v>774.43434343434342</v>
      </c>
      <c r="G898" t="s">
        <v>20</v>
      </c>
      <c r="H898">
        <v>1460</v>
      </c>
      <c r="I898" s="7">
        <f t="shared" si="69"/>
        <v>105.02602739726028</v>
      </c>
      <c r="J898" t="s">
        <v>26</v>
      </c>
      <c r="K898" t="s">
        <v>27</v>
      </c>
      <c r="L898">
        <v>1310619600</v>
      </c>
      <c r="M898" s="11">
        <f t="shared" si="66"/>
        <v>40738.208333333336</v>
      </c>
      <c r="N898">
        <v>1310878800</v>
      </c>
      <c r="O898" s="11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70">E899/D899*100</f>
        <v>27.693181818181817</v>
      </c>
      <c r="G899" t="s">
        <v>14</v>
      </c>
      <c r="H899">
        <v>27</v>
      </c>
      <c r="I899" s="7">
        <f t="shared" si="69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71">(((L899/60)/60)/24)+DATE(1970,1,1)</f>
        <v>43583.208333333328</v>
      </c>
      <c r="N899">
        <v>1556600400</v>
      </c>
      <c r="O899" s="11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+_xlfn.TEXTBEFORE(R899,"/")</f>
        <v>theater</v>
      </c>
      <c r="T899" t="str">
        <f t="shared" ref="T899:T962" si="73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70"/>
        <v>52.479620323841424</v>
      </c>
      <c r="G900" t="s">
        <v>14</v>
      </c>
      <c r="H900">
        <v>1221</v>
      </c>
      <c r="I900" s="7">
        <f t="shared" ref="I900:I963" si="74">E900/H900</f>
        <v>76.978705978705975</v>
      </c>
      <c r="J900" t="s">
        <v>21</v>
      </c>
      <c r="K900" t="s">
        <v>22</v>
      </c>
      <c r="L900">
        <v>1576476000</v>
      </c>
      <c r="M900" s="11">
        <f t="shared" si="71"/>
        <v>43815.25</v>
      </c>
      <c r="N900">
        <v>1576994400</v>
      </c>
      <c r="O900" s="11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70"/>
        <v>407.09677419354841</v>
      </c>
      <c r="G901" t="s">
        <v>20</v>
      </c>
      <c r="H901">
        <v>123</v>
      </c>
      <c r="I901" s="7">
        <f t="shared" si="74"/>
        <v>102.60162601626017</v>
      </c>
      <c r="J901" t="s">
        <v>98</v>
      </c>
      <c r="K901" t="s">
        <v>99</v>
      </c>
      <c r="L901">
        <v>1381122000</v>
      </c>
      <c r="M901" s="11">
        <f t="shared" si="71"/>
        <v>41554.208333333336</v>
      </c>
      <c r="N901">
        <v>1382677200</v>
      </c>
      <c r="O901" s="11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70"/>
        <v>2</v>
      </c>
      <c r="G902" t="s">
        <v>14</v>
      </c>
      <c r="H902">
        <v>1</v>
      </c>
      <c r="I902" s="7">
        <f t="shared" si="74"/>
        <v>2</v>
      </c>
      <c r="J902" t="s">
        <v>21</v>
      </c>
      <c r="K902" t="s">
        <v>22</v>
      </c>
      <c r="L902">
        <v>1411102800</v>
      </c>
      <c r="M902" s="11">
        <f t="shared" si="71"/>
        <v>41901.208333333336</v>
      </c>
      <c r="N902">
        <v>1411189200</v>
      </c>
      <c r="O902" s="11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70"/>
        <v>156.17857142857144</v>
      </c>
      <c r="G903" t="s">
        <v>20</v>
      </c>
      <c r="H903">
        <v>159</v>
      </c>
      <c r="I903" s="7">
        <f t="shared" si="74"/>
        <v>55.0062893081761</v>
      </c>
      <c r="J903" t="s">
        <v>21</v>
      </c>
      <c r="K903" t="s">
        <v>22</v>
      </c>
      <c r="L903">
        <v>1531803600</v>
      </c>
      <c r="M903" s="11">
        <f t="shared" si="71"/>
        <v>43298.208333333328</v>
      </c>
      <c r="N903">
        <v>1534654800</v>
      </c>
      <c r="O903" s="11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70"/>
        <v>252.42857142857144</v>
      </c>
      <c r="G904" t="s">
        <v>20</v>
      </c>
      <c r="H904">
        <v>110</v>
      </c>
      <c r="I904" s="7">
        <f t="shared" si="74"/>
        <v>32.127272727272725</v>
      </c>
      <c r="J904" t="s">
        <v>21</v>
      </c>
      <c r="K904" t="s">
        <v>22</v>
      </c>
      <c r="L904">
        <v>1454133600</v>
      </c>
      <c r="M904" s="11">
        <f t="shared" si="71"/>
        <v>42399.25</v>
      </c>
      <c r="N904">
        <v>1457762400</v>
      </c>
      <c r="O904" s="11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70"/>
        <v>1.729268292682927</v>
      </c>
      <c r="G905" t="s">
        <v>47</v>
      </c>
      <c r="H905">
        <v>14</v>
      </c>
      <c r="I905" s="7">
        <f t="shared" si="74"/>
        <v>50.642857142857146</v>
      </c>
      <c r="J905" t="s">
        <v>21</v>
      </c>
      <c r="K905" t="s">
        <v>22</v>
      </c>
      <c r="L905">
        <v>1336194000</v>
      </c>
      <c r="M905" s="11">
        <f t="shared" si="71"/>
        <v>41034.208333333336</v>
      </c>
      <c r="N905">
        <v>1337490000</v>
      </c>
      <c r="O905" s="11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70"/>
        <v>12.230769230769232</v>
      </c>
      <c r="G906" t="s">
        <v>14</v>
      </c>
      <c r="H906">
        <v>16</v>
      </c>
      <c r="I906" s="7">
        <f t="shared" si="74"/>
        <v>49.6875</v>
      </c>
      <c r="J906" t="s">
        <v>21</v>
      </c>
      <c r="K906" t="s">
        <v>22</v>
      </c>
      <c r="L906">
        <v>1349326800</v>
      </c>
      <c r="M906" s="11">
        <f t="shared" si="71"/>
        <v>41186.208333333336</v>
      </c>
      <c r="N906">
        <v>1349672400</v>
      </c>
      <c r="O906" s="11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70"/>
        <v>163.98734177215189</v>
      </c>
      <c r="G907" t="s">
        <v>20</v>
      </c>
      <c r="H907">
        <v>236</v>
      </c>
      <c r="I907" s="7">
        <f t="shared" si="74"/>
        <v>54.894067796610166</v>
      </c>
      <c r="J907" t="s">
        <v>21</v>
      </c>
      <c r="K907" t="s">
        <v>22</v>
      </c>
      <c r="L907">
        <v>1379566800</v>
      </c>
      <c r="M907" s="11">
        <f t="shared" si="71"/>
        <v>41536.208333333336</v>
      </c>
      <c r="N907">
        <v>1379826000</v>
      </c>
      <c r="O907" s="11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70"/>
        <v>162.98181818181817</v>
      </c>
      <c r="G908" t="s">
        <v>20</v>
      </c>
      <c r="H908">
        <v>191</v>
      </c>
      <c r="I908" s="7">
        <f t="shared" si="74"/>
        <v>46.931937172774866</v>
      </c>
      <c r="J908" t="s">
        <v>21</v>
      </c>
      <c r="K908" t="s">
        <v>22</v>
      </c>
      <c r="L908">
        <v>1494651600</v>
      </c>
      <c r="M908" s="11">
        <f t="shared" si="71"/>
        <v>42868.208333333328</v>
      </c>
      <c r="N908">
        <v>1497762000</v>
      </c>
      <c r="O908" s="11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70"/>
        <v>20.252747252747252</v>
      </c>
      <c r="G909" t="s">
        <v>14</v>
      </c>
      <c r="H909">
        <v>41</v>
      </c>
      <c r="I909" s="7">
        <f t="shared" si="74"/>
        <v>44.951219512195124</v>
      </c>
      <c r="J909" t="s">
        <v>21</v>
      </c>
      <c r="K909" t="s">
        <v>22</v>
      </c>
      <c r="L909">
        <v>1303880400</v>
      </c>
      <c r="M909" s="11">
        <f t="shared" si="71"/>
        <v>40660.208333333336</v>
      </c>
      <c r="N909">
        <v>1304485200</v>
      </c>
      <c r="O909" s="11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70"/>
        <v>319.24083769633506</v>
      </c>
      <c r="G910" t="s">
        <v>20</v>
      </c>
      <c r="H910">
        <v>3934</v>
      </c>
      <c r="I910" s="7">
        <f t="shared" si="74"/>
        <v>30.99898322318251</v>
      </c>
      <c r="J910" t="s">
        <v>21</v>
      </c>
      <c r="K910" t="s">
        <v>22</v>
      </c>
      <c r="L910">
        <v>1335934800</v>
      </c>
      <c r="M910" s="11">
        <f t="shared" si="71"/>
        <v>41031.208333333336</v>
      </c>
      <c r="N910">
        <v>1336885200</v>
      </c>
      <c r="O910" s="11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70"/>
        <v>478.94444444444446</v>
      </c>
      <c r="G911" t="s">
        <v>20</v>
      </c>
      <c r="H911">
        <v>80</v>
      </c>
      <c r="I911" s="7">
        <f t="shared" si="74"/>
        <v>107.7625</v>
      </c>
      <c r="J911" t="s">
        <v>15</v>
      </c>
      <c r="K911" t="s">
        <v>16</v>
      </c>
      <c r="L911">
        <v>1528088400</v>
      </c>
      <c r="M911" s="11">
        <f t="shared" si="71"/>
        <v>43255.208333333328</v>
      </c>
      <c r="N911">
        <v>1530421200</v>
      </c>
      <c r="O911" s="11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70"/>
        <v>19.556634304207122</v>
      </c>
      <c r="G912" t="s">
        <v>74</v>
      </c>
      <c r="H912">
        <v>296</v>
      </c>
      <c r="I912" s="7">
        <f t="shared" si="74"/>
        <v>102.07770270270271</v>
      </c>
      <c r="J912" t="s">
        <v>21</v>
      </c>
      <c r="K912" t="s">
        <v>22</v>
      </c>
      <c r="L912">
        <v>1421906400</v>
      </c>
      <c r="M912" s="11">
        <f t="shared" si="71"/>
        <v>42026.25</v>
      </c>
      <c r="N912">
        <v>1421992800</v>
      </c>
      <c r="O912" s="11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70"/>
        <v>198.94827586206895</v>
      </c>
      <c r="G913" t="s">
        <v>20</v>
      </c>
      <c r="H913">
        <v>462</v>
      </c>
      <c r="I913" s="7">
        <f t="shared" si="74"/>
        <v>24.976190476190474</v>
      </c>
      <c r="J913" t="s">
        <v>21</v>
      </c>
      <c r="K913" t="s">
        <v>22</v>
      </c>
      <c r="L913">
        <v>1568005200</v>
      </c>
      <c r="M913" s="11">
        <f t="shared" si="71"/>
        <v>43717.208333333328</v>
      </c>
      <c r="N913">
        <v>1568178000</v>
      </c>
      <c r="O913" s="11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70"/>
        <v>795</v>
      </c>
      <c r="G914" t="s">
        <v>20</v>
      </c>
      <c r="H914">
        <v>179</v>
      </c>
      <c r="I914" s="7">
        <f t="shared" si="74"/>
        <v>79.944134078212286</v>
      </c>
      <c r="J914" t="s">
        <v>21</v>
      </c>
      <c r="K914" t="s">
        <v>22</v>
      </c>
      <c r="L914">
        <v>1346821200</v>
      </c>
      <c r="M914" s="11">
        <f t="shared" si="71"/>
        <v>41157.208333333336</v>
      </c>
      <c r="N914">
        <v>1347944400</v>
      </c>
      <c r="O914" s="11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70"/>
        <v>50.621082621082621</v>
      </c>
      <c r="G915" t="s">
        <v>14</v>
      </c>
      <c r="H915">
        <v>523</v>
      </c>
      <c r="I915" s="7">
        <f t="shared" si="74"/>
        <v>67.946462715105156</v>
      </c>
      <c r="J915" t="s">
        <v>26</v>
      </c>
      <c r="K915" t="s">
        <v>27</v>
      </c>
      <c r="L915">
        <v>1557637200</v>
      </c>
      <c r="M915" s="11">
        <f t="shared" si="71"/>
        <v>43597.208333333328</v>
      </c>
      <c r="N915">
        <v>1558760400</v>
      </c>
      <c r="O915" s="11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70"/>
        <v>57.4375</v>
      </c>
      <c r="G916" t="s">
        <v>14</v>
      </c>
      <c r="H916">
        <v>141</v>
      </c>
      <c r="I916" s="7">
        <f t="shared" si="74"/>
        <v>26.070921985815602</v>
      </c>
      <c r="J916" t="s">
        <v>40</v>
      </c>
      <c r="K916" t="s">
        <v>41</v>
      </c>
      <c r="L916">
        <v>1375592400</v>
      </c>
      <c r="M916" s="11">
        <f t="shared" si="71"/>
        <v>41490.208333333336</v>
      </c>
      <c r="N916">
        <v>1376629200</v>
      </c>
      <c r="O916" s="11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70"/>
        <v>155.62827640984909</v>
      </c>
      <c r="G917" t="s">
        <v>20</v>
      </c>
      <c r="H917">
        <v>1866</v>
      </c>
      <c r="I917" s="7">
        <f t="shared" si="74"/>
        <v>105.0032154340836</v>
      </c>
      <c r="J917" t="s">
        <v>40</v>
      </c>
      <c r="K917" t="s">
        <v>41</v>
      </c>
      <c r="L917">
        <v>1503982800</v>
      </c>
      <c r="M917" s="11">
        <f t="shared" si="71"/>
        <v>42976.208333333328</v>
      </c>
      <c r="N917">
        <v>1504760400</v>
      </c>
      <c r="O917" s="11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70"/>
        <v>36.297297297297298</v>
      </c>
      <c r="G918" t="s">
        <v>14</v>
      </c>
      <c r="H918">
        <v>52</v>
      </c>
      <c r="I918" s="7">
        <f t="shared" si="74"/>
        <v>25.826923076923077</v>
      </c>
      <c r="J918" t="s">
        <v>21</v>
      </c>
      <c r="K918" t="s">
        <v>22</v>
      </c>
      <c r="L918">
        <v>1418882400</v>
      </c>
      <c r="M918" s="11">
        <f t="shared" si="71"/>
        <v>41991.25</v>
      </c>
      <c r="N918">
        <v>1419660000</v>
      </c>
      <c r="O918" s="11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70"/>
        <v>58.25</v>
      </c>
      <c r="G919" t="s">
        <v>47</v>
      </c>
      <c r="H919">
        <v>27</v>
      </c>
      <c r="I919" s="7">
        <f t="shared" si="74"/>
        <v>77.666666666666671</v>
      </c>
      <c r="J919" t="s">
        <v>40</v>
      </c>
      <c r="K919" t="s">
        <v>41</v>
      </c>
      <c r="L919">
        <v>1309237200</v>
      </c>
      <c r="M919" s="11">
        <f t="shared" si="71"/>
        <v>40722.208333333336</v>
      </c>
      <c r="N919">
        <v>1311310800</v>
      </c>
      <c r="O919" s="11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70"/>
        <v>237.39473684210526</v>
      </c>
      <c r="G920" t="s">
        <v>20</v>
      </c>
      <c r="H920">
        <v>156</v>
      </c>
      <c r="I920" s="7">
        <f t="shared" si="74"/>
        <v>57.82692307692308</v>
      </c>
      <c r="J920" t="s">
        <v>98</v>
      </c>
      <c r="K920" t="s">
        <v>99</v>
      </c>
      <c r="L920">
        <v>1343365200</v>
      </c>
      <c r="M920" s="11">
        <f t="shared" si="71"/>
        <v>41117.208333333336</v>
      </c>
      <c r="N920">
        <v>1344315600</v>
      </c>
      <c r="O920" s="11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70"/>
        <v>58.75</v>
      </c>
      <c r="G921" t="s">
        <v>14</v>
      </c>
      <c r="H921">
        <v>225</v>
      </c>
      <c r="I921" s="7">
        <f t="shared" si="74"/>
        <v>92.955555555555549</v>
      </c>
      <c r="J921" t="s">
        <v>26</v>
      </c>
      <c r="K921" t="s">
        <v>27</v>
      </c>
      <c r="L921">
        <v>1507957200</v>
      </c>
      <c r="M921" s="11">
        <f t="shared" si="71"/>
        <v>43022.208333333328</v>
      </c>
      <c r="N921">
        <v>1510725600</v>
      </c>
      <c r="O921" s="11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70"/>
        <v>182.56603773584905</v>
      </c>
      <c r="G922" t="s">
        <v>20</v>
      </c>
      <c r="H922">
        <v>255</v>
      </c>
      <c r="I922" s="7">
        <f t="shared" si="74"/>
        <v>37.945098039215686</v>
      </c>
      <c r="J922" t="s">
        <v>21</v>
      </c>
      <c r="K922" t="s">
        <v>22</v>
      </c>
      <c r="L922">
        <v>1549519200</v>
      </c>
      <c r="M922" s="11">
        <f t="shared" si="71"/>
        <v>43503.25</v>
      </c>
      <c r="N922">
        <v>1551247200</v>
      </c>
      <c r="O922" s="11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70"/>
        <v>0.75436408977556113</v>
      </c>
      <c r="G923" t="s">
        <v>14</v>
      </c>
      <c r="H923">
        <v>38</v>
      </c>
      <c r="I923" s="7">
        <f t="shared" si="74"/>
        <v>31.842105263157894</v>
      </c>
      <c r="J923" t="s">
        <v>21</v>
      </c>
      <c r="K923" t="s">
        <v>22</v>
      </c>
      <c r="L923">
        <v>1329026400</v>
      </c>
      <c r="M923" s="11">
        <f t="shared" si="71"/>
        <v>40951.25</v>
      </c>
      <c r="N923">
        <v>1330236000</v>
      </c>
      <c r="O923" s="11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70"/>
        <v>175.95330739299609</v>
      </c>
      <c r="G924" t="s">
        <v>20</v>
      </c>
      <c r="H924">
        <v>2261</v>
      </c>
      <c r="I924" s="7">
        <f t="shared" si="74"/>
        <v>40</v>
      </c>
      <c r="J924" t="s">
        <v>21</v>
      </c>
      <c r="K924" t="s">
        <v>22</v>
      </c>
      <c r="L924">
        <v>1544335200</v>
      </c>
      <c r="M924" s="11">
        <f t="shared" si="71"/>
        <v>43443.25</v>
      </c>
      <c r="N924">
        <v>1545112800</v>
      </c>
      <c r="O924" s="11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70"/>
        <v>237.88235294117646</v>
      </c>
      <c r="G925" t="s">
        <v>20</v>
      </c>
      <c r="H925">
        <v>40</v>
      </c>
      <c r="I925" s="7">
        <f t="shared" si="74"/>
        <v>101.1</v>
      </c>
      <c r="J925" t="s">
        <v>21</v>
      </c>
      <c r="K925" t="s">
        <v>22</v>
      </c>
      <c r="L925">
        <v>1279083600</v>
      </c>
      <c r="M925" s="11">
        <f t="shared" si="71"/>
        <v>40373.208333333336</v>
      </c>
      <c r="N925">
        <v>1279170000</v>
      </c>
      <c r="O925" s="11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70"/>
        <v>488.05076142131981</v>
      </c>
      <c r="G926" t="s">
        <v>20</v>
      </c>
      <c r="H926">
        <v>2289</v>
      </c>
      <c r="I926" s="7">
        <f t="shared" si="74"/>
        <v>84.006989951944078</v>
      </c>
      <c r="J926" t="s">
        <v>107</v>
      </c>
      <c r="K926" t="s">
        <v>108</v>
      </c>
      <c r="L926">
        <v>1572498000</v>
      </c>
      <c r="M926" s="11">
        <f t="shared" si="71"/>
        <v>43769.208333333328</v>
      </c>
      <c r="N926">
        <v>1573452000</v>
      </c>
      <c r="O926" s="11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70"/>
        <v>224.06666666666669</v>
      </c>
      <c r="G927" t="s">
        <v>20</v>
      </c>
      <c r="H927">
        <v>65</v>
      </c>
      <c r="I927" s="7">
        <f t="shared" si="74"/>
        <v>103.41538461538461</v>
      </c>
      <c r="J927" t="s">
        <v>21</v>
      </c>
      <c r="K927" t="s">
        <v>22</v>
      </c>
      <c r="L927">
        <v>1506056400</v>
      </c>
      <c r="M927" s="11">
        <f t="shared" si="71"/>
        <v>43000.208333333328</v>
      </c>
      <c r="N927">
        <v>1507093200</v>
      </c>
      <c r="O927" s="11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70"/>
        <v>18.126436781609197</v>
      </c>
      <c r="G928" t="s">
        <v>14</v>
      </c>
      <c r="H928">
        <v>15</v>
      </c>
      <c r="I928" s="7">
        <f t="shared" si="74"/>
        <v>105.13333333333334</v>
      </c>
      <c r="J928" t="s">
        <v>21</v>
      </c>
      <c r="K928" t="s">
        <v>22</v>
      </c>
      <c r="L928">
        <v>1463029200</v>
      </c>
      <c r="M928" s="11">
        <f t="shared" si="71"/>
        <v>42502.208333333328</v>
      </c>
      <c r="N928">
        <v>1463374800</v>
      </c>
      <c r="O928" s="11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70"/>
        <v>45.847222222222221</v>
      </c>
      <c r="G929" t="s">
        <v>14</v>
      </c>
      <c r="H929">
        <v>37</v>
      </c>
      <c r="I929" s="7">
        <f t="shared" si="74"/>
        <v>89.21621621621621</v>
      </c>
      <c r="J929" t="s">
        <v>21</v>
      </c>
      <c r="K929" t="s">
        <v>22</v>
      </c>
      <c r="L929">
        <v>1342069200</v>
      </c>
      <c r="M929" s="11">
        <f t="shared" si="71"/>
        <v>41102.208333333336</v>
      </c>
      <c r="N929">
        <v>1344574800</v>
      </c>
      <c r="O929" s="11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70"/>
        <v>117.31541218637993</v>
      </c>
      <c r="G930" t="s">
        <v>20</v>
      </c>
      <c r="H930">
        <v>3777</v>
      </c>
      <c r="I930" s="7">
        <f t="shared" si="74"/>
        <v>51.995234312946785</v>
      </c>
      <c r="J930" t="s">
        <v>107</v>
      </c>
      <c r="K930" t="s">
        <v>108</v>
      </c>
      <c r="L930">
        <v>1388296800</v>
      </c>
      <c r="M930" s="11">
        <f t="shared" si="71"/>
        <v>41637.25</v>
      </c>
      <c r="N930">
        <v>1389074400</v>
      </c>
      <c r="O930" s="11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70"/>
        <v>217.30909090909088</v>
      </c>
      <c r="G931" t="s">
        <v>20</v>
      </c>
      <c r="H931">
        <v>184</v>
      </c>
      <c r="I931" s="7">
        <f t="shared" si="74"/>
        <v>64.956521739130437</v>
      </c>
      <c r="J931" t="s">
        <v>40</v>
      </c>
      <c r="K931" t="s">
        <v>41</v>
      </c>
      <c r="L931">
        <v>1493787600</v>
      </c>
      <c r="M931" s="11">
        <f t="shared" si="71"/>
        <v>42858.208333333328</v>
      </c>
      <c r="N931">
        <v>1494997200</v>
      </c>
      <c r="O931" s="11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70"/>
        <v>112.28571428571428</v>
      </c>
      <c r="G932" t="s">
        <v>20</v>
      </c>
      <c r="H932">
        <v>85</v>
      </c>
      <c r="I932" s="7">
        <f t="shared" si="74"/>
        <v>46.235294117647058</v>
      </c>
      <c r="J932" t="s">
        <v>21</v>
      </c>
      <c r="K932" t="s">
        <v>22</v>
      </c>
      <c r="L932">
        <v>1424844000</v>
      </c>
      <c r="M932" s="11">
        <f t="shared" si="71"/>
        <v>42060.25</v>
      </c>
      <c r="N932">
        <v>1425448800</v>
      </c>
      <c r="O932" s="11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70"/>
        <v>72.51898734177216</v>
      </c>
      <c r="G933" t="s">
        <v>14</v>
      </c>
      <c r="H933">
        <v>112</v>
      </c>
      <c r="I933" s="7">
        <f t="shared" si="74"/>
        <v>51.151785714285715</v>
      </c>
      <c r="J933" t="s">
        <v>21</v>
      </c>
      <c r="K933" t="s">
        <v>22</v>
      </c>
      <c r="L933">
        <v>1403931600</v>
      </c>
      <c r="M933" s="11">
        <f t="shared" si="71"/>
        <v>41818.208333333336</v>
      </c>
      <c r="N933">
        <v>1404104400</v>
      </c>
      <c r="O933" s="11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70"/>
        <v>212.30434782608697</v>
      </c>
      <c r="G934" t="s">
        <v>20</v>
      </c>
      <c r="H934">
        <v>144</v>
      </c>
      <c r="I934" s="7">
        <f t="shared" si="74"/>
        <v>33.909722222222221</v>
      </c>
      <c r="J934" t="s">
        <v>21</v>
      </c>
      <c r="K934" t="s">
        <v>22</v>
      </c>
      <c r="L934">
        <v>1394514000</v>
      </c>
      <c r="M934" s="11">
        <f t="shared" si="71"/>
        <v>41709.208333333336</v>
      </c>
      <c r="N934">
        <v>1394773200</v>
      </c>
      <c r="O934" s="11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70"/>
        <v>239.74657534246577</v>
      </c>
      <c r="G935" t="s">
        <v>20</v>
      </c>
      <c r="H935">
        <v>1902</v>
      </c>
      <c r="I935" s="7">
        <f t="shared" si="74"/>
        <v>92.016298633017882</v>
      </c>
      <c r="J935" t="s">
        <v>21</v>
      </c>
      <c r="K935" t="s">
        <v>22</v>
      </c>
      <c r="L935">
        <v>1365397200</v>
      </c>
      <c r="M935" s="11">
        <f t="shared" si="71"/>
        <v>41372.208333333336</v>
      </c>
      <c r="N935">
        <v>1366520400</v>
      </c>
      <c r="O935" s="11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70"/>
        <v>181.93548387096774</v>
      </c>
      <c r="G936" t="s">
        <v>20</v>
      </c>
      <c r="H936">
        <v>105</v>
      </c>
      <c r="I936" s="7">
        <f t="shared" si="74"/>
        <v>107.42857142857143</v>
      </c>
      <c r="J936" t="s">
        <v>21</v>
      </c>
      <c r="K936" t="s">
        <v>22</v>
      </c>
      <c r="L936">
        <v>1456120800</v>
      </c>
      <c r="M936" s="11">
        <f t="shared" si="71"/>
        <v>42422.25</v>
      </c>
      <c r="N936">
        <v>1456639200</v>
      </c>
      <c r="O936" s="11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70"/>
        <v>164.13114754098362</v>
      </c>
      <c r="G937" t="s">
        <v>20</v>
      </c>
      <c r="H937">
        <v>132</v>
      </c>
      <c r="I937" s="7">
        <f t="shared" si="74"/>
        <v>75.848484848484844</v>
      </c>
      <c r="J937" t="s">
        <v>21</v>
      </c>
      <c r="K937" t="s">
        <v>22</v>
      </c>
      <c r="L937">
        <v>1437714000</v>
      </c>
      <c r="M937" s="11">
        <f t="shared" si="71"/>
        <v>42209.208333333328</v>
      </c>
      <c r="N937">
        <v>1438318800</v>
      </c>
      <c r="O937" s="11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70"/>
        <v>1.6375968992248062</v>
      </c>
      <c r="G938" t="s">
        <v>14</v>
      </c>
      <c r="H938">
        <v>21</v>
      </c>
      <c r="I938" s="7">
        <f t="shared" si="74"/>
        <v>80.476190476190482</v>
      </c>
      <c r="J938" t="s">
        <v>21</v>
      </c>
      <c r="K938" t="s">
        <v>22</v>
      </c>
      <c r="L938">
        <v>1563771600</v>
      </c>
      <c r="M938" s="11">
        <f t="shared" si="71"/>
        <v>43668.208333333328</v>
      </c>
      <c r="N938">
        <v>1564030800</v>
      </c>
      <c r="O938" s="11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70"/>
        <v>49.64385964912281</v>
      </c>
      <c r="G939" t="s">
        <v>74</v>
      </c>
      <c r="H939">
        <v>976</v>
      </c>
      <c r="I939" s="7">
        <f t="shared" si="74"/>
        <v>86.978483606557376</v>
      </c>
      <c r="J939" t="s">
        <v>21</v>
      </c>
      <c r="K939" t="s">
        <v>22</v>
      </c>
      <c r="L939">
        <v>1448517600</v>
      </c>
      <c r="M939" s="11">
        <f t="shared" si="71"/>
        <v>42334.25</v>
      </c>
      <c r="N939">
        <v>1449295200</v>
      </c>
      <c r="O939" s="11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70"/>
        <v>109.70652173913042</v>
      </c>
      <c r="G940" t="s">
        <v>20</v>
      </c>
      <c r="H940">
        <v>96</v>
      </c>
      <c r="I940" s="7">
        <f t="shared" si="74"/>
        <v>105.13541666666667</v>
      </c>
      <c r="J940" t="s">
        <v>21</v>
      </c>
      <c r="K940" t="s">
        <v>22</v>
      </c>
      <c r="L940">
        <v>1528779600</v>
      </c>
      <c r="M940" s="11">
        <f t="shared" si="71"/>
        <v>43263.208333333328</v>
      </c>
      <c r="N940">
        <v>1531890000</v>
      </c>
      <c r="O940" s="11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70"/>
        <v>49.217948717948715</v>
      </c>
      <c r="G941" t="s">
        <v>14</v>
      </c>
      <c r="H941">
        <v>67</v>
      </c>
      <c r="I941" s="7">
        <f t="shared" si="74"/>
        <v>57.298507462686565</v>
      </c>
      <c r="J941" t="s">
        <v>21</v>
      </c>
      <c r="K941" t="s">
        <v>22</v>
      </c>
      <c r="L941">
        <v>1304744400</v>
      </c>
      <c r="M941" s="11">
        <f t="shared" si="71"/>
        <v>40670.208333333336</v>
      </c>
      <c r="N941">
        <v>1306213200</v>
      </c>
      <c r="O941" s="11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70"/>
        <v>62.232323232323225</v>
      </c>
      <c r="G942" t="s">
        <v>47</v>
      </c>
      <c r="H942">
        <v>66</v>
      </c>
      <c r="I942" s="7">
        <f t="shared" si="74"/>
        <v>93.348484848484844</v>
      </c>
      <c r="J942" t="s">
        <v>15</v>
      </c>
      <c r="K942" t="s">
        <v>16</v>
      </c>
      <c r="L942">
        <v>1354341600</v>
      </c>
      <c r="M942" s="11">
        <f t="shared" si="71"/>
        <v>41244.25</v>
      </c>
      <c r="N942">
        <v>1356242400</v>
      </c>
      <c r="O942" s="11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70"/>
        <v>13.05813953488372</v>
      </c>
      <c r="G943" t="s">
        <v>14</v>
      </c>
      <c r="H943">
        <v>78</v>
      </c>
      <c r="I943" s="7">
        <f t="shared" si="74"/>
        <v>71.987179487179489</v>
      </c>
      <c r="J943" t="s">
        <v>21</v>
      </c>
      <c r="K943" t="s">
        <v>22</v>
      </c>
      <c r="L943">
        <v>1294552800</v>
      </c>
      <c r="M943" s="11">
        <f t="shared" si="71"/>
        <v>40552.25</v>
      </c>
      <c r="N943">
        <v>1297576800</v>
      </c>
      <c r="O943" s="11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70"/>
        <v>64.635416666666671</v>
      </c>
      <c r="G944" t="s">
        <v>14</v>
      </c>
      <c r="H944">
        <v>67</v>
      </c>
      <c r="I944" s="7">
        <f t="shared" si="74"/>
        <v>92.611940298507463</v>
      </c>
      <c r="J944" t="s">
        <v>26</v>
      </c>
      <c r="K944" t="s">
        <v>27</v>
      </c>
      <c r="L944">
        <v>1295935200</v>
      </c>
      <c r="M944" s="11">
        <f t="shared" si="71"/>
        <v>40568.25</v>
      </c>
      <c r="N944">
        <v>1296194400</v>
      </c>
      <c r="O944" s="11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70"/>
        <v>159.58666666666667</v>
      </c>
      <c r="G945" t="s">
        <v>20</v>
      </c>
      <c r="H945">
        <v>114</v>
      </c>
      <c r="I945" s="7">
        <f t="shared" si="74"/>
        <v>104.99122807017544</v>
      </c>
      <c r="J945" t="s">
        <v>21</v>
      </c>
      <c r="K945" t="s">
        <v>22</v>
      </c>
      <c r="L945">
        <v>1411534800</v>
      </c>
      <c r="M945" s="11">
        <f t="shared" si="71"/>
        <v>41906.208333333336</v>
      </c>
      <c r="N945">
        <v>1414558800</v>
      </c>
      <c r="O945" s="11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70"/>
        <v>81.42</v>
      </c>
      <c r="G946" t="s">
        <v>14</v>
      </c>
      <c r="H946">
        <v>263</v>
      </c>
      <c r="I946" s="7">
        <f t="shared" si="74"/>
        <v>30.958174904942965</v>
      </c>
      <c r="J946" t="s">
        <v>26</v>
      </c>
      <c r="K946" t="s">
        <v>27</v>
      </c>
      <c r="L946">
        <v>1486706400</v>
      </c>
      <c r="M946" s="11">
        <f t="shared" si="71"/>
        <v>42776.25</v>
      </c>
      <c r="N946">
        <v>1488348000</v>
      </c>
      <c r="O946" s="11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70"/>
        <v>32.444767441860463</v>
      </c>
      <c r="G947" t="s">
        <v>14</v>
      </c>
      <c r="H947">
        <v>1691</v>
      </c>
      <c r="I947" s="7">
        <f t="shared" si="74"/>
        <v>33.001182732111175</v>
      </c>
      <c r="J947" t="s">
        <v>21</v>
      </c>
      <c r="K947" t="s">
        <v>22</v>
      </c>
      <c r="L947">
        <v>1333602000</v>
      </c>
      <c r="M947" s="11">
        <f t="shared" si="71"/>
        <v>41004.208333333336</v>
      </c>
      <c r="N947">
        <v>1334898000</v>
      </c>
      <c r="O947" s="11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70"/>
        <v>9.9141184124918666</v>
      </c>
      <c r="G948" t="s">
        <v>14</v>
      </c>
      <c r="H948">
        <v>181</v>
      </c>
      <c r="I948" s="7">
        <f t="shared" si="74"/>
        <v>84.187845303867405</v>
      </c>
      <c r="J948" t="s">
        <v>21</v>
      </c>
      <c r="K948" t="s">
        <v>22</v>
      </c>
      <c r="L948">
        <v>1308200400</v>
      </c>
      <c r="M948" s="11">
        <f t="shared" si="71"/>
        <v>40710.208333333336</v>
      </c>
      <c r="N948">
        <v>1308373200</v>
      </c>
      <c r="O948" s="11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70"/>
        <v>26.694444444444443</v>
      </c>
      <c r="G949" t="s">
        <v>14</v>
      </c>
      <c r="H949">
        <v>13</v>
      </c>
      <c r="I949" s="7">
        <f t="shared" si="74"/>
        <v>73.92307692307692</v>
      </c>
      <c r="J949" t="s">
        <v>21</v>
      </c>
      <c r="K949" t="s">
        <v>22</v>
      </c>
      <c r="L949">
        <v>1411707600</v>
      </c>
      <c r="M949" s="11">
        <f t="shared" si="71"/>
        <v>41908.208333333336</v>
      </c>
      <c r="N949">
        <v>1412312400</v>
      </c>
      <c r="O949" s="11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70"/>
        <v>62.957446808510639</v>
      </c>
      <c r="G950" t="s">
        <v>74</v>
      </c>
      <c r="H950">
        <v>160</v>
      </c>
      <c r="I950" s="7">
        <f t="shared" si="74"/>
        <v>36.987499999999997</v>
      </c>
      <c r="J950" t="s">
        <v>21</v>
      </c>
      <c r="K950" t="s">
        <v>22</v>
      </c>
      <c r="L950">
        <v>1418364000</v>
      </c>
      <c r="M950" s="11">
        <f t="shared" si="71"/>
        <v>41985.25</v>
      </c>
      <c r="N950">
        <v>1419228000</v>
      </c>
      <c r="O950" s="11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70"/>
        <v>161.35593220338984</v>
      </c>
      <c r="G951" t="s">
        <v>20</v>
      </c>
      <c r="H951">
        <v>203</v>
      </c>
      <c r="I951" s="7">
        <f t="shared" si="74"/>
        <v>46.896551724137929</v>
      </c>
      <c r="J951" t="s">
        <v>21</v>
      </c>
      <c r="K951" t="s">
        <v>22</v>
      </c>
      <c r="L951">
        <v>1429333200</v>
      </c>
      <c r="M951" s="11">
        <f t="shared" si="71"/>
        <v>42112.208333333328</v>
      </c>
      <c r="N951">
        <v>1430974800</v>
      </c>
      <c r="O951" s="11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70"/>
        <v>5</v>
      </c>
      <c r="G952" t="s">
        <v>14</v>
      </c>
      <c r="H952">
        <v>1</v>
      </c>
      <c r="I952" s="7">
        <f t="shared" si="74"/>
        <v>5</v>
      </c>
      <c r="J952" t="s">
        <v>21</v>
      </c>
      <c r="K952" t="s">
        <v>22</v>
      </c>
      <c r="L952">
        <v>1555390800</v>
      </c>
      <c r="M952" s="11">
        <f t="shared" si="71"/>
        <v>43571.208333333328</v>
      </c>
      <c r="N952">
        <v>1555822800</v>
      </c>
      <c r="O952" s="11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70"/>
        <v>1096.9379310344827</v>
      </c>
      <c r="G953" t="s">
        <v>20</v>
      </c>
      <c r="H953">
        <v>1559</v>
      </c>
      <c r="I953" s="7">
        <f t="shared" si="74"/>
        <v>102.02437459910199</v>
      </c>
      <c r="J953" t="s">
        <v>21</v>
      </c>
      <c r="K953" t="s">
        <v>22</v>
      </c>
      <c r="L953">
        <v>1482732000</v>
      </c>
      <c r="M953" s="11">
        <f t="shared" si="71"/>
        <v>42730.25</v>
      </c>
      <c r="N953">
        <v>1482818400</v>
      </c>
      <c r="O953" s="11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70"/>
        <v>70.094158075601371</v>
      </c>
      <c r="G954" t="s">
        <v>74</v>
      </c>
      <c r="H954">
        <v>2266</v>
      </c>
      <c r="I954" s="7">
        <f t="shared" si="74"/>
        <v>45.007502206531335</v>
      </c>
      <c r="J954" t="s">
        <v>21</v>
      </c>
      <c r="K954" t="s">
        <v>22</v>
      </c>
      <c r="L954">
        <v>1470718800</v>
      </c>
      <c r="M954" s="11">
        <f t="shared" si="71"/>
        <v>42591.208333333328</v>
      </c>
      <c r="N954">
        <v>1471928400</v>
      </c>
      <c r="O954" s="11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70"/>
        <v>60</v>
      </c>
      <c r="G955" t="s">
        <v>14</v>
      </c>
      <c r="H955">
        <v>21</v>
      </c>
      <c r="I955" s="7">
        <f t="shared" si="74"/>
        <v>94.285714285714292</v>
      </c>
      <c r="J955" t="s">
        <v>21</v>
      </c>
      <c r="K955" t="s">
        <v>22</v>
      </c>
      <c r="L955">
        <v>1450591200</v>
      </c>
      <c r="M955" s="11">
        <f t="shared" si="71"/>
        <v>42358.25</v>
      </c>
      <c r="N955">
        <v>1453701600</v>
      </c>
      <c r="O955" s="11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70"/>
        <v>367.0985915492958</v>
      </c>
      <c r="G956" t="s">
        <v>20</v>
      </c>
      <c r="H956">
        <v>1548</v>
      </c>
      <c r="I956" s="7">
        <f t="shared" si="74"/>
        <v>101.02325581395348</v>
      </c>
      <c r="J956" t="s">
        <v>26</v>
      </c>
      <c r="K956" t="s">
        <v>27</v>
      </c>
      <c r="L956">
        <v>1348290000</v>
      </c>
      <c r="M956" s="11">
        <f t="shared" si="71"/>
        <v>41174.208333333336</v>
      </c>
      <c r="N956">
        <v>1350363600</v>
      </c>
      <c r="O956" s="11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70"/>
        <v>1109</v>
      </c>
      <c r="G957" t="s">
        <v>20</v>
      </c>
      <c r="H957">
        <v>80</v>
      </c>
      <c r="I957" s="7">
        <f t="shared" si="74"/>
        <v>97.037499999999994</v>
      </c>
      <c r="J957" t="s">
        <v>21</v>
      </c>
      <c r="K957" t="s">
        <v>22</v>
      </c>
      <c r="L957">
        <v>1353823200</v>
      </c>
      <c r="M957" s="11">
        <f t="shared" si="71"/>
        <v>41238.25</v>
      </c>
      <c r="N957">
        <v>1353996000</v>
      </c>
      <c r="O957" s="11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70"/>
        <v>19.028784648187631</v>
      </c>
      <c r="G958" t="s">
        <v>14</v>
      </c>
      <c r="H958">
        <v>830</v>
      </c>
      <c r="I958" s="7">
        <f t="shared" si="74"/>
        <v>43.00963855421687</v>
      </c>
      <c r="J958" t="s">
        <v>21</v>
      </c>
      <c r="K958" t="s">
        <v>22</v>
      </c>
      <c r="L958">
        <v>1450764000</v>
      </c>
      <c r="M958" s="11">
        <f t="shared" si="71"/>
        <v>42360.25</v>
      </c>
      <c r="N958">
        <v>1451109600</v>
      </c>
      <c r="O958" s="11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70"/>
        <v>126.87755102040816</v>
      </c>
      <c r="G959" t="s">
        <v>20</v>
      </c>
      <c r="H959">
        <v>131</v>
      </c>
      <c r="I959" s="7">
        <f t="shared" si="74"/>
        <v>94.916030534351151</v>
      </c>
      <c r="J959" t="s">
        <v>21</v>
      </c>
      <c r="K959" t="s">
        <v>22</v>
      </c>
      <c r="L959">
        <v>1329372000</v>
      </c>
      <c r="M959" s="11">
        <f t="shared" si="71"/>
        <v>40955.25</v>
      </c>
      <c r="N959">
        <v>1329631200</v>
      </c>
      <c r="O959" s="11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70"/>
        <v>734.63636363636363</v>
      </c>
      <c r="G960" t="s">
        <v>20</v>
      </c>
      <c r="H960">
        <v>112</v>
      </c>
      <c r="I960" s="7">
        <f t="shared" si="74"/>
        <v>72.151785714285708</v>
      </c>
      <c r="J960" t="s">
        <v>21</v>
      </c>
      <c r="K960" t="s">
        <v>22</v>
      </c>
      <c r="L960">
        <v>1277096400</v>
      </c>
      <c r="M960" s="11">
        <f t="shared" si="71"/>
        <v>40350.208333333336</v>
      </c>
      <c r="N960">
        <v>1278997200</v>
      </c>
      <c r="O960" s="11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70"/>
        <v>4.5731034482758623</v>
      </c>
      <c r="G961" t="s">
        <v>14</v>
      </c>
      <c r="H961">
        <v>130</v>
      </c>
      <c r="I961" s="7">
        <f t="shared" si="74"/>
        <v>51.007692307692309</v>
      </c>
      <c r="J961" t="s">
        <v>21</v>
      </c>
      <c r="K961" t="s">
        <v>22</v>
      </c>
      <c r="L961">
        <v>1277701200</v>
      </c>
      <c r="M961" s="11">
        <f t="shared" si="71"/>
        <v>40357.208333333336</v>
      </c>
      <c r="N961">
        <v>1280120400</v>
      </c>
      <c r="O961" s="11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70"/>
        <v>85.054545454545448</v>
      </c>
      <c r="G962" t="s">
        <v>14</v>
      </c>
      <c r="H962">
        <v>55</v>
      </c>
      <c r="I962" s="7">
        <f t="shared" si="74"/>
        <v>85.054545454545448</v>
      </c>
      <c r="J962" t="s">
        <v>21</v>
      </c>
      <c r="K962" t="s">
        <v>22</v>
      </c>
      <c r="L962">
        <v>1454911200</v>
      </c>
      <c r="M962" s="11">
        <f t="shared" si="71"/>
        <v>42408.25</v>
      </c>
      <c r="N962">
        <v>1458104400</v>
      </c>
      <c r="O962" s="11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75">E963/D963*100</f>
        <v>119.29824561403508</v>
      </c>
      <c r="G963" t="s">
        <v>20</v>
      </c>
      <c r="H963">
        <v>155</v>
      </c>
      <c r="I963" s="7">
        <f t="shared" si="74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76">(((L963/60)/60)/24)+DATE(1970,1,1)</f>
        <v>40591.25</v>
      </c>
      <c r="N963">
        <v>1298268000</v>
      </c>
      <c r="O963" s="11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7">+_xlfn.TEXTBEFORE(R963,"/")</f>
        <v>publishing</v>
      </c>
      <c r="T963" t="str">
        <f t="shared" ref="T963:T1001" si="78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75"/>
        <v>296.02777777777777</v>
      </c>
      <c r="G964" t="s">
        <v>20</v>
      </c>
      <c r="H964">
        <v>266</v>
      </c>
      <c r="I964" s="7">
        <f t="shared" ref="I964:I1001" si="79">E964/H964</f>
        <v>40.063909774436091</v>
      </c>
      <c r="J964" t="s">
        <v>21</v>
      </c>
      <c r="K964" t="s">
        <v>22</v>
      </c>
      <c r="L964">
        <v>1384408800</v>
      </c>
      <c r="M964" s="11">
        <f t="shared" si="76"/>
        <v>41592.25</v>
      </c>
      <c r="N964">
        <v>1386223200</v>
      </c>
      <c r="O964" s="11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75"/>
        <v>84.694915254237287</v>
      </c>
      <c r="G965" t="s">
        <v>14</v>
      </c>
      <c r="H965">
        <v>114</v>
      </c>
      <c r="I965" s="7">
        <f t="shared" si="79"/>
        <v>43.833333333333336</v>
      </c>
      <c r="J965" t="s">
        <v>107</v>
      </c>
      <c r="K965" t="s">
        <v>108</v>
      </c>
      <c r="L965">
        <v>1299304800</v>
      </c>
      <c r="M965" s="11">
        <f t="shared" si="76"/>
        <v>40607.25</v>
      </c>
      <c r="N965">
        <v>1299823200</v>
      </c>
      <c r="O965" s="11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75"/>
        <v>355.7837837837838</v>
      </c>
      <c r="G966" t="s">
        <v>20</v>
      </c>
      <c r="H966">
        <v>155</v>
      </c>
      <c r="I966" s="7">
        <f t="shared" si="79"/>
        <v>84.92903225806451</v>
      </c>
      <c r="J966" t="s">
        <v>21</v>
      </c>
      <c r="K966" t="s">
        <v>22</v>
      </c>
      <c r="L966">
        <v>1431320400</v>
      </c>
      <c r="M966" s="11">
        <f t="shared" si="76"/>
        <v>42135.208333333328</v>
      </c>
      <c r="N966">
        <v>1431752400</v>
      </c>
      <c r="O966" s="11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75"/>
        <v>386.40909090909093</v>
      </c>
      <c r="G967" t="s">
        <v>20</v>
      </c>
      <c r="H967">
        <v>207</v>
      </c>
      <c r="I967" s="7">
        <f t="shared" si="79"/>
        <v>41.067632850241544</v>
      </c>
      <c r="J967" t="s">
        <v>40</v>
      </c>
      <c r="K967" t="s">
        <v>41</v>
      </c>
      <c r="L967">
        <v>1264399200</v>
      </c>
      <c r="M967" s="11">
        <f t="shared" si="76"/>
        <v>40203.25</v>
      </c>
      <c r="N967">
        <v>1267855200</v>
      </c>
      <c r="O967" s="11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75"/>
        <v>792.23529411764707</v>
      </c>
      <c r="G968" t="s">
        <v>20</v>
      </c>
      <c r="H968">
        <v>245</v>
      </c>
      <c r="I968" s="7">
        <f t="shared" si="79"/>
        <v>54.971428571428568</v>
      </c>
      <c r="J968" t="s">
        <v>21</v>
      </c>
      <c r="K968" t="s">
        <v>22</v>
      </c>
      <c r="L968">
        <v>1497502800</v>
      </c>
      <c r="M968" s="11">
        <f t="shared" si="76"/>
        <v>42901.208333333328</v>
      </c>
      <c r="N968">
        <v>1497675600</v>
      </c>
      <c r="O968" s="11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75"/>
        <v>137.03393665158373</v>
      </c>
      <c r="G969" t="s">
        <v>20</v>
      </c>
      <c r="H969">
        <v>1573</v>
      </c>
      <c r="I969" s="7">
        <f t="shared" si="79"/>
        <v>77.010807374443743</v>
      </c>
      <c r="J969" t="s">
        <v>21</v>
      </c>
      <c r="K969" t="s">
        <v>22</v>
      </c>
      <c r="L969">
        <v>1333688400</v>
      </c>
      <c r="M969" s="11">
        <f t="shared" si="76"/>
        <v>41005.208333333336</v>
      </c>
      <c r="N969">
        <v>1336885200</v>
      </c>
      <c r="O969" s="11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75"/>
        <v>338.20833333333337</v>
      </c>
      <c r="G970" t="s">
        <v>20</v>
      </c>
      <c r="H970">
        <v>114</v>
      </c>
      <c r="I970" s="7">
        <f t="shared" si="79"/>
        <v>71.201754385964918</v>
      </c>
      <c r="J970" t="s">
        <v>21</v>
      </c>
      <c r="K970" t="s">
        <v>22</v>
      </c>
      <c r="L970">
        <v>1293861600</v>
      </c>
      <c r="M970" s="11">
        <f t="shared" si="76"/>
        <v>40544.25</v>
      </c>
      <c r="N970">
        <v>1295157600</v>
      </c>
      <c r="O970" s="11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75"/>
        <v>108.22784810126582</v>
      </c>
      <c r="G971" t="s">
        <v>20</v>
      </c>
      <c r="H971">
        <v>93</v>
      </c>
      <c r="I971" s="7">
        <f t="shared" si="79"/>
        <v>91.935483870967744</v>
      </c>
      <c r="J971" t="s">
        <v>21</v>
      </c>
      <c r="K971" t="s">
        <v>22</v>
      </c>
      <c r="L971">
        <v>1576994400</v>
      </c>
      <c r="M971" s="11">
        <f t="shared" si="76"/>
        <v>43821.25</v>
      </c>
      <c r="N971">
        <v>1577599200</v>
      </c>
      <c r="O971" s="11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75"/>
        <v>60.757639620653315</v>
      </c>
      <c r="G972" t="s">
        <v>14</v>
      </c>
      <c r="H972">
        <v>594</v>
      </c>
      <c r="I972" s="7">
        <f t="shared" si="79"/>
        <v>97.069023569023571</v>
      </c>
      <c r="J972" t="s">
        <v>21</v>
      </c>
      <c r="K972" t="s">
        <v>22</v>
      </c>
      <c r="L972">
        <v>1304917200</v>
      </c>
      <c r="M972" s="11">
        <f t="shared" si="76"/>
        <v>40672.208333333336</v>
      </c>
      <c r="N972">
        <v>1305003600</v>
      </c>
      <c r="O972" s="11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75"/>
        <v>27.725490196078432</v>
      </c>
      <c r="G973" t="s">
        <v>14</v>
      </c>
      <c r="H973">
        <v>24</v>
      </c>
      <c r="I973" s="7">
        <f t="shared" si="79"/>
        <v>58.916666666666664</v>
      </c>
      <c r="J973" t="s">
        <v>21</v>
      </c>
      <c r="K973" t="s">
        <v>22</v>
      </c>
      <c r="L973">
        <v>1381208400</v>
      </c>
      <c r="M973" s="11">
        <f t="shared" si="76"/>
        <v>41555.208333333336</v>
      </c>
      <c r="N973">
        <v>1381726800</v>
      </c>
      <c r="O973" s="11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75"/>
        <v>228.3934426229508</v>
      </c>
      <c r="G974" t="s">
        <v>20</v>
      </c>
      <c r="H974">
        <v>1681</v>
      </c>
      <c r="I974" s="7">
        <f t="shared" si="79"/>
        <v>58.015466983938133</v>
      </c>
      <c r="J974" t="s">
        <v>21</v>
      </c>
      <c r="K974" t="s">
        <v>22</v>
      </c>
      <c r="L974">
        <v>1401685200</v>
      </c>
      <c r="M974" s="11">
        <f t="shared" si="76"/>
        <v>41792.208333333336</v>
      </c>
      <c r="N974">
        <v>1402462800</v>
      </c>
      <c r="O974" s="11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75"/>
        <v>21.615194054500414</v>
      </c>
      <c r="G975" t="s">
        <v>14</v>
      </c>
      <c r="H975">
        <v>252</v>
      </c>
      <c r="I975" s="7">
        <f t="shared" si="79"/>
        <v>103.87301587301587</v>
      </c>
      <c r="J975" t="s">
        <v>21</v>
      </c>
      <c r="K975" t="s">
        <v>22</v>
      </c>
      <c r="L975">
        <v>1291960800</v>
      </c>
      <c r="M975" s="11">
        <f t="shared" si="76"/>
        <v>40522.25</v>
      </c>
      <c r="N975">
        <v>1292133600</v>
      </c>
      <c r="O975" s="11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75"/>
        <v>373.875</v>
      </c>
      <c r="G976" t="s">
        <v>20</v>
      </c>
      <c r="H976">
        <v>32</v>
      </c>
      <c r="I976" s="7">
        <f t="shared" si="79"/>
        <v>93.46875</v>
      </c>
      <c r="J976" t="s">
        <v>21</v>
      </c>
      <c r="K976" t="s">
        <v>22</v>
      </c>
      <c r="L976">
        <v>1368853200</v>
      </c>
      <c r="M976" s="11">
        <f t="shared" si="76"/>
        <v>41412.208333333336</v>
      </c>
      <c r="N976">
        <v>1368939600</v>
      </c>
      <c r="O976" s="11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75"/>
        <v>154.92592592592592</v>
      </c>
      <c r="G977" t="s">
        <v>20</v>
      </c>
      <c r="H977">
        <v>135</v>
      </c>
      <c r="I977" s="7">
        <f t="shared" si="79"/>
        <v>61.970370370370368</v>
      </c>
      <c r="J977" t="s">
        <v>21</v>
      </c>
      <c r="K977" t="s">
        <v>22</v>
      </c>
      <c r="L977">
        <v>1448776800</v>
      </c>
      <c r="M977" s="11">
        <f t="shared" si="76"/>
        <v>42337.25</v>
      </c>
      <c r="N977">
        <v>1452146400</v>
      </c>
      <c r="O977" s="11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75"/>
        <v>322.14999999999998</v>
      </c>
      <c r="G978" t="s">
        <v>20</v>
      </c>
      <c r="H978">
        <v>140</v>
      </c>
      <c r="I978" s="7">
        <f t="shared" si="79"/>
        <v>92.042857142857144</v>
      </c>
      <c r="J978" t="s">
        <v>21</v>
      </c>
      <c r="K978" t="s">
        <v>22</v>
      </c>
      <c r="L978">
        <v>1296194400</v>
      </c>
      <c r="M978" s="11">
        <f t="shared" si="76"/>
        <v>40571.25</v>
      </c>
      <c r="N978">
        <v>1296712800</v>
      </c>
      <c r="O978" s="11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75"/>
        <v>73.957142857142856</v>
      </c>
      <c r="G979" t="s">
        <v>14</v>
      </c>
      <c r="H979">
        <v>67</v>
      </c>
      <c r="I979" s="7">
        <f t="shared" si="79"/>
        <v>77.268656716417908</v>
      </c>
      <c r="J979" t="s">
        <v>21</v>
      </c>
      <c r="K979" t="s">
        <v>22</v>
      </c>
      <c r="L979">
        <v>1517983200</v>
      </c>
      <c r="M979" s="11">
        <f t="shared" si="76"/>
        <v>43138.25</v>
      </c>
      <c r="N979">
        <v>1520748000</v>
      </c>
      <c r="O979" s="11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75"/>
        <v>864.1</v>
      </c>
      <c r="G980" t="s">
        <v>20</v>
      </c>
      <c r="H980">
        <v>92</v>
      </c>
      <c r="I980" s="7">
        <f t="shared" si="79"/>
        <v>93.923913043478265</v>
      </c>
      <c r="J980" t="s">
        <v>21</v>
      </c>
      <c r="K980" t="s">
        <v>22</v>
      </c>
      <c r="L980">
        <v>1478930400</v>
      </c>
      <c r="M980" s="11">
        <f t="shared" si="76"/>
        <v>42686.25</v>
      </c>
      <c r="N980">
        <v>1480831200</v>
      </c>
      <c r="O980" s="11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75"/>
        <v>143.26245847176079</v>
      </c>
      <c r="G981" t="s">
        <v>20</v>
      </c>
      <c r="H981">
        <v>1015</v>
      </c>
      <c r="I981" s="7">
        <f t="shared" si="79"/>
        <v>84.969458128078813</v>
      </c>
      <c r="J981" t="s">
        <v>40</v>
      </c>
      <c r="K981" t="s">
        <v>41</v>
      </c>
      <c r="L981">
        <v>1426395600</v>
      </c>
      <c r="M981" s="11">
        <f t="shared" si="76"/>
        <v>42078.208333333328</v>
      </c>
      <c r="N981">
        <v>1426914000</v>
      </c>
      <c r="O981" s="11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75"/>
        <v>40.281762295081968</v>
      </c>
      <c r="G982" t="s">
        <v>14</v>
      </c>
      <c r="H982">
        <v>742</v>
      </c>
      <c r="I982" s="7">
        <f t="shared" si="79"/>
        <v>105.97035040431267</v>
      </c>
      <c r="J982" t="s">
        <v>21</v>
      </c>
      <c r="K982" t="s">
        <v>22</v>
      </c>
      <c r="L982">
        <v>1446181200</v>
      </c>
      <c r="M982" s="11">
        <f t="shared" si="76"/>
        <v>42307.208333333328</v>
      </c>
      <c r="N982">
        <v>1446616800</v>
      </c>
      <c r="O982" s="11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75"/>
        <v>178.22388059701493</v>
      </c>
      <c r="G983" t="s">
        <v>20</v>
      </c>
      <c r="H983">
        <v>323</v>
      </c>
      <c r="I983" s="7">
        <f t="shared" si="79"/>
        <v>36.969040247678016</v>
      </c>
      <c r="J983" t="s">
        <v>21</v>
      </c>
      <c r="K983" t="s">
        <v>22</v>
      </c>
      <c r="L983">
        <v>1514181600</v>
      </c>
      <c r="M983" s="11">
        <f t="shared" si="76"/>
        <v>43094.25</v>
      </c>
      <c r="N983">
        <v>1517032800</v>
      </c>
      <c r="O983" s="11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75"/>
        <v>84.930555555555557</v>
      </c>
      <c r="G984" t="s">
        <v>14</v>
      </c>
      <c r="H984">
        <v>75</v>
      </c>
      <c r="I984" s="7">
        <f t="shared" si="79"/>
        <v>81.533333333333331</v>
      </c>
      <c r="J984" t="s">
        <v>21</v>
      </c>
      <c r="K984" t="s">
        <v>22</v>
      </c>
      <c r="L984">
        <v>1311051600</v>
      </c>
      <c r="M984" s="11">
        <f t="shared" si="76"/>
        <v>40743.208333333336</v>
      </c>
      <c r="N984">
        <v>1311224400</v>
      </c>
      <c r="O984" s="11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75"/>
        <v>145.93648334624322</v>
      </c>
      <c r="G985" t="s">
        <v>20</v>
      </c>
      <c r="H985">
        <v>2326</v>
      </c>
      <c r="I985" s="7">
        <f t="shared" si="79"/>
        <v>80.999140154772135</v>
      </c>
      <c r="J985" t="s">
        <v>21</v>
      </c>
      <c r="K985" t="s">
        <v>22</v>
      </c>
      <c r="L985">
        <v>1564894800</v>
      </c>
      <c r="M985" s="11">
        <f t="shared" si="76"/>
        <v>43681.208333333328</v>
      </c>
      <c r="N985">
        <v>1566190800</v>
      </c>
      <c r="O985" s="11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75"/>
        <v>152.46153846153848</v>
      </c>
      <c r="G986" t="s">
        <v>20</v>
      </c>
      <c r="H986">
        <v>381</v>
      </c>
      <c r="I986" s="7">
        <f t="shared" si="79"/>
        <v>26.010498687664043</v>
      </c>
      <c r="J986" t="s">
        <v>21</v>
      </c>
      <c r="K986" t="s">
        <v>22</v>
      </c>
      <c r="L986">
        <v>1567918800</v>
      </c>
      <c r="M986" s="11">
        <f t="shared" si="76"/>
        <v>43716.208333333328</v>
      </c>
      <c r="N986">
        <v>1570165200</v>
      </c>
      <c r="O986" s="11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75"/>
        <v>67.129542790152414</v>
      </c>
      <c r="G987" t="s">
        <v>14</v>
      </c>
      <c r="H987">
        <v>4405</v>
      </c>
      <c r="I987" s="7">
        <f t="shared" si="79"/>
        <v>25.998410896708286</v>
      </c>
      <c r="J987" t="s">
        <v>21</v>
      </c>
      <c r="K987" t="s">
        <v>22</v>
      </c>
      <c r="L987">
        <v>1386309600</v>
      </c>
      <c r="M987" s="11">
        <f t="shared" si="76"/>
        <v>41614.25</v>
      </c>
      <c r="N987">
        <v>1388556000</v>
      </c>
      <c r="O987" s="11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75"/>
        <v>40.307692307692307</v>
      </c>
      <c r="G988" t="s">
        <v>14</v>
      </c>
      <c r="H988">
        <v>92</v>
      </c>
      <c r="I988" s="7">
        <f t="shared" si="79"/>
        <v>34.173913043478258</v>
      </c>
      <c r="J988" t="s">
        <v>21</v>
      </c>
      <c r="K988" t="s">
        <v>22</v>
      </c>
      <c r="L988">
        <v>1301979600</v>
      </c>
      <c r="M988" s="11">
        <f t="shared" si="76"/>
        <v>40638.208333333336</v>
      </c>
      <c r="N988">
        <v>1303189200</v>
      </c>
      <c r="O988" s="11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75"/>
        <v>216.79032258064518</v>
      </c>
      <c r="G989" t="s">
        <v>20</v>
      </c>
      <c r="H989">
        <v>480</v>
      </c>
      <c r="I989" s="7">
        <f t="shared" si="79"/>
        <v>28.002083333333335</v>
      </c>
      <c r="J989" t="s">
        <v>21</v>
      </c>
      <c r="K989" t="s">
        <v>22</v>
      </c>
      <c r="L989">
        <v>1493269200</v>
      </c>
      <c r="M989" s="11">
        <f t="shared" si="76"/>
        <v>42852.208333333328</v>
      </c>
      <c r="N989">
        <v>1494478800</v>
      </c>
      <c r="O989" s="11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75"/>
        <v>52.117021276595743</v>
      </c>
      <c r="G990" t="s">
        <v>14</v>
      </c>
      <c r="H990">
        <v>64</v>
      </c>
      <c r="I990" s="7">
        <f t="shared" si="79"/>
        <v>76.546875</v>
      </c>
      <c r="J990" t="s">
        <v>21</v>
      </c>
      <c r="K990" t="s">
        <v>22</v>
      </c>
      <c r="L990">
        <v>1478930400</v>
      </c>
      <c r="M990" s="11">
        <f t="shared" si="76"/>
        <v>42686.25</v>
      </c>
      <c r="N990">
        <v>1480744800</v>
      </c>
      <c r="O990" s="11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75"/>
        <v>499.58333333333337</v>
      </c>
      <c r="G991" t="s">
        <v>20</v>
      </c>
      <c r="H991">
        <v>226</v>
      </c>
      <c r="I991" s="7">
        <f t="shared" si="79"/>
        <v>53.053097345132741</v>
      </c>
      <c r="J991" t="s">
        <v>21</v>
      </c>
      <c r="K991" t="s">
        <v>22</v>
      </c>
      <c r="L991">
        <v>1555390800</v>
      </c>
      <c r="M991" s="11">
        <f t="shared" si="76"/>
        <v>43571.208333333328</v>
      </c>
      <c r="N991">
        <v>1555822800</v>
      </c>
      <c r="O991" s="11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75"/>
        <v>87.679487179487182</v>
      </c>
      <c r="G992" t="s">
        <v>14</v>
      </c>
      <c r="H992">
        <v>64</v>
      </c>
      <c r="I992" s="7">
        <f t="shared" si="79"/>
        <v>106.859375</v>
      </c>
      <c r="J992" t="s">
        <v>21</v>
      </c>
      <c r="K992" t="s">
        <v>22</v>
      </c>
      <c r="L992">
        <v>1456984800</v>
      </c>
      <c r="M992" s="11">
        <f t="shared" si="76"/>
        <v>42432.25</v>
      </c>
      <c r="N992">
        <v>1458882000</v>
      </c>
      <c r="O992" s="11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75"/>
        <v>113.17346938775511</v>
      </c>
      <c r="G993" t="s">
        <v>20</v>
      </c>
      <c r="H993">
        <v>241</v>
      </c>
      <c r="I993" s="7">
        <f t="shared" si="79"/>
        <v>46.020746887966808</v>
      </c>
      <c r="J993" t="s">
        <v>21</v>
      </c>
      <c r="K993" t="s">
        <v>22</v>
      </c>
      <c r="L993">
        <v>1411621200</v>
      </c>
      <c r="M993" s="11">
        <f t="shared" si="76"/>
        <v>41907.208333333336</v>
      </c>
      <c r="N993">
        <v>1411966800</v>
      </c>
      <c r="O993" s="11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75"/>
        <v>426.54838709677421</v>
      </c>
      <c r="G994" t="s">
        <v>20</v>
      </c>
      <c r="H994">
        <v>132</v>
      </c>
      <c r="I994" s="7">
        <f t="shared" si="79"/>
        <v>100.17424242424242</v>
      </c>
      <c r="J994" t="s">
        <v>21</v>
      </c>
      <c r="K994" t="s">
        <v>22</v>
      </c>
      <c r="L994">
        <v>1525669200</v>
      </c>
      <c r="M994" s="11">
        <f t="shared" si="76"/>
        <v>43227.208333333328</v>
      </c>
      <c r="N994">
        <v>1526878800</v>
      </c>
      <c r="O994" s="11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75"/>
        <v>77.632653061224488</v>
      </c>
      <c r="G995" t="s">
        <v>74</v>
      </c>
      <c r="H995">
        <v>75</v>
      </c>
      <c r="I995" s="7">
        <f t="shared" si="79"/>
        <v>101.44</v>
      </c>
      <c r="J995" t="s">
        <v>107</v>
      </c>
      <c r="K995" t="s">
        <v>108</v>
      </c>
      <c r="L995">
        <v>1450936800</v>
      </c>
      <c r="M995" s="11">
        <f t="shared" si="76"/>
        <v>42362.25</v>
      </c>
      <c r="N995">
        <v>1452405600</v>
      </c>
      <c r="O995" s="11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75"/>
        <v>52.496810772501767</v>
      </c>
      <c r="G996" t="s">
        <v>14</v>
      </c>
      <c r="H996">
        <v>842</v>
      </c>
      <c r="I996" s="7">
        <f t="shared" si="79"/>
        <v>87.972684085510693</v>
      </c>
      <c r="J996" t="s">
        <v>21</v>
      </c>
      <c r="K996" t="s">
        <v>22</v>
      </c>
      <c r="L996">
        <v>1413522000</v>
      </c>
      <c r="M996" s="11">
        <f t="shared" si="76"/>
        <v>41929.208333333336</v>
      </c>
      <c r="N996">
        <v>1414040400</v>
      </c>
      <c r="O996" s="11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75"/>
        <v>157.46762589928059</v>
      </c>
      <c r="G997" t="s">
        <v>20</v>
      </c>
      <c r="H997">
        <v>2043</v>
      </c>
      <c r="I997" s="7">
        <f t="shared" si="79"/>
        <v>74.995594713656388</v>
      </c>
      <c r="J997" t="s">
        <v>21</v>
      </c>
      <c r="K997" t="s">
        <v>22</v>
      </c>
      <c r="L997">
        <v>1541307600</v>
      </c>
      <c r="M997" s="11">
        <f t="shared" si="76"/>
        <v>43408.208333333328</v>
      </c>
      <c r="N997">
        <v>1543816800</v>
      </c>
      <c r="O997" s="11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75"/>
        <v>72.939393939393938</v>
      </c>
      <c r="G998" t="s">
        <v>14</v>
      </c>
      <c r="H998">
        <v>112</v>
      </c>
      <c r="I998" s="7">
        <f t="shared" si="79"/>
        <v>42.982142857142854</v>
      </c>
      <c r="J998" t="s">
        <v>21</v>
      </c>
      <c r="K998" t="s">
        <v>22</v>
      </c>
      <c r="L998">
        <v>1357106400</v>
      </c>
      <c r="M998" s="11">
        <f t="shared" si="76"/>
        <v>41276.25</v>
      </c>
      <c r="N998">
        <v>1359698400</v>
      </c>
      <c r="O998" s="11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75"/>
        <v>60.565789473684205</v>
      </c>
      <c r="G999" t="s">
        <v>74</v>
      </c>
      <c r="H999">
        <v>139</v>
      </c>
      <c r="I999" s="7">
        <f t="shared" si="79"/>
        <v>33.115107913669064</v>
      </c>
      <c r="J999" t="s">
        <v>107</v>
      </c>
      <c r="K999" t="s">
        <v>108</v>
      </c>
      <c r="L999">
        <v>1390197600</v>
      </c>
      <c r="M999" s="11">
        <f t="shared" si="76"/>
        <v>41659.25</v>
      </c>
      <c r="N999">
        <v>1390629600</v>
      </c>
      <c r="O999" s="11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75"/>
        <v>56.791291291291287</v>
      </c>
      <c r="G1000" t="s">
        <v>14</v>
      </c>
      <c r="H1000">
        <v>374</v>
      </c>
      <c r="I1000" s="7">
        <f t="shared" si="79"/>
        <v>101.13101604278074</v>
      </c>
      <c r="J1000" t="s">
        <v>21</v>
      </c>
      <c r="K1000" t="s">
        <v>22</v>
      </c>
      <c r="L1000">
        <v>1265868000</v>
      </c>
      <c r="M1000" s="11">
        <f t="shared" si="76"/>
        <v>40220.25</v>
      </c>
      <c r="N1000">
        <v>1267077600</v>
      </c>
      <c r="O1000" s="11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75"/>
        <v>56.542754275427541</v>
      </c>
      <c r="G1001" t="s">
        <v>74</v>
      </c>
      <c r="H1001">
        <v>1122</v>
      </c>
      <c r="I1001" s="7">
        <f t="shared" si="79"/>
        <v>55.98841354723708</v>
      </c>
      <c r="J1001" t="s">
        <v>21</v>
      </c>
      <c r="K1001" t="s">
        <v>22</v>
      </c>
      <c r="L1001">
        <v>1467176400</v>
      </c>
      <c r="M1001" s="11">
        <f t="shared" si="76"/>
        <v>42550.208333333328</v>
      </c>
      <c r="N1001">
        <v>1467781200</v>
      </c>
      <c r="O1001" s="11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ontainsText" dxfId="19" priority="2" stopIfTrue="1" operator="containsText" text="canceled">
      <formula>NOT(ISERROR(SEARCH("canceled",G1)))</formula>
    </cfRule>
    <cfRule type="containsText" dxfId="18" priority="3" operator="containsText" text="live">
      <formula>NOT(ISERROR(SEARCH("live",G1)))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D898-983A-BB4F-A7A2-81521DD77EA5}">
  <dimension ref="A1:F14"/>
  <sheetViews>
    <sheetView workbookViewId="0">
      <selection activeCell="D8" sqref="D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2045</v>
      </c>
      <c r="B3" s="8" t="s">
        <v>2035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F169-A8C6-BE4C-8312-76519551149C}">
  <dimension ref="A1:F30"/>
  <sheetViews>
    <sheetView workbookViewId="0">
      <selection activeCell="B6" sqref="B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2045</v>
      </c>
      <c r="B4" s="8" t="s">
        <v>2035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5EB4-223D-4A45-AFB4-A1DEBC84FF95}">
  <dimension ref="A1:E18"/>
  <sheetViews>
    <sheetView workbookViewId="0">
      <selection activeCell="D12" sqref="D12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2046</v>
      </c>
    </row>
    <row r="2" spans="1:5" x14ac:dyDescent="0.2">
      <c r="A2" s="8" t="s">
        <v>2073</v>
      </c>
      <c r="B2" t="s">
        <v>2046</v>
      </c>
    </row>
    <row r="4" spans="1:5" x14ac:dyDescent="0.2">
      <c r="A4" s="8" t="s">
        <v>2045</v>
      </c>
      <c r="B4" s="8" t="s">
        <v>2035</v>
      </c>
    </row>
    <row r="5" spans="1:5" x14ac:dyDescent="0.2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9" t="s">
        <v>2074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2">
      <c r="A7" s="9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2">
      <c r="A8" s="9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2">
      <c r="A9" s="9" t="s">
        <v>2077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2">
      <c r="A10" s="9" t="s">
        <v>2078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2">
      <c r="A11" s="9" t="s">
        <v>2079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2">
      <c r="A12" s="9" t="s">
        <v>2080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2">
      <c r="A13" s="9" t="s">
        <v>2081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2">
      <c r="A14" s="9" t="s">
        <v>2082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2">
      <c r="A15" s="9" t="s">
        <v>2083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2">
      <c r="A16" s="9" t="s">
        <v>2084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2">
      <c r="A17" s="9" t="s">
        <v>2085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2">
      <c r="A18" s="9" t="s">
        <v>2034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7DEA-16E3-8049-9455-AA488B15FFE3}">
  <dimension ref="A1:H13"/>
  <sheetViews>
    <sheetView tabSelected="1" workbookViewId="0">
      <selection activeCell="F15" sqref="F15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20" style="13" bestFit="1" customWidth="1"/>
    <col min="7" max="7" width="17" style="13" bestFit="1" customWidth="1"/>
    <col min="8" max="8" width="18.33203125" style="13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2" t="s">
        <v>2105</v>
      </c>
      <c r="B2">
        <f>COUNTIFS(Crowdfunding!$G:$G, "Successful", Crowdfunding!$D:$D,"&lt;1000")</f>
        <v>30</v>
      </c>
      <c r="C2">
        <f>COUNTIFS(Crowdfunding!$G:$G, "failed", Crowdfunding!$D:$D,"&lt;1000")</f>
        <v>20</v>
      </c>
      <c r="D2">
        <f>COUNTIFS(Crowdfunding!$G:$G, "canceled", Crowdfunding!$D:$D,"&lt;1000")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s="12" t="s">
        <v>2094</v>
      </c>
      <c r="B3">
        <f>COUNTIFS(Crowdfunding!$G:$G, "successful", Crowdfunding!$D:$D, "&gt;=1000", Crowdfunding!$D:$D, "&lt;=4999")</f>
        <v>191</v>
      </c>
      <c r="C3">
        <f>COUNTIFS(Crowdfunding!$G:$G, "failed", Crowdfunding!$D:$D, "&gt;=1000", Crowdfunding!$D:$D, "&lt;=4999")</f>
        <v>38</v>
      </c>
      <c r="D3">
        <f>COUNTIFS(Crowdfunding!$G:$G, "canceled", Crowdfunding!$D:$D, "&gt;=1000", Crowdfunding!$D:$D, "&lt;=4999")</f>
        <v>2</v>
      </c>
      <c r="E3">
        <f>SUM(B3:D3)</f>
        <v>231</v>
      </c>
      <c r="F3" s="13">
        <f t="shared" ref="F3:F13" si="0">B3/E3</f>
        <v>0.82683982683982682</v>
      </c>
      <c r="G3" s="13">
        <f t="shared" ref="G3:G13" si="1">C3/E3</f>
        <v>0.16450216450216451</v>
      </c>
      <c r="H3" s="13">
        <f t="shared" ref="H3:H13" si="2">D3/E3</f>
        <v>8.658008658008658E-3</v>
      </c>
    </row>
    <row r="4" spans="1:8" x14ac:dyDescent="0.2">
      <c r="A4" s="12" t="s">
        <v>2095</v>
      </c>
      <c r="B4">
        <f>COUNTIFS(Crowdfunding!$G:$G, "successful", Crowdfunding!$D:$D, "&gt;=5000", Crowdfunding!$D:$D, "&lt;=9999")</f>
        <v>164</v>
      </c>
      <c r="C4">
        <f>COUNTIFS(Crowdfunding!$G:$G, "failed", Crowdfunding!$D:$D, "&gt;=5000", Crowdfunding!$D:$D, "&lt;=9999")</f>
        <v>126</v>
      </c>
      <c r="D4">
        <f>COUNTIFS(Crowdfunding!$G:$G, "canceled", Crowdfunding!$D:$D, "&gt;=5000", Crowdfunding!$D:$D, "&lt;=9999")</f>
        <v>25</v>
      </c>
      <c r="E4">
        <f t="shared" ref="E4:E13" si="3">SUM(B4:D4)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2">
      <c r="A5" s="12" t="s">
        <v>2096</v>
      </c>
      <c r="B5">
        <f>COUNTIFS(Crowdfunding!$G:$G, "successful", Crowdfunding!$D:$D, "&gt;=10000", Crowdfunding!$D:$D, "&lt;=14999")</f>
        <v>4</v>
      </c>
      <c r="C5">
        <f>COUNTIFS(Crowdfunding!$G:$G, "failed", Crowdfunding!$D:$D, "&gt;=10000", Crowdfunding!$D:$D, "&lt;=14999")</f>
        <v>5</v>
      </c>
      <c r="D5">
        <f>COUNTIFS(Crowdfunding!$G:$G, "canceled", Crowdfunding!$D:$D, "&gt;=10000", Crowdfunding!$D:$D, "&lt;=14999")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">
      <c r="A6" s="12" t="s">
        <v>2097</v>
      </c>
      <c r="B6">
        <f>COUNTIFS(Crowdfunding!$G:$G, "successful", Crowdfunding!$D:$D, "&gt;=15000", Crowdfunding!$D:$D, "&lt;=19999")</f>
        <v>10</v>
      </c>
      <c r="C6">
        <f>COUNTIFS(Crowdfunding!$G:$G, "successful", Crowdfunding!$D:$D, "&gt;=15000", Crowdfunding!$D:$D, "&lt;=19999")</f>
        <v>10</v>
      </c>
      <c r="D6">
        <f>COUNTIFS(Crowdfunding!$G:$G, "canceled", Crowdfunding!$D:$D, "&gt;=15000", Crowdfunding!$D:$D, "&lt;=19999")</f>
        <v>0</v>
      </c>
      <c r="E6">
        <f t="shared" si="3"/>
        <v>20</v>
      </c>
      <c r="F6" s="13">
        <f t="shared" si="0"/>
        <v>0.5</v>
      </c>
      <c r="G6" s="13">
        <f t="shared" si="1"/>
        <v>0.5</v>
      </c>
      <c r="H6" s="13">
        <f t="shared" si="2"/>
        <v>0</v>
      </c>
    </row>
    <row r="7" spans="1:8" x14ac:dyDescent="0.2">
      <c r="A7" s="12" t="s">
        <v>2098</v>
      </c>
      <c r="B7">
        <f>COUNTIFS(Crowdfunding!$G:$G, "successful", Crowdfunding!$D:$D, "&gt;=20000", Crowdfunding!$D:$D, "&lt;=24999")</f>
        <v>7</v>
      </c>
      <c r="C7">
        <f>COUNTIFS(Crowdfunding!$G:$G, "failed", Crowdfunding!$D:$D, "&gt;=20000", Crowdfunding!$D:$D, "&lt;=24999")</f>
        <v>0</v>
      </c>
      <c r="D7">
        <f>COUNTIFS(Crowdfunding!$G:$G, "canceled", Crowdfunding!$D:$D, "&gt;=20000", Crowdfunding!$D:$D, "&lt;=24999")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2">
      <c r="A8" s="12" t="s">
        <v>2099</v>
      </c>
      <c r="B8">
        <f>COUNTIFS(Crowdfunding!$G:$G, "successful", Crowdfunding!$D:$D, "&gt;=25000", Crowdfunding!$D:$D, "&lt;=29999")</f>
        <v>11</v>
      </c>
      <c r="C8">
        <f>COUNTIFS(Crowdfunding!$G:$G, "failed", Crowdfunding!$D:$D, "&gt;=25000", Crowdfunding!$D:$D, "&lt;=29999")</f>
        <v>3</v>
      </c>
      <c r="D8">
        <f>COUNTIFS(Crowdfunding!$G:$G, "canceled", Crowdfunding!$D:$D, "&gt;=25000", Crowdfunding!$D:$D, "&lt;=29999")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2">
      <c r="A9" s="12" t="s">
        <v>2100</v>
      </c>
      <c r="B9">
        <f>COUNTIFS(Crowdfunding!$G:$G, "successful", Crowdfunding!$D:$D, "&gt;=30000", Crowdfunding!$D:$D, "&lt;=34999")</f>
        <v>7</v>
      </c>
      <c r="C9">
        <f>COUNTIFS(Crowdfunding!$G:$G, "Failed", Crowdfunding!$D:$D, "&gt;=30000", Crowdfunding!$D:$D, "&lt;=34999")</f>
        <v>0</v>
      </c>
      <c r="D9">
        <f>COUNTIFS(Crowdfunding!$G:$G, "canceled", Crowdfunding!$D:$D, "&gt;=30000", Crowdfunding!$D:$D, "&lt;=34999")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2">
      <c r="A10" s="12" t="s">
        <v>2101</v>
      </c>
      <c r="B10">
        <f>COUNTIFS(Crowdfunding!$G:$G, "successful", Crowdfunding!$D:$D, "&gt;=35000", Crowdfunding!$D:$D, "&lt;=39999")</f>
        <v>8</v>
      </c>
      <c r="C10">
        <f>COUNTIFS(Crowdfunding!$G:$G, "failed", Crowdfunding!$D:$D, "&gt;=35000", Crowdfunding!$D:$D, "&lt;=39999")</f>
        <v>3</v>
      </c>
      <c r="D10">
        <f>COUNTIFS(Crowdfunding!$G:$G, "canceled", Crowdfunding!$D:$D, "&gt;=35000", Crowdfunding!$D:$D, "&lt;=39999")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">
      <c r="A11" s="12" t="s">
        <v>2102</v>
      </c>
      <c r="B11">
        <f>COUNTIFS(Crowdfunding!$G:$G, "successful", Crowdfunding!$D:$D, "&gt;=40000", Crowdfunding!$D:$D, "&lt;=44999")</f>
        <v>11</v>
      </c>
      <c r="C11">
        <f>COUNTIFS(Crowdfunding!$G:$G, "failed", Crowdfunding!$D:$D, "&gt;=40000", Crowdfunding!$D:$D, "&lt;=44999")</f>
        <v>3</v>
      </c>
      <c r="D11">
        <f>COUNTIFS(Crowdfunding!$G:$G, "canceled", Crowdfunding!$D:$D, "&gt;=40000", Crowdfunding!$D:$D, "&lt;=44999")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2">
      <c r="A12" s="12" t="s">
        <v>2103</v>
      </c>
      <c r="B12">
        <f>COUNTIFS(Crowdfunding!$G:$G, "successful", Crowdfunding!$D:$D, "&gt;=45000", Crowdfunding!$D:$D, "&lt;=49999")</f>
        <v>8</v>
      </c>
      <c r="C12">
        <f>COUNTIFS(Crowdfunding!$G:$G, "failed", Crowdfunding!$D:$D, "&gt;=45000", Crowdfunding!$D:$D, "&lt;=49999")</f>
        <v>3</v>
      </c>
      <c r="D12">
        <f>COUNTIFS(Crowdfunding!$G:$G, "canceled", Crowdfunding!$D:$D, "&gt;=45000", Crowdfunding!$D:$D, "&lt;=49999")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2">
      <c r="A13" s="12" t="s">
        <v>2104</v>
      </c>
      <c r="B13">
        <f>COUNTIFS(Crowdfunding!$G:$G, "successful", Crowdfunding!$D:$D, "&gt;=50000")</f>
        <v>114</v>
      </c>
      <c r="C13">
        <f>COUNTIFS(Crowdfunding!$G:$G, "failed", Crowdfunding!$D:$D, "&gt;=50000")</f>
        <v>163</v>
      </c>
      <c r="D13">
        <f>COUNTIFS(Crowdfunding!$G:$G, "canceled", Crowdfunding!$D:$D, "&gt;=50000")</f>
        <v>28</v>
      </c>
      <c r="E13">
        <f t="shared" si="3"/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D776-4CC7-184D-A544-A6E9B92DA81C}">
  <dimension ref="A1:P530"/>
  <sheetViews>
    <sheetView topLeftCell="B1" workbookViewId="0">
      <selection activeCell="P22" sqref="P22"/>
    </sheetView>
  </sheetViews>
  <sheetFormatPr baseColWidth="10" defaultRowHeight="16" x14ac:dyDescent="0.2"/>
  <cols>
    <col min="2" max="3" width="13" bestFit="1" customWidth="1"/>
    <col min="4" max="7" width="13" customWidth="1"/>
    <col min="8" max="8" width="12.33203125" bestFit="1" customWidth="1"/>
    <col min="9" max="9" width="8.33203125" bestFit="1" customWidth="1"/>
    <col min="10" max="10" width="13" bestFit="1" customWidth="1"/>
    <col min="16" max="16" width="12.33203125" bestFit="1" customWidth="1"/>
  </cols>
  <sheetData>
    <row r="1" spans="1:16" x14ac:dyDescent="0.2">
      <c r="A1" s="1" t="s">
        <v>4</v>
      </c>
      <c r="B1" s="1" t="s">
        <v>5</v>
      </c>
      <c r="C1" s="1" t="s">
        <v>2106</v>
      </c>
      <c r="D1" s="1" t="s">
        <v>2107</v>
      </c>
      <c r="E1" s="1" t="s">
        <v>2108</v>
      </c>
      <c r="F1" s="1" t="s">
        <v>2109</v>
      </c>
      <c r="G1" s="1" t="s">
        <v>2110</v>
      </c>
      <c r="H1" s="1" t="s">
        <v>2111</v>
      </c>
      <c r="I1" s="1" t="s">
        <v>4</v>
      </c>
      <c r="J1" s="1" t="s">
        <v>5</v>
      </c>
      <c r="K1" s="1" t="s">
        <v>2106</v>
      </c>
      <c r="L1" s="1" t="s">
        <v>2107</v>
      </c>
      <c r="M1" s="1" t="s">
        <v>2108</v>
      </c>
      <c r="N1" s="1" t="s">
        <v>2109</v>
      </c>
      <c r="O1" s="1" t="s">
        <v>2110</v>
      </c>
      <c r="P1" s="1" t="s">
        <v>2111</v>
      </c>
    </row>
    <row r="2" spans="1:16" x14ac:dyDescent="0.2">
      <c r="A2" t="s">
        <v>20</v>
      </c>
      <c r="B2">
        <v>158</v>
      </c>
      <c r="C2">
        <f>AVERAGE(B2:B530)</f>
        <v>870.56710775047259</v>
      </c>
      <c r="D2">
        <f>MEDIAN(B2:B530)</f>
        <v>207</v>
      </c>
      <c r="E2">
        <f>MIN(B2:B530)</f>
        <v>16</v>
      </c>
      <c r="F2">
        <f>MAX(B2:B530)</f>
        <v>7295</v>
      </c>
      <c r="G2">
        <f>VAR(B2:B530)</f>
        <v>1615580.5641433236</v>
      </c>
      <c r="H2">
        <f>STDEV(B2:B530)</f>
        <v>1271.0549020964136</v>
      </c>
      <c r="I2" t="s">
        <v>14</v>
      </c>
      <c r="J2">
        <v>0</v>
      </c>
      <c r="K2">
        <f>AVERAGE(J2:J365)</f>
        <v>585.61538461538464</v>
      </c>
      <c r="L2">
        <f>MEDIAN(J2:J365)</f>
        <v>114.5</v>
      </c>
      <c r="M2">
        <f>MIN(J2:J365)</f>
        <v>0</v>
      </c>
      <c r="N2">
        <f>MAX(J2:J365)</f>
        <v>6080</v>
      </c>
      <c r="O2">
        <f>VAR(J2:J365)</f>
        <v>924113.45496927318</v>
      </c>
      <c r="P2">
        <f>STDEV(J2:J365)</f>
        <v>961.30819978260524</v>
      </c>
    </row>
    <row r="3" spans="1:16" x14ac:dyDescent="0.2">
      <c r="A3" t="s">
        <v>20</v>
      </c>
      <c r="B3">
        <v>1425</v>
      </c>
      <c r="I3" t="s">
        <v>14</v>
      </c>
      <c r="J3">
        <v>24</v>
      </c>
    </row>
    <row r="4" spans="1:16" x14ac:dyDescent="0.2">
      <c r="A4" t="s">
        <v>20</v>
      </c>
      <c r="B4">
        <v>174</v>
      </c>
      <c r="I4" t="s">
        <v>14</v>
      </c>
      <c r="J4">
        <v>53</v>
      </c>
    </row>
    <row r="5" spans="1:16" x14ac:dyDescent="0.2">
      <c r="A5" t="s">
        <v>20</v>
      </c>
      <c r="B5">
        <v>227</v>
      </c>
      <c r="I5" t="s">
        <v>14</v>
      </c>
      <c r="J5">
        <v>18</v>
      </c>
    </row>
    <row r="6" spans="1:16" x14ac:dyDescent="0.2">
      <c r="A6" t="s">
        <v>20</v>
      </c>
      <c r="B6">
        <v>220</v>
      </c>
      <c r="I6" t="s">
        <v>14</v>
      </c>
      <c r="J6">
        <v>44</v>
      </c>
    </row>
    <row r="7" spans="1:16" x14ac:dyDescent="0.2">
      <c r="A7" t="s">
        <v>20</v>
      </c>
      <c r="B7">
        <v>98</v>
      </c>
      <c r="I7" t="s">
        <v>14</v>
      </c>
      <c r="J7">
        <v>27</v>
      </c>
    </row>
    <row r="8" spans="1:16" x14ac:dyDescent="0.2">
      <c r="A8" t="s">
        <v>20</v>
      </c>
      <c r="B8">
        <v>100</v>
      </c>
      <c r="I8" t="s">
        <v>14</v>
      </c>
      <c r="J8">
        <v>55</v>
      </c>
    </row>
    <row r="9" spans="1:16" x14ac:dyDescent="0.2">
      <c r="A9" t="s">
        <v>20</v>
      </c>
      <c r="B9">
        <v>1249</v>
      </c>
      <c r="I9" t="s">
        <v>14</v>
      </c>
      <c r="J9">
        <v>200</v>
      </c>
    </row>
    <row r="10" spans="1:16" x14ac:dyDescent="0.2">
      <c r="A10" t="s">
        <v>20</v>
      </c>
      <c r="B10">
        <v>890</v>
      </c>
      <c r="I10" t="s">
        <v>14</v>
      </c>
      <c r="J10">
        <v>452</v>
      </c>
    </row>
    <row r="11" spans="1:16" x14ac:dyDescent="0.2">
      <c r="A11" t="s">
        <v>20</v>
      </c>
      <c r="B11">
        <v>142</v>
      </c>
      <c r="I11" t="s">
        <v>14</v>
      </c>
      <c r="J11">
        <v>674</v>
      </c>
    </row>
    <row r="12" spans="1:16" x14ac:dyDescent="0.2">
      <c r="A12" t="s">
        <v>20</v>
      </c>
      <c r="B12">
        <v>2673</v>
      </c>
      <c r="I12" t="s">
        <v>14</v>
      </c>
      <c r="J12">
        <v>558</v>
      </c>
    </row>
    <row r="13" spans="1:16" x14ac:dyDescent="0.2">
      <c r="A13" t="s">
        <v>20</v>
      </c>
      <c r="B13">
        <v>163</v>
      </c>
      <c r="I13" t="s">
        <v>14</v>
      </c>
      <c r="J13">
        <v>15</v>
      </c>
    </row>
    <row r="14" spans="1:16" x14ac:dyDescent="0.2">
      <c r="A14" t="s">
        <v>20</v>
      </c>
      <c r="B14">
        <v>2220</v>
      </c>
      <c r="I14" t="s">
        <v>14</v>
      </c>
      <c r="J14">
        <v>2307</v>
      </c>
    </row>
    <row r="15" spans="1:16" x14ac:dyDescent="0.2">
      <c r="A15" t="s">
        <v>20</v>
      </c>
      <c r="B15">
        <v>1606</v>
      </c>
      <c r="I15" t="s">
        <v>14</v>
      </c>
      <c r="J15">
        <v>88</v>
      </c>
    </row>
    <row r="16" spans="1:16" x14ac:dyDescent="0.2">
      <c r="A16" t="s">
        <v>20</v>
      </c>
      <c r="B16">
        <v>129</v>
      </c>
      <c r="I16" t="s">
        <v>14</v>
      </c>
      <c r="J16">
        <v>48</v>
      </c>
    </row>
    <row r="17" spans="1:10" x14ac:dyDescent="0.2">
      <c r="A17" t="s">
        <v>20</v>
      </c>
      <c r="B17">
        <v>226</v>
      </c>
      <c r="I17" t="s">
        <v>14</v>
      </c>
      <c r="J17">
        <v>1</v>
      </c>
    </row>
    <row r="18" spans="1:10" x14ac:dyDescent="0.2">
      <c r="A18" t="s">
        <v>20</v>
      </c>
      <c r="B18">
        <v>5419</v>
      </c>
      <c r="I18" t="s">
        <v>14</v>
      </c>
      <c r="J18">
        <v>1467</v>
      </c>
    </row>
    <row r="19" spans="1:10" x14ac:dyDescent="0.2">
      <c r="A19" t="s">
        <v>20</v>
      </c>
      <c r="B19">
        <v>1965</v>
      </c>
      <c r="I19" t="s">
        <v>14</v>
      </c>
      <c r="J19">
        <v>75</v>
      </c>
    </row>
    <row r="20" spans="1:10" x14ac:dyDescent="0.2">
      <c r="A20" t="s">
        <v>20</v>
      </c>
      <c r="B20">
        <v>16</v>
      </c>
      <c r="I20" t="s">
        <v>14</v>
      </c>
      <c r="J20">
        <v>120</v>
      </c>
    </row>
    <row r="21" spans="1:10" x14ac:dyDescent="0.2">
      <c r="A21" t="s">
        <v>20</v>
      </c>
      <c r="B21">
        <v>107</v>
      </c>
      <c r="I21" t="s">
        <v>14</v>
      </c>
      <c r="J21">
        <v>2253</v>
      </c>
    </row>
    <row r="22" spans="1:10" x14ac:dyDescent="0.2">
      <c r="A22" t="s">
        <v>20</v>
      </c>
      <c r="B22">
        <v>134</v>
      </c>
      <c r="I22" t="s">
        <v>14</v>
      </c>
      <c r="J22">
        <v>5</v>
      </c>
    </row>
    <row r="23" spans="1:10" x14ac:dyDescent="0.2">
      <c r="A23" t="s">
        <v>20</v>
      </c>
      <c r="B23">
        <v>198</v>
      </c>
      <c r="I23" t="s">
        <v>14</v>
      </c>
      <c r="J23">
        <v>38</v>
      </c>
    </row>
    <row r="24" spans="1:10" x14ac:dyDescent="0.2">
      <c r="A24" t="s">
        <v>20</v>
      </c>
      <c r="B24">
        <v>111</v>
      </c>
      <c r="I24" t="s">
        <v>14</v>
      </c>
      <c r="J24">
        <v>12</v>
      </c>
    </row>
    <row r="25" spans="1:10" x14ac:dyDescent="0.2">
      <c r="A25" t="s">
        <v>20</v>
      </c>
      <c r="B25">
        <v>222</v>
      </c>
      <c r="I25" t="s">
        <v>14</v>
      </c>
      <c r="J25">
        <v>1684</v>
      </c>
    </row>
    <row r="26" spans="1:10" x14ac:dyDescent="0.2">
      <c r="A26" t="s">
        <v>20</v>
      </c>
      <c r="B26">
        <v>98</v>
      </c>
      <c r="I26" t="s">
        <v>14</v>
      </c>
      <c r="J26">
        <v>56</v>
      </c>
    </row>
    <row r="27" spans="1:10" x14ac:dyDescent="0.2">
      <c r="A27" t="s">
        <v>20</v>
      </c>
      <c r="B27">
        <v>92</v>
      </c>
      <c r="I27" t="s">
        <v>14</v>
      </c>
      <c r="J27">
        <v>838</v>
      </c>
    </row>
    <row r="28" spans="1:10" x14ac:dyDescent="0.2">
      <c r="A28" t="s">
        <v>20</v>
      </c>
      <c r="B28">
        <v>149</v>
      </c>
      <c r="I28" t="s">
        <v>14</v>
      </c>
      <c r="J28">
        <v>1000</v>
      </c>
    </row>
    <row r="29" spans="1:10" x14ac:dyDescent="0.2">
      <c r="A29" t="s">
        <v>20</v>
      </c>
      <c r="B29">
        <v>2431</v>
      </c>
      <c r="I29" t="s">
        <v>14</v>
      </c>
      <c r="J29">
        <v>1482</v>
      </c>
    </row>
    <row r="30" spans="1:10" x14ac:dyDescent="0.2">
      <c r="A30" t="s">
        <v>20</v>
      </c>
      <c r="B30">
        <v>303</v>
      </c>
      <c r="I30" t="s">
        <v>14</v>
      </c>
      <c r="J30">
        <v>106</v>
      </c>
    </row>
    <row r="31" spans="1:10" x14ac:dyDescent="0.2">
      <c r="A31" t="s">
        <v>20</v>
      </c>
      <c r="B31">
        <v>209</v>
      </c>
      <c r="I31" t="s">
        <v>14</v>
      </c>
      <c r="J31">
        <v>679</v>
      </c>
    </row>
    <row r="32" spans="1:10" x14ac:dyDescent="0.2">
      <c r="A32" t="s">
        <v>20</v>
      </c>
      <c r="B32">
        <v>131</v>
      </c>
      <c r="I32" t="s">
        <v>14</v>
      </c>
      <c r="J32">
        <v>1220</v>
      </c>
    </row>
    <row r="33" spans="1:10" x14ac:dyDescent="0.2">
      <c r="A33" t="s">
        <v>20</v>
      </c>
      <c r="B33">
        <v>164</v>
      </c>
      <c r="I33" t="s">
        <v>14</v>
      </c>
      <c r="J33">
        <v>1</v>
      </c>
    </row>
    <row r="34" spans="1:10" x14ac:dyDescent="0.2">
      <c r="A34" t="s">
        <v>20</v>
      </c>
      <c r="B34">
        <v>201</v>
      </c>
      <c r="I34" t="s">
        <v>14</v>
      </c>
      <c r="J34">
        <v>37</v>
      </c>
    </row>
    <row r="35" spans="1:10" x14ac:dyDescent="0.2">
      <c r="A35" t="s">
        <v>20</v>
      </c>
      <c r="B35">
        <v>211</v>
      </c>
      <c r="I35" t="s">
        <v>14</v>
      </c>
      <c r="J35">
        <v>60</v>
      </c>
    </row>
    <row r="36" spans="1:10" x14ac:dyDescent="0.2">
      <c r="A36" t="s">
        <v>20</v>
      </c>
      <c r="B36">
        <v>128</v>
      </c>
      <c r="I36" t="s">
        <v>14</v>
      </c>
      <c r="J36">
        <v>296</v>
      </c>
    </row>
    <row r="37" spans="1:10" x14ac:dyDescent="0.2">
      <c r="A37" t="s">
        <v>20</v>
      </c>
      <c r="B37">
        <v>1600</v>
      </c>
      <c r="I37" t="s">
        <v>14</v>
      </c>
      <c r="J37">
        <v>3304</v>
      </c>
    </row>
    <row r="38" spans="1:10" x14ac:dyDescent="0.2">
      <c r="A38" t="s">
        <v>20</v>
      </c>
      <c r="B38">
        <v>249</v>
      </c>
      <c r="I38" t="s">
        <v>14</v>
      </c>
      <c r="J38">
        <v>73</v>
      </c>
    </row>
    <row r="39" spans="1:10" x14ac:dyDescent="0.2">
      <c r="A39" t="s">
        <v>20</v>
      </c>
      <c r="B39">
        <v>236</v>
      </c>
      <c r="I39" t="s">
        <v>14</v>
      </c>
      <c r="J39">
        <v>3387</v>
      </c>
    </row>
    <row r="40" spans="1:10" x14ac:dyDescent="0.2">
      <c r="A40" t="s">
        <v>20</v>
      </c>
      <c r="B40">
        <v>4065</v>
      </c>
      <c r="I40" t="s">
        <v>14</v>
      </c>
      <c r="J40">
        <v>662</v>
      </c>
    </row>
    <row r="41" spans="1:10" x14ac:dyDescent="0.2">
      <c r="A41" t="s">
        <v>20</v>
      </c>
      <c r="B41">
        <v>246</v>
      </c>
      <c r="I41" t="s">
        <v>14</v>
      </c>
      <c r="J41">
        <v>774</v>
      </c>
    </row>
    <row r="42" spans="1:10" x14ac:dyDescent="0.2">
      <c r="A42" t="s">
        <v>20</v>
      </c>
      <c r="B42">
        <v>2475</v>
      </c>
      <c r="I42" t="s">
        <v>14</v>
      </c>
      <c r="J42">
        <v>672</v>
      </c>
    </row>
    <row r="43" spans="1:10" x14ac:dyDescent="0.2">
      <c r="A43" t="s">
        <v>20</v>
      </c>
      <c r="B43">
        <v>76</v>
      </c>
      <c r="I43" t="s">
        <v>14</v>
      </c>
      <c r="J43">
        <v>940</v>
      </c>
    </row>
    <row r="44" spans="1:10" x14ac:dyDescent="0.2">
      <c r="A44" t="s">
        <v>20</v>
      </c>
      <c r="B44">
        <v>54</v>
      </c>
      <c r="I44" t="s">
        <v>14</v>
      </c>
      <c r="J44">
        <v>117</v>
      </c>
    </row>
    <row r="45" spans="1:10" x14ac:dyDescent="0.2">
      <c r="A45" t="s">
        <v>20</v>
      </c>
      <c r="B45">
        <v>88</v>
      </c>
      <c r="I45" t="s">
        <v>14</v>
      </c>
      <c r="J45">
        <v>115</v>
      </c>
    </row>
    <row r="46" spans="1:10" x14ac:dyDescent="0.2">
      <c r="A46" t="s">
        <v>20</v>
      </c>
      <c r="B46">
        <v>85</v>
      </c>
      <c r="I46" t="s">
        <v>14</v>
      </c>
      <c r="J46">
        <v>326</v>
      </c>
    </row>
    <row r="47" spans="1:10" x14ac:dyDescent="0.2">
      <c r="A47" t="s">
        <v>20</v>
      </c>
      <c r="B47">
        <v>170</v>
      </c>
      <c r="I47" t="s">
        <v>14</v>
      </c>
      <c r="J47">
        <v>1</v>
      </c>
    </row>
    <row r="48" spans="1:10" x14ac:dyDescent="0.2">
      <c r="A48" t="s">
        <v>20</v>
      </c>
      <c r="B48">
        <v>330</v>
      </c>
      <c r="I48" t="s">
        <v>14</v>
      </c>
      <c r="J48">
        <v>1467</v>
      </c>
    </row>
    <row r="49" spans="1:10" x14ac:dyDescent="0.2">
      <c r="A49" t="s">
        <v>20</v>
      </c>
      <c r="B49">
        <v>127</v>
      </c>
      <c r="I49" t="s">
        <v>14</v>
      </c>
      <c r="J49">
        <v>5681</v>
      </c>
    </row>
    <row r="50" spans="1:10" x14ac:dyDescent="0.2">
      <c r="A50" t="s">
        <v>20</v>
      </c>
      <c r="B50">
        <v>411</v>
      </c>
      <c r="I50" t="s">
        <v>14</v>
      </c>
      <c r="J50">
        <v>1059</v>
      </c>
    </row>
    <row r="51" spans="1:10" x14ac:dyDescent="0.2">
      <c r="A51" t="s">
        <v>20</v>
      </c>
      <c r="B51">
        <v>180</v>
      </c>
      <c r="I51" t="s">
        <v>14</v>
      </c>
      <c r="J51">
        <v>1194</v>
      </c>
    </row>
    <row r="52" spans="1:10" x14ac:dyDescent="0.2">
      <c r="A52" t="s">
        <v>20</v>
      </c>
      <c r="B52">
        <v>374</v>
      </c>
      <c r="I52" t="s">
        <v>14</v>
      </c>
      <c r="J52">
        <v>30</v>
      </c>
    </row>
    <row r="53" spans="1:10" x14ac:dyDescent="0.2">
      <c r="A53" t="s">
        <v>20</v>
      </c>
      <c r="B53">
        <v>71</v>
      </c>
      <c r="I53" t="s">
        <v>14</v>
      </c>
      <c r="J53">
        <v>75</v>
      </c>
    </row>
    <row r="54" spans="1:10" x14ac:dyDescent="0.2">
      <c r="A54" t="s">
        <v>20</v>
      </c>
      <c r="B54">
        <v>203</v>
      </c>
      <c r="I54" t="s">
        <v>14</v>
      </c>
      <c r="J54">
        <v>955</v>
      </c>
    </row>
    <row r="55" spans="1:10" x14ac:dyDescent="0.2">
      <c r="A55" t="s">
        <v>20</v>
      </c>
      <c r="B55">
        <v>113</v>
      </c>
      <c r="I55" t="s">
        <v>14</v>
      </c>
      <c r="J55">
        <v>67</v>
      </c>
    </row>
    <row r="56" spans="1:10" x14ac:dyDescent="0.2">
      <c r="A56" t="s">
        <v>20</v>
      </c>
      <c r="B56">
        <v>96</v>
      </c>
      <c r="I56" t="s">
        <v>14</v>
      </c>
      <c r="J56">
        <v>5</v>
      </c>
    </row>
    <row r="57" spans="1:10" x14ac:dyDescent="0.2">
      <c r="A57" t="s">
        <v>20</v>
      </c>
      <c r="B57">
        <v>498</v>
      </c>
      <c r="I57" t="s">
        <v>14</v>
      </c>
      <c r="J57">
        <v>26</v>
      </c>
    </row>
    <row r="58" spans="1:10" x14ac:dyDescent="0.2">
      <c r="A58" t="s">
        <v>20</v>
      </c>
      <c r="B58">
        <v>180</v>
      </c>
      <c r="I58" t="s">
        <v>14</v>
      </c>
      <c r="J58">
        <v>1130</v>
      </c>
    </row>
    <row r="59" spans="1:10" x14ac:dyDescent="0.2">
      <c r="A59" t="s">
        <v>20</v>
      </c>
      <c r="B59">
        <v>27</v>
      </c>
      <c r="I59" t="s">
        <v>14</v>
      </c>
      <c r="J59">
        <v>782</v>
      </c>
    </row>
    <row r="60" spans="1:10" x14ac:dyDescent="0.2">
      <c r="A60" t="s">
        <v>20</v>
      </c>
      <c r="B60">
        <v>2331</v>
      </c>
      <c r="I60" t="s">
        <v>14</v>
      </c>
      <c r="J60">
        <v>210</v>
      </c>
    </row>
    <row r="61" spans="1:10" x14ac:dyDescent="0.2">
      <c r="A61" t="s">
        <v>20</v>
      </c>
      <c r="B61">
        <v>113</v>
      </c>
      <c r="I61" t="s">
        <v>14</v>
      </c>
      <c r="J61">
        <v>136</v>
      </c>
    </row>
    <row r="62" spans="1:10" x14ac:dyDescent="0.2">
      <c r="A62" t="s">
        <v>20</v>
      </c>
      <c r="B62">
        <v>164</v>
      </c>
      <c r="I62" t="s">
        <v>14</v>
      </c>
      <c r="J62">
        <v>86</v>
      </c>
    </row>
    <row r="63" spans="1:10" x14ac:dyDescent="0.2">
      <c r="A63" t="s">
        <v>20</v>
      </c>
      <c r="B63">
        <v>164</v>
      </c>
      <c r="I63" t="s">
        <v>14</v>
      </c>
      <c r="J63">
        <v>19</v>
      </c>
    </row>
    <row r="64" spans="1:10" x14ac:dyDescent="0.2">
      <c r="A64" t="s">
        <v>20</v>
      </c>
      <c r="B64">
        <v>336</v>
      </c>
      <c r="I64" t="s">
        <v>14</v>
      </c>
      <c r="J64">
        <v>886</v>
      </c>
    </row>
    <row r="65" spans="1:10" x14ac:dyDescent="0.2">
      <c r="A65" t="s">
        <v>20</v>
      </c>
      <c r="B65">
        <v>1917</v>
      </c>
      <c r="I65" t="s">
        <v>14</v>
      </c>
      <c r="J65">
        <v>35</v>
      </c>
    </row>
    <row r="66" spans="1:10" x14ac:dyDescent="0.2">
      <c r="A66" t="s">
        <v>20</v>
      </c>
      <c r="B66">
        <v>95</v>
      </c>
      <c r="I66" t="s">
        <v>14</v>
      </c>
      <c r="J66">
        <v>24</v>
      </c>
    </row>
    <row r="67" spans="1:10" x14ac:dyDescent="0.2">
      <c r="A67" t="s">
        <v>20</v>
      </c>
      <c r="B67">
        <v>147</v>
      </c>
      <c r="I67" t="s">
        <v>14</v>
      </c>
      <c r="J67">
        <v>86</v>
      </c>
    </row>
    <row r="68" spans="1:10" x14ac:dyDescent="0.2">
      <c r="A68" t="s">
        <v>20</v>
      </c>
      <c r="B68">
        <v>83</v>
      </c>
      <c r="I68" t="s">
        <v>14</v>
      </c>
      <c r="J68">
        <v>243</v>
      </c>
    </row>
    <row r="69" spans="1:10" x14ac:dyDescent="0.2">
      <c r="A69" t="s">
        <v>20</v>
      </c>
      <c r="B69">
        <v>676</v>
      </c>
      <c r="I69" t="s">
        <v>14</v>
      </c>
      <c r="J69">
        <v>65</v>
      </c>
    </row>
    <row r="70" spans="1:10" x14ac:dyDescent="0.2">
      <c r="A70" t="s">
        <v>20</v>
      </c>
      <c r="B70">
        <v>361</v>
      </c>
      <c r="I70" t="s">
        <v>14</v>
      </c>
      <c r="J70">
        <v>100</v>
      </c>
    </row>
    <row r="71" spans="1:10" x14ac:dyDescent="0.2">
      <c r="A71" t="s">
        <v>20</v>
      </c>
      <c r="B71">
        <v>131</v>
      </c>
      <c r="I71" t="s">
        <v>14</v>
      </c>
      <c r="J71">
        <v>168</v>
      </c>
    </row>
    <row r="72" spans="1:10" x14ac:dyDescent="0.2">
      <c r="A72" t="s">
        <v>20</v>
      </c>
      <c r="B72">
        <v>126</v>
      </c>
      <c r="I72" t="s">
        <v>14</v>
      </c>
      <c r="J72">
        <v>13</v>
      </c>
    </row>
    <row r="73" spans="1:10" x14ac:dyDescent="0.2">
      <c r="A73" t="s">
        <v>20</v>
      </c>
      <c r="B73">
        <v>275</v>
      </c>
      <c r="I73" t="s">
        <v>14</v>
      </c>
      <c r="J73">
        <v>1</v>
      </c>
    </row>
    <row r="74" spans="1:10" x14ac:dyDescent="0.2">
      <c r="A74" t="s">
        <v>20</v>
      </c>
      <c r="B74">
        <v>67</v>
      </c>
      <c r="I74" t="s">
        <v>14</v>
      </c>
      <c r="J74">
        <v>40</v>
      </c>
    </row>
    <row r="75" spans="1:10" x14ac:dyDescent="0.2">
      <c r="A75" t="s">
        <v>20</v>
      </c>
      <c r="B75">
        <v>154</v>
      </c>
      <c r="I75" t="s">
        <v>14</v>
      </c>
      <c r="J75">
        <v>226</v>
      </c>
    </row>
    <row r="76" spans="1:10" x14ac:dyDescent="0.2">
      <c r="A76" t="s">
        <v>20</v>
      </c>
      <c r="B76">
        <v>1782</v>
      </c>
      <c r="I76" t="s">
        <v>14</v>
      </c>
      <c r="J76">
        <v>1625</v>
      </c>
    </row>
    <row r="77" spans="1:10" x14ac:dyDescent="0.2">
      <c r="A77" t="s">
        <v>20</v>
      </c>
      <c r="B77">
        <v>903</v>
      </c>
      <c r="I77" t="s">
        <v>14</v>
      </c>
      <c r="J77">
        <v>143</v>
      </c>
    </row>
    <row r="78" spans="1:10" x14ac:dyDescent="0.2">
      <c r="A78" t="s">
        <v>20</v>
      </c>
      <c r="B78">
        <v>94</v>
      </c>
      <c r="I78" t="s">
        <v>14</v>
      </c>
      <c r="J78">
        <v>934</v>
      </c>
    </row>
    <row r="79" spans="1:10" x14ac:dyDescent="0.2">
      <c r="A79" t="s">
        <v>20</v>
      </c>
      <c r="B79">
        <v>180</v>
      </c>
      <c r="I79" t="s">
        <v>14</v>
      </c>
      <c r="J79">
        <v>17</v>
      </c>
    </row>
    <row r="80" spans="1:10" x14ac:dyDescent="0.2">
      <c r="A80" t="s">
        <v>20</v>
      </c>
      <c r="B80">
        <v>533</v>
      </c>
      <c r="I80" t="s">
        <v>14</v>
      </c>
      <c r="J80">
        <v>2179</v>
      </c>
    </row>
    <row r="81" spans="1:10" x14ac:dyDescent="0.2">
      <c r="A81" t="s">
        <v>20</v>
      </c>
      <c r="B81">
        <v>2443</v>
      </c>
      <c r="I81" t="s">
        <v>14</v>
      </c>
      <c r="J81">
        <v>931</v>
      </c>
    </row>
    <row r="82" spans="1:10" x14ac:dyDescent="0.2">
      <c r="A82" t="s">
        <v>20</v>
      </c>
      <c r="B82">
        <v>89</v>
      </c>
      <c r="I82" t="s">
        <v>14</v>
      </c>
      <c r="J82">
        <v>92</v>
      </c>
    </row>
    <row r="83" spans="1:10" x14ac:dyDescent="0.2">
      <c r="A83" t="s">
        <v>20</v>
      </c>
      <c r="B83">
        <v>159</v>
      </c>
      <c r="I83" t="s">
        <v>14</v>
      </c>
      <c r="J83">
        <v>57</v>
      </c>
    </row>
    <row r="84" spans="1:10" x14ac:dyDescent="0.2">
      <c r="A84" t="s">
        <v>20</v>
      </c>
      <c r="B84">
        <v>50</v>
      </c>
      <c r="I84" t="s">
        <v>14</v>
      </c>
      <c r="J84">
        <v>41</v>
      </c>
    </row>
    <row r="85" spans="1:10" x14ac:dyDescent="0.2">
      <c r="A85" t="s">
        <v>20</v>
      </c>
      <c r="B85">
        <v>186</v>
      </c>
      <c r="I85" t="s">
        <v>14</v>
      </c>
      <c r="J85">
        <v>1</v>
      </c>
    </row>
    <row r="86" spans="1:10" x14ac:dyDescent="0.2">
      <c r="A86" t="s">
        <v>20</v>
      </c>
      <c r="B86">
        <v>1071</v>
      </c>
      <c r="I86" t="s">
        <v>14</v>
      </c>
      <c r="J86">
        <v>101</v>
      </c>
    </row>
    <row r="87" spans="1:10" x14ac:dyDescent="0.2">
      <c r="A87" t="s">
        <v>20</v>
      </c>
      <c r="B87">
        <v>117</v>
      </c>
      <c r="I87" t="s">
        <v>14</v>
      </c>
      <c r="J87">
        <v>1335</v>
      </c>
    </row>
    <row r="88" spans="1:10" x14ac:dyDescent="0.2">
      <c r="A88" t="s">
        <v>20</v>
      </c>
      <c r="B88">
        <v>70</v>
      </c>
      <c r="I88" t="s">
        <v>14</v>
      </c>
      <c r="J88">
        <v>15</v>
      </c>
    </row>
    <row r="89" spans="1:10" x14ac:dyDescent="0.2">
      <c r="A89" t="s">
        <v>20</v>
      </c>
      <c r="B89">
        <v>135</v>
      </c>
      <c r="I89" t="s">
        <v>14</v>
      </c>
      <c r="J89">
        <v>454</v>
      </c>
    </row>
    <row r="90" spans="1:10" x14ac:dyDescent="0.2">
      <c r="A90" t="s">
        <v>20</v>
      </c>
      <c r="B90">
        <v>768</v>
      </c>
      <c r="I90" t="s">
        <v>14</v>
      </c>
      <c r="J90">
        <v>3182</v>
      </c>
    </row>
    <row r="91" spans="1:10" x14ac:dyDescent="0.2">
      <c r="A91" t="s">
        <v>20</v>
      </c>
      <c r="B91">
        <v>107</v>
      </c>
      <c r="I91" t="s">
        <v>14</v>
      </c>
      <c r="J91">
        <v>15</v>
      </c>
    </row>
    <row r="92" spans="1:10" x14ac:dyDescent="0.2">
      <c r="A92" t="s">
        <v>20</v>
      </c>
      <c r="B92">
        <v>195</v>
      </c>
      <c r="I92" t="s">
        <v>14</v>
      </c>
      <c r="J92">
        <v>133</v>
      </c>
    </row>
    <row r="93" spans="1:10" x14ac:dyDescent="0.2">
      <c r="A93" t="s">
        <v>20</v>
      </c>
      <c r="B93">
        <v>3376</v>
      </c>
      <c r="I93" t="s">
        <v>14</v>
      </c>
      <c r="J93">
        <v>2062</v>
      </c>
    </row>
    <row r="94" spans="1:10" x14ac:dyDescent="0.2">
      <c r="A94" t="s">
        <v>20</v>
      </c>
      <c r="B94">
        <v>41</v>
      </c>
      <c r="I94" t="s">
        <v>14</v>
      </c>
      <c r="J94">
        <v>29</v>
      </c>
    </row>
    <row r="95" spans="1:10" x14ac:dyDescent="0.2">
      <c r="A95" t="s">
        <v>20</v>
      </c>
      <c r="B95">
        <v>1821</v>
      </c>
      <c r="I95" t="s">
        <v>14</v>
      </c>
      <c r="J95">
        <v>132</v>
      </c>
    </row>
    <row r="96" spans="1:10" x14ac:dyDescent="0.2">
      <c r="A96" t="s">
        <v>20</v>
      </c>
      <c r="B96">
        <v>164</v>
      </c>
      <c r="I96" t="s">
        <v>14</v>
      </c>
      <c r="J96">
        <v>137</v>
      </c>
    </row>
    <row r="97" spans="1:10" x14ac:dyDescent="0.2">
      <c r="A97" t="s">
        <v>20</v>
      </c>
      <c r="B97">
        <v>157</v>
      </c>
      <c r="I97" t="s">
        <v>14</v>
      </c>
      <c r="J97">
        <v>908</v>
      </c>
    </row>
    <row r="98" spans="1:10" x14ac:dyDescent="0.2">
      <c r="A98" t="s">
        <v>20</v>
      </c>
      <c r="B98">
        <v>246</v>
      </c>
      <c r="I98" t="s">
        <v>14</v>
      </c>
      <c r="J98">
        <v>10</v>
      </c>
    </row>
    <row r="99" spans="1:10" x14ac:dyDescent="0.2">
      <c r="A99" t="s">
        <v>20</v>
      </c>
      <c r="B99">
        <v>1396</v>
      </c>
      <c r="I99" t="s">
        <v>14</v>
      </c>
      <c r="J99">
        <v>1910</v>
      </c>
    </row>
    <row r="100" spans="1:10" x14ac:dyDescent="0.2">
      <c r="A100" t="s">
        <v>20</v>
      </c>
      <c r="B100">
        <v>2506</v>
      </c>
      <c r="I100" t="s">
        <v>14</v>
      </c>
      <c r="J100">
        <v>38</v>
      </c>
    </row>
    <row r="101" spans="1:10" x14ac:dyDescent="0.2">
      <c r="A101" t="s">
        <v>20</v>
      </c>
      <c r="B101">
        <v>244</v>
      </c>
      <c r="I101" t="s">
        <v>14</v>
      </c>
      <c r="J101">
        <v>104</v>
      </c>
    </row>
    <row r="102" spans="1:10" x14ac:dyDescent="0.2">
      <c r="A102" t="s">
        <v>20</v>
      </c>
      <c r="B102">
        <v>146</v>
      </c>
      <c r="I102" t="s">
        <v>14</v>
      </c>
      <c r="J102">
        <v>49</v>
      </c>
    </row>
    <row r="103" spans="1:10" x14ac:dyDescent="0.2">
      <c r="A103" t="s">
        <v>20</v>
      </c>
      <c r="B103">
        <v>1267</v>
      </c>
      <c r="I103" t="s">
        <v>14</v>
      </c>
      <c r="J103">
        <v>1</v>
      </c>
    </row>
    <row r="104" spans="1:10" x14ac:dyDescent="0.2">
      <c r="A104" t="s">
        <v>20</v>
      </c>
      <c r="B104">
        <v>1561</v>
      </c>
      <c r="I104" t="s">
        <v>14</v>
      </c>
      <c r="J104">
        <v>245</v>
      </c>
    </row>
    <row r="105" spans="1:10" x14ac:dyDescent="0.2">
      <c r="A105" t="s">
        <v>20</v>
      </c>
      <c r="B105">
        <v>48</v>
      </c>
      <c r="I105" t="s">
        <v>14</v>
      </c>
      <c r="J105">
        <v>32</v>
      </c>
    </row>
    <row r="106" spans="1:10" x14ac:dyDescent="0.2">
      <c r="A106" t="s">
        <v>20</v>
      </c>
      <c r="B106">
        <v>2739</v>
      </c>
      <c r="I106" t="s">
        <v>14</v>
      </c>
      <c r="J106">
        <v>7</v>
      </c>
    </row>
    <row r="107" spans="1:10" x14ac:dyDescent="0.2">
      <c r="A107" t="s">
        <v>20</v>
      </c>
      <c r="B107">
        <v>3537</v>
      </c>
      <c r="I107" t="s">
        <v>14</v>
      </c>
      <c r="J107">
        <v>803</v>
      </c>
    </row>
    <row r="108" spans="1:10" x14ac:dyDescent="0.2">
      <c r="A108" t="s">
        <v>20</v>
      </c>
      <c r="B108">
        <v>2107</v>
      </c>
      <c r="I108" t="s">
        <v>14</v>
      </c>
      <c r="J108">
        <v>16</v>
      </c>
    </row>
    <row r="109" spans="1:10" x14ac:dyDescent="0.2">
      <c r="A109" t="s">
        <v>20</v>
      </c>
      <c r="B109">
        <v>3318</v>
      </c>
      <c r="I109" t="s">
        <v>14</v>
      </c>
      <c r="J109">
        <v>31</v>
      </c>
    </row>
    <row r="110" spans="1:10" x14ac:dyDescent="0.2">
      <c r="A110" t="s">
        <v>20</v>
      </c>
      <c r="B110">
        <v>340</v>
      </c>
      <c r="I110" t="s">
        <v>14</v>
      </c>
      <c r="J110">
        <v>108</v>
      </c>
    </row>
    <row r="111" spans="1:10" x14ac:dyDescent="0.2">
      <c r="A111" t="s">
        <v>20</v>
      </c>
      <c r="B111">
        <v>1442</v>
      </c>
      <c r="I111" t="s">
        <v>14</v>
      </c>
      <c r="J111">
        <v>30</v>
      </c>
    </row>
    <row r="112" spans="1:10" x14ac:dyDescent="0.2">
      <c r="A112" t="s">
        <v>20</v>
      </c>
      <c r="B112">
        <v>126</v>
      </c>
      <c r="I112" t="s">
        <v>14</v>
      </c>
      <c r="J112">
        <v>17</v>
      </c>
    </row>
    <row r="113" spans="1:10" x14ac:dyDescent="0.2">
      <c r="A113" t="s">
        <v>20</v>
      </c>
      <c r="B113">
        <v>524</v>
      </c>
      <c r="I113" t="s">
        <v>14</v>
      </c>
      <c r="J113">
        <v>80</v>
      </c>
    </row>
    <row r="114" spans="1:10" x14ac:dyDescent="0.2">
      <c r="A114" t="s">
        <v>20</v>
      </c>
      <c r="B114">
        <v>1989</v>
      </c>
      <c r="I114" t="s">
        <v>14</v>
      </c>
      <c r="J114">
        <v>2468</v>
      </c>
    </row>
    <row r="115" spans="1:10" x14ac:dyDescent="0.2">
      <c r="A115" t="s">
        <v>20</v>
      </c>
      <c r="B115">
        <v>157</v>
      </c>
      <c r="I115" t="s">
        <v>14</v>
      </c>
      <c r="J115">
        <v>26</v>
      </c>
    </row>
    <row r="116" spans="1:10" x14ac:dyDescent="0.2">
      <c r="A116" t="s">
        <v>20</v>
      </c>
      <c r="B116">
        <v>4498</v>
      </c>
      <c r="I116" t="s">
        <v>14</v>
      </c>
      <c r="J116">
        <v>73</v>
      </c>
    </row>
    <row r="117" spans="1:10" x14ac:dyDescent="0.2">
      <c r="A117" t="s">
        <v>20</v>
      </c>
      <c r="B117">
        <v>80</v>
      </c>
      <c r="I117" t="s">
        <v>14</v>
      </c>
      <c r="J117">
        <v>128</v>
      </c>
    </row>
    <row r="118" spans="1:10" x14ac:dyDescent="0.2">
      <c r="A118" t="s">
        <v>20</v>
      </c>
      <c r="B118">
        <v>43</v>
      </c>
      <c r="I118" t="s">
        <v>14</v>
      </c>
      <c r="J118">
        <v>33</v>
      </c>
    </row>
    <row r="119" spans="1:10" x14ac:dyDescent="0.2">
      <c r="A119" t="s">
        <v>20</v>
      </c>
      <c r="B119">
        <v>2053</v>
      </c>
      <c r="I119" t="s">
        <v>14</v>
      </c>
      <c r="J119">
        <v>1072</v>
      </c>
    </row>
    <row r="120" spans="1:10" x14ac:dyDescent="0.2">
      <c r="A120" t="s">
        <v>20</v>
      </c>
      <c r="B120">
        <v>168</v>
      </c>
      <c r="I120" t="s">
        <v>14</v>
      </c>
      <c r="J120">
        <v>393</v>
      </c>
    </row>
    <row r="121" spans="1:10" x14ac:dyDescent="0.2">
      <c r="A121" t="s">
        <v>20</v>
      </c>
      <c r="B121">
        <v>4289</v>
      </c>
      <c r="I121" t="s">
        <v>14</v>
      </c>
      <c r="J121">
        <v>1257</v>
      </c>
    </row>
    <row r="122" spans="1:10" x14ac:dyDescent="0.2">
      <c r="A122" t="s">
        <v>20</v>
      </c>
      <c r="B122">
        <v>165</v>
      </c>
      <c r="I122" t="s">
        <v>14</v>
      </c>
      <c r="J122">
        <v>328</v>
      </c>
    </row>
    <row r="123" spans="1:10" x14ac:dyDescent="0.2">
      <c r="A123" t="s">
        <v>20</v>
      </c>
      <c r="B123">
        <v>1815</v>
      </c>
      <c r="I123" t="s">
        <v>14</v>
      </c>
      <c r="J123">
        <v>147</v>
      </c>
    </row>
    <row r="124" spans="1:10" x14ac:dyDescent="0.2">
      <c r="A124" t="s">
        <v>20</v>
      </c>
      <c r="B124">
        <v>397</v>
      </c>
      <c r="I124" t="s">
        <v>14</v>
      </c>
      <c r="J124">
        <v>830</v>
      </c>
    </row>
    <row r="125" spans="1:10" x14ac:dyDescent="0.2">
      <c r="A125" t="s">
        <v>20</v>
      </c>
      <c r="B125">
        <v>3594</v>
      </c>
      <c r="I125" t="s">
        <v>14</v>
      </c>
      <c r="J125">
        <v>331</v>
      </c>
    </row>
    <row r="126" spans="1:10" x14ac:dyDescent="0.2">
      <c r="A126" t="s">
        <v>20</v>
      </c>
      <c r="B126">
        <v>5880</v>
      </c>
      <c r="I126" t="s">
        <v>14</v>
      </c>
      <c r="J126">
        <v>25</v>
      </c>
    </row>
    <row r="127" spans="1:10" x14ac:dyDescent="0.2">
      <c r="A127" t="s">
        <v>20</v>
      </c>
      <c r="B127">
        <v>112</v>
      </c>
      <c r="I127" t="s">
        <v>14</v>
      </c>
      <c r="J127">
        <v>3483</v>
      </c>
    </row>
    <row r="128" spans="1:10" x14ac:dyDescent="0.2">
      <c r="A128" t="s">
        <v>20</v>
      </c>
      <c r="B128">
        <v>943</v>
      </c>
      <c r="I128" t="s">
        <v>14</v>
      </c>
      <c r="J128">
        <v>923</v>
      </c>
    </row>
    <row r="129" spans="1:10" x14ac:dyDescent="0.2">
      <c r="A129" t="s">
        <v>20</v>
      </c>
      <c r="B129">
        <v>2468</v>
      </c>
      <c r="I129" t="s">
        <v>14</v>
      </c>
      <c r="J129">
        <v>1</v>
      </c>
    </row>
    <row r="130" spans="1:10" x14ac:dyDescent="0.2">
      <c r="A130" t="s">
        <v>20</v>
      </c>
      <c r="B130">
        <v>2551</v>
      </c>
      <c r="I130" t="s">
        <v>14</v>
      </c>
      <c r="J130">
        <v>33</v>
      </c>
    </row>
    <row r="131" spans="1:10" x14ac:dyDescent="0.2">
      <c r="A131" t="s">
        <v>20</v>
      </c>
      <c r="B131">
        <v>92</v>
      </c>
      <c r="I131" t="s">
        <v>14</v>
      </c>
      <c r="J131">
        <v>40</v>
      </c>
    </row>
    <row r="132" spans="1:10" x14ac:dyDescent="0.2">
      <c r="A132" t="s">
        <v>20</v>
      </c>
      <c r="B132">
        <v>62</v>
      </c>
      <c r="I132" t="s">
        <v>14</v>
      </c>
      <c r="J132">
        <v>23</v>
      </c>
    </row>
    <row r="133" spans="1:10" x14ac:dyDescent="0.2">
      <c r="A133" t="s">
        <v>20</v>
      </c>
      <c r="B133">
        <v>149</v>
      </c>
      <c r="I133" t="s">
        <v>14</v>
      </c>
      <c r="J133">
        <v>75</v>
      </c>
    </row>
    <row r="134" spans="1:10" x14ac:dyDescent="0.2">
      <c r="A134" t="s">
        <v>20</v>
      </c>
      <c r="B134">
        <v>329</v>
      </c>
      <c r="I134" t="s">
        <v>14</v>
      </c>
      <c r="J134">
        <v>2176</v>
      </c>
    </row>
    <row r="135" spans="1:10" x14ac:dyDescent="0.2">
      <c r="A135" t="s">
        <v>20</v>
      </c>
      <c r="B135">
        <v>97</v>
      </c>
      <c r="I135" t="s">
        <v>14</v>
      </c>
      <c r="J135">
        <v>441</v>
      </c>
    </row>
    <row r="136" spans="1:10" x14ac:dyDescent="0.2">
      <c r="A136" t="s">
        <v>20</v>
      </c>
      <c r="B136">
        <v>1784</v>
      </c>
      <c r="I136" t="s">
        <v>14</v>
      </c>
      <c r="J136">
        <v>25</v>
      </c>
    </row>
    <row r="137" spans="1:10" x14ac:dyDescent="0.2">
      <c r="A137" t="s">
        <v>20</v>
      </c>
      <c r="B137">
        <v>1684</v>
      </c>
      <c r="I137" t="s">
        <v>14</v>
      </c>
      <c r="J137">
        <v>127</v>
      </c>
    </row>
    <row r="138" spans="1:10" x14ac:dyDescent="0.2">
      <c r="A138" t="s">
        <v>20</v>
      </c>
      <c r="B138">
        <v>250</v>
      </c>
      <c r="I138" t="s">
        <v>14</v>
      </c>
      <c r="J138">
        <v>355</v>
      </c>
    </row>
    <row r="139" spans="1:10" x14ac:dyDescent="0.2">
      <c r="A139" t="s">
        <v>20</v>
      </c>
      <c r="B139">
        <v>238</v>
      </c>
      <c r="I139" t="s">
        <v>14</v>
      </c>
      <c r="J139">
        <v>44</v>
      </c>
    </row>
    <row r="140" spans="1:10" x14ac:dyDescent="0.2">
      <c r="A140" t="s">
        <v>20</v>
      </c>
      <c r="B140">
        <v>214</v>
      </c>
      <c r="I140" t="s">
        <v>14</v>
      </c>
      <c r="J140">
        <v>67</v>
      </c>
    </row>
    <row r="141" spans="1:10" x14ac:dyDescent="0.2">
      <c r="A141" t="s">
        <v>20</v>
      </c>
      <c r="B141">
        <v>222</v>
      </c>
      <c r="I141" t="s">
        <v>14</v>
      </c>
      <c r="J141">
        <v>1068</v>
      </c>
    </row>
    <row r="142" spans="1:10" x14ac:dyDescent="0.2">
      <c r="A142" t="s">
        <v>20</v>
      </c>
      <c r="B142">
        <v>1884</v>
      </c>
      <c r="I142" t="s">
        <v>14</v>
      </c>
      <c r="J142">
        <v>424</v>
      </c>
    </row>
    <row r="143" spans="1:10" x14ac:dyDescent="0.2">
      <c r="A143" t="s">
        <v>20</v>
      </c>
      <c r="B143">
        <v>218</v>
      </c>
      <c r="I143" t="s">
        <v>14</v>
      </c>
      <c r="J143">
        <v>151</v>
      </c>
    </row>
    <row r="144" spans="1:10" x14ac:dyDescent="0.2">
      <c r="A144" t="s">
        <v>20</v>
      </c>
      <c r="B144">
        <v>6465</v>
      </c>
      <c r="I144" t="s">
        <v>14</v>
      </c>
      <c r="J144">
        <v>1608</v>
      </c>
    </row>
    <row r="145" spans="1:10" x14ac:dyDescent="0.2">
      <c r="A145" t="s">
        <v>20</v>
      </c>
      <c r="B145">
        <v>59</v>
      </c>
      <c r="I145" t="s">
        <v>14</v>
      </c>
      <c r="J145">
        <v>941</v>
      </c>
    </row>
    <row r="146" spans="1:10" x14ac:dyDescent="0.2">
      <c r="A146" t="s">
        <v>20</v>
      </c>
      <c r="B146">
        <v>88</v>
      </c>
      <c r="I146" t="s">
        <v>14</v>
      </c>
      <c r="J146">
        <v>1</v>
      </c>
    </row>
    <row r="147" spans="1:10" x14ac:dyDescent="0.2">
      <c r="A147" t="s">
        <v>20</v>
      </c>
      <c r="B147">
        <v>1697</v>
      </c>
      <c r="I147" t="s">
        <v>14</v>
      </c>
      <c r="J147">
        <v>40</v>
      </c>
    </row>
    <row r="148" spans="1:10" x14ac:dyDescent="0.2">
      <c r="A148" t="s">
        <v>20</v>
      </c>
      <c r="B148">
        <v>92</v>
      </c>
      <c r="I148" t="s">
        <v>14</v>
      </c>
      <c r="J148">
        <v>3015</v>
      </c>
    </row>
    <row r="149" spans="1:10" x14ac:dyDescent="0.2">
      <c r="A149" t="s">
        <v>20</v>
      </c>
      <c r="B149">
        <v>138</v>
      </c>
      <c r="I149" t="s">
        <v>14</v>
      </c>
      <c r="J149">
        <v>435</v>
      </c>
    </row>
    <row r="150" spans="1:10" x14ac:dyDescent="0.2">
      <c r="A150" t="s">
        <v>20</v>
      </c>
      <c r="B150">
        <v>261</v>
      </c>
      <c r="I150" t="s">
        <v>14</v>
      </c>
      <c r="J150">
        <v>714</v>
      </c>
    </row>
    <row r="151" spans="1:10" x14ac:dyDescent="0.2">
      <c r="A151" t="s">
        <v>20</v>
      </c>
      <c r="B151">
        <v>107</v>
      </c>
      <c r="I151" t="s">
        <v>14</v>
      </c>
      <c r="J151">
        <v>5497</v>
      </c>
    </row>
    <row r="152" spans="1:10" x14ac:dyDescent="0.2">
      <c r="A152" t="s">
        <v>20</v>
      </c>
      <c r="B152">
        <v>199</v>
      </c>
      <c r="I152" t="s">
        <v>14</v>
      </c>
      <c r="J152">
        <v>418</v>
      </c>
    </row>
    <row r="153" spans="1:10" x14ac:dyDescent="0.2">
      <c r="A153" t="s">
        <v>20</v>
      </c>
      <c r="B153">
        <v>5512</v>
      </c>
      <c r="I153" t="s">
        <v>14</v>
      </c>
      <c r="J153">
        <v>1439</v>
      </c>
    </row>
    <row r="154" spans="1:10" x14ac:dyDescent="0.2">
      <c r="A154" t="s">
        <v>20</v>
      </c>
      <c r="B154">
        <v>86</v>
      </c>
      <c r="I154" t="s">
        <v>14</v>
      </c>
      <c r="J154">
        <v>15</v>
      </c>
    </row>
    <row r="155" spans="1:10" x14ac:dyDescent="0.2">
      <c r="A155" t="s">
        <v>20</v>
      </c>
      <c r="B155">
        <v>2768</v>
      </c>
      <c r="I155" t="s">
        <v>14</v>
      </c>
      <c r="J155">
        <v>1999</v>
      </c>
    </row>
    <row r="156" spans="1:10" x14ac:dyDescent="0.2">
      <c r="A156" t="s">
        <v>20</v>
      </c>
      <c r="B156">
        <v>48</v>
      </c>
      <c r="I156" t="s">
        <v>14</v>
      </c>
      <c r="J156">
        <v>118</v>
      </c>
    </row>
    <row r="157" spans="1:10" x14ac:dyDescent="0.2">
      <c r="A157" t="s">
        <v>20</v>
      </c>
      <c r="B157">
        <v>87</v>
      </c>
      <c r="I157" t="s">
        <v>14</v>
      </c>
      <c r="J157">
        <v>162</v>
      </c>
    </row>
    <row r="158" spans="1:10" x14ac:dyDescent="0.2">
      <c r="A158" t="s">
        <v>20</v>
      </c>
      <c r="B158">
        <v>1894</v>
      </c>
      <c r="I158" t="s">
        <v>14</v>
      </c>
      <c r="J158">
        <v>83</v>
      </c>
    </row>
    <row r="159" spans="1:10" x14ac:dyDescent="0.2">
      <c r="A159" t="s">
        <v>20</v>
      </c>
      <c r="B159">
        <v>282</v>
      </c>
      <c r="I159" t="s">
        <v>14</v>
      </c>
      <c r="J159">
        <v>747</v>
      </c>
    </row>
    <row r="160" spans="1:10" x14ac:dyDescent="0.2">
      <c r="A160" t="s">
        <v>20</v>
      </c>
      <c r="B160">
        <v>116</v>
      </c>
      <c r="I160" t="s">
        <v>14</v>
      </c>
      <c r="J160">
        <v>84</v>
      </c>
    </row>
    <row r="161" spans="1:10" x14ac:dyDescent="0.2">
      <c r="A161" t="s">
        <v>20</v>
      </c>
      <c r="B161">
        <v>83</v>
      </c>
      <c r="I161" t="s">
        <v>14</v>
      </c>
      <c r="J161">
        <v>91</v>
      </c>
    </row>
    <row r="162" spans="1:10" x14ac:dyDescent="0.2">
      <c r="A162" t="s">
        <v>20</v>
      </c>
      <c r="B162">
        <v>91</v>
      </c>
      <c r="I162" t="s">
        <v>14</v>
      </c>
      <c r="J162">
        <v>792</v>
      </c>
    </row>
    <row r="163" spans="1:10" x14ac:dyDescent="0.2">
      <c r="A163" t="s">
        <v>20</v>
      </c>
      <c r="B163">
        <v>546</v>
      </c>
      <c r="I163" t="s">
        <v>14</v>
      </c>
      <c r="J163">
        <v>32</v>
      </c>
    </row>
    <row r="164" spans="1:10" x14ac:dyDescent="0.2">
      <c r="A164" t="s">
        <v>20</v>
      </c>
      <c r="B164">
        <v>393</v>
      </c>
      <c r="I164" t="s">
        <v>14</v>
      </c>
      <c r="J164">
        <v>186</v>
      </c>
    </row>
    <row r="165" spans="1:10" x14ac:dyDescent="0.2">
      <c r="A165" t="s">
        <v>20</v>
      </c>
      <c r="B165">
        <v>133</v>
      </c>
      <c r="I165" t="s">
        <v>14</v>
      </c>
      <c r="J165">
        <v>605</v>
      </c>
    </row>
    <row r="166" spans="1:10" x14ac:dyDescent="0.2">
      <c r="A166" t="s">
        <v>20</v>
      </c>
      <c r="B166">
        <v>254</v>
      </c>
      <c r="I166" t="s">
        <v>14</v>
      </c>
      <c r="J166">
        <v>1</v>
      </c>
    </row>
    <row r="167" spans="1:10" x14ac:dyDescent="0.2">
      <c r="A167" t="s">
        <v>20</v>
      </c>
      <c r="B167">
        <v>176</v>
      </c>
      <c r="I167" t="s">
        <v>14</v>
      </c>
      <c r="J167">
        <v>31</v>
      </c>
    </row>
    <row r="168" spans="1:10" x14ac:dyDescent="0.2">
      <c r="A168" t="s">
        <v>20</v>
      </c>
      <c r="B168">
        <v>337</v>
      </c>
      <c r="I168" t="s">
        <v>14</v>
      </c>
      <c r="J168">
        <v>1181</v>
      </c>
    </row>
    <row r="169" spans="1:10" x14ac:dyDescent="0.2">
      <c r="A169" t="s">
        <v>20</v>
      </c>
      <c r="B169">
        <v>107</v>
      </c>
      <c r="I169" t="s">
        <v>14</v>
      </c>
      <c r="J169">
        <v>39</v>
      </c>
    </row>
    <row r="170" spans="1:10" x14ac:dyDescent="0.2">
      <c r="A170" t="s">
        <v>20</v>
      </c>
      <c r="B170">
        <v>183</v>
      </c>
      <c r="I170" t="s">
        <v>14</v>
      </c>
      <c r="J170">
        <v>46</v>
      </c>
    </row>
    <row r="171" spans="1:10" x14ac:dyDescent="0.2">
      <c r="A171" t="s">
        <v>20</v>
      </c>
      <c r="B171">
        <v>72</v>
      </c>
      <c r="I171" t="s">
        <v>14</v>
      </c>
      <c r="J171">
        <v>105</v>
      </c>
    </row>
    <row r="172" spans="1:10" x14ac:dyDescent="0.2">
      <c r="A172" t="s">
        <v>20</v>
      </c>
      <c r="B172">
        <v>295</v>
      </c>
      <c r="I172" t="s">
        <v>14</v>
      </c>
      <c r="J172">
        <v>535</v>
      </c>
    </row>
    <row r="173" spans="1:10" x14ac:dyDescent="0.2">
      <c r="A173" t="s">
        <v>20</v>
      </c>
      <c r="B173">
        <v>142</v>
      </c>
      <c r="I173" t="s">
        <v>14</v>
      </c>
      <c r="J173">
        <v>16</v>
      </c>
    </row>
    <row r="174" spans="1:10" x14ac:dyDescent="0.2">
      <c r="A174" t="s">
        <v>20</v>
      </c>
      <c r="B174">
        <v>85</v>
      </c>
      <c r="I174" t="s">
        <v>14</v>
      </c>
      <c r="J174">
        <v>575</v>
      </c>
    </row>
    <row r="175" spans="1:10" x14ac:dyDescent="0.2">
      <c r="A175" t="s">
        <v>20</v>
      </c>
      <c r="B175">
        <v>659</v>
      </c>
      <c r="I175" t="s">
        <v>14</v>
      </c>
      <c r="J175">
        <v>1120</v>
      </c>
    </row>
    <row r="176" spans="1:10" x14ac:dyDescent="0.2">
      <c r="A176" t="s">
        <v>20</v>
      </c>
      <c r="B176">
        <v>121</v>
      </c>
      <c r="I176" t="s">
        <v>14</v>
      </c>
      <c r="J176">
        <v>113</v>
      </c>
    </row>
    <row r="177" spans="1:10" x14ac:dyDescent="0.2">
      <c r="A177" t="s">
        <v>20</v>
      </c>
      <c r="B177">
        <v>3742</v>
      </c>
      <c r="I177" t="s">
        <v>14</v>
      </c>
      <c r="J177">
        <v>1538</v>
      </c>
    </row>
    <row r="178" spans="1:10" x14ac:dyDescent="0.2">
      <c r="A178" t="s">
        <v>20</v>
      </c>
      <c r="B178">
        <v>223</v>
      </c>
      <c r="I178" t="s">
        <v>14</v>
      </c>
      <c r="J178">
        <v>9</v>
      </c>
    </row>
    <row r="179" spans="1:10" x14ac:dyDescent="0.2">
      <c r="A179" t="s">
        <v>20</v>
      </c>
      <c r="B179">
        <v>133</v>
      </c>
      <c r="I179" t="s">
        <v>14</v>
      </c>
      <c r="J179">
        <v>554</v>
      </c>
    </row>
    <row r="180" spans="1:10" x14ac:dyDescent="0.2">
      <c r="A180" t="s">
        <v>20</v>
      </c>
      <c r="B180">
        <v>5168</v>
      </c>
      <c r="I180" t="s">
        <v>14</v>
      </c>
      <c r="J180">
        <v>648</v>
      </c>
    </row>
    <row r="181" spans="1:10" x14ac:dyDescent="0.2">
      <c r="A181" t="s">
        <v>20</v>
      </c>
      <c r="B181">
        <v>2441</v>
      </c>
      <c r="I181" t="s">
        <v>14</v>
      </c>
      <c r="J181">
        <v>21</v>
      </c>
    </row>
    <row r="182" spans="1:10" x14ac:dyDescent="0.2">
      <c r="A182" t="s">
        <v>20</v>
      </c>
      <c r="B182">
        <v>1385</v>
      </c>
      <c r="I182" t="s">
        <v>14</v>
      </c>
      <c r="J182">
        <v>54</v>
      </c>
    </row>
    <row r="183" spans="1:10" x14ac:dyDescent="0.2">
      <c r="A183" t="s">
        <v>20</v>
      </c>
      <c r="B183">
        <v>190</v>
      </c>
      <c r="I183" t="s">
        <v>14</v>
      </c>
      <c r="J183">
        <v>120</v>
      </c>
    </row>
    <row r="184" spans="1:10" x14ac:dyDescent="0.2">
      <c r="A184" t="s">
        <v>20</v>
      </c>
      <c r="B184">
        <v>470</v>
      </c>
      <c r="I184" t="s">
        <v>14</v>
      </c>
      <c r="J184">
        <v>579</v>
      </c>
    </row>
    <row r="185" spans="1:10" x14ac:dyDescent="0.2">
      <c r="A185" t="s">
        <v>20</v>
      </c>
      <c r="B185">
        <v>253</v>
      </c>
      <c r="I185" t="s">
        <v>14</v>
      </c>
      <c r="J185">
        <v>2072</v>
      </c>
    </row>
    <row r="186" spans="1:10" x14ac:dyDescent="0.2">
      <c r="A186" t="s">
        <v>20</v>
      </c>
      <c r="B186">
        <v>1113</v>
      </c>
      <c r="I186" t="s">
        <v>14</v>
      </c>
      <c r="J186">
        <v>0</v>
      </c>
    </row>
    <row r="187" spans="1:10" x14ac:dyDescent="0.2">
      <c r="A187" t="s">
        <v>20</v>
      </c>
      <c r="B187">
        <v>2283</v>
      </c>
      <c r="I187" t="s">
        <v>14</v>
      </c>
      <c r="J187">
        <v>1796</v>
      </c>
    </row>
    <row r="188" spans="1:10" x14ac:dyDescent="0.2">
      <c r="A188" t="s">
        <v>20</v>
      </c>
      <c r="B188">
        <v>1095</v>
      </c>
      <c r="I188" t="s">
        <v>14</v>
      </c>
      <c r="J188">
        <v>62</v>
      </c>
    </row>
    <row r="189" spans="1:10" x14ac:dyDescent="0.2">
      <c r="A189" t="s">
        <v>20</v>
      </c>
      <c r="B189">
        <v>1690</v>
      </c>
      <c r="I189" t="s">
        <v>14</v>
      </c>
      <c r="J189">
        <v>347</v>
      </c>
    </row>
    <row r="190" spans="1:10" x14ac:dyDescent="0.2">
      <c r="A190" t="s">
        <v>20</v>
      </c>
      <c r="B190">
        <v>191</v>
      </c>
      <c r="I190" t="s">
        <v>14</v>
      </c>
      <c r="J190">
        <v>19</v>
      </c>
    </row>
    <row r="191" spans="1:10" x14ac:dyDescent="0.2">
      <c r="A191" t="s">
        <v>20</v>
      </c>
      <c r="B191">
        <v>2013</v>
      </c>
      <c r="I191" t="s">
        <v>14</v>
      </c>
      <c r="J191">
        <v>1258</v>
      </c>
    </row>
    <row r="192" spans="1:10" x14ac:dyDescent="0.2">
      <c r="A192" t="s">
        <v>20</v>
      </c>
      <c r="B192">
        <v>1703</v>
      </c>
      <c r="I192" t="s">
        <v>14</v>
      </c>
      <c r="J192">
        <v>362</v>
      </c>
    </row>
    <row r="193" spans="1:10" x14ac:dyDescent="0.2">
      <c r="A193" t="s">
        <v>20</v>
      </c>
      <c r="B193">
        <v>41</v>
      </c>
      <c r="I193" t="s">
        <v>14</v>
      </c>
      <c r="J193">
        <v>133</v>
      </c>
    </row>
    <row r="194" spans="1:10" x14ac:dyDescent="0.2">
      <c r="A194" t="s">
        <v>20</v>
      </c>
      <c r="B194">
        <v>187</v>
      </c>
      <c r="I194" t="s">
        <v>14</v>
      </c>
      <c r="J194">
        <v>846</v>
      </c>
    </row>
    <row r="195" spans="1:10" x14ac:dyDescent="0.2">
      <c r="A195" t="s">
        <v>20</v>
      </c>
      <c r="B195">
        <v>2875</v>
      </c>
      <c r="I195" t="s">
        <v>14</v>
      </c>
      <c r="J195">
        <v>10</v>
      </c>
    </row>
    <row r="196" spans="1:10" x14ac:dyDescent="0.2">
      <c r="A196" t="s">
        <v>20</v>
      </c>
      <c r="B196">
        <v>191</v>
      </c>
      <c r="I196" t="s">
        <v>14</v>
      </c>
      <c r="J196">
        <v>191</v>
      </c>
    </row>
    <row r="197" spans="1:10" x14ac:dyDescent="0.2">
      <c r="A197" t="s">
        <v>20</v>
      </c>
      <c r="B197">
        <v>139</v>
      </c>
      <c r="I197" t="s">
        <v>14</v>
      </c>
      <c r="J197">
        <v>1979</v>
      </c>
    </row>
    <row r="198" spans="1:10" x14ac:dyDescent="0.2">
      <c r="A198" t="s">
        <v>20</v>
      </c>
      <c r="B198">
        <v>112</v>
      </c>
      <c r="I198" t="s">
        <v>14</v>
      </c>
      <c r="J198">
        <v>63</v>
      </c>
    </row>
    <row r="199" spans="1:10" x14ac:dyDescent="0.2">
      <c r="A199" t="s">
        <v>20</v>
      </c>
      <c r="B199">
        <v>101</v>
      </c>
      <c r="I199" t="s">
        <v>14</v>
      </c>
      <c r="J199">
        <v>6080</v>
      </c>
    </row>
    <row r="200" spans="1:10" x14ac:dyDescent="0.2">
      <c r="A200" t="s">
        <v>20</v>
      </c>
      <c r="B200">
        <v>206</v>
      </c>
      <c r="I200" t="s">
        <v>14</v>
      </c>
      <c r="J200">
        <v>80</v>
      </c>
    </row>
    <row r="201" spans="1:10" x14ac:dyDescent="0.2">
      <c r="A201" t="s">
        <v>20</v>
      </c>
      <c r="B201">
        <v>154</v>
      </c>
      <c r="I201" t="s">
        <v>14</v>
      </c>
      <c r="J201">
        <v>9</v>
      </c>
    </row>
    <row r="202" spans="1:10" x14ac:dyDescent="0.2">
      <c r="A202" t="s">
        <v>20</v>
      </c>
      <c r="B202">
        <v>5966</v>
      </c>
      <c r="I202" t="s">
        <v>14</v>
      </c>
      <c r="J202">
        <v>1784</v>
      </c>
    </row>
    <row r="203" spans="1:10" x14ac:dyDescent="0.2">
      <c r="A203" t="s">
        <v>20</v>
      </c>
      <c r="B203">
        <v>169</v>
      </c>
      <c r="I203" t="s">
        <v>14</v>
      </c>
      <c r="J203">
        <v>243</v>
      </c>
    </row>
    <row r="204" spans="1:10" x14ac:dyDescent="0.2">
      <c r="A204" t="s">
        <v>20</v>
      </c>
      <c r="B204">
        <v>2106</v>
      </c>
      <c r="I204" t="s">
        <v>14</v>
      </c>
      <c r="J204">
        <v>1296</v>
      </c>
    </row>
    <row r="205" spans="1:10" x14ac:dyDescent="0.2">
      <c r="A205" t="s">
        <v>20</v>
      </c>
      <c r="B205">
        <v>131</v>
      </c>
      <c r="I205" t="s">
        <v>14</v>
      </c>
      <c r="J205">
        <v>77</v>
      </c>
    </row>
    <row r="206" spans="1:10" x14ac:dyDescent="0.2">
      <c r="A206" t="s">
        <v>20</v>
      </c>
      <c r="B206">
        <v>84</v>
      </c>
      <c r="I206" t="s">
        <v>14</v>
      </c>
      <c r="J206">
        <v>395</v>
      </c>
    </row>
    <row r="207" spans="1:10" x14ac:dyDescent="0.2">
      <c r="A207" t="s">
        <v>20</v>
      </c>
      <c r="B207">
        <v>155</v>
      </c>
      <c r="I207" t="s">
        <v>14</v>
      </c>
      <c r="J207">
        <v>49</v>
      </c>
    </row>
    <row r="208" spans="1:10" x14ac:dyDescent="0.2">
      <c r="A208" t="s">
        <v>20</v>
      </c>
      <c r="B208">
        <v>189</v>
      </c>
      <c r="I208" t="s">
        <v>14</v>
      </c>
      <c r="J208">
        <v>180</v>
      </c>
    </row>
    <row r="209" spans="1:10" x14ac:dyDescent="0.2">
      <c r="A209" t="s">
        <v>20</v>
      </c>
      <c r="B209">
        <v>4799</v>
      </c>
      <c r="I209" t="s">
        <v>14</v>
      </c>
      <c r="J209">
        <v>2690</v>
      </c>
    </row>
    <row r="210" spans="1:10" x14ac:dyDescent="0.2">
      <c r="A210" t="s">
        <v>20</v>
      </c>
      <c r="B210">
        <v>1137</v>
      </c>
      <c r="I210" t="s">
        <v>14</v>
      </c>
      <c r="J210">
        <v>2779</v>
      </c>
    </row>
    <row r="211" spans="1:10" x14ac:dyDescent="0.2">
      <c r="A211" t="s">
        <v>20</v>
      </c>
      <c r="B211">
        <v>1152</v>
      </c>
      <c r="I211" t="s">
        <v>14</v>
      </c>
      <c r="J211">
        <v>92</v>
      </c>
    </row>
    <row r="212" spans="1:10" x14ac:dyDescent="0.2">
      <c r="A212" t="s">
        <v>20</v>
      </c>
      <c r="B212">
        <v>50</v>
      </c>
      <c r="I212" t="s">
        <v>14</v>
      </c>
      <c r="J212">
        <v>1028</v>
      </c>
    </row>
    <row r="213" spans="1:10" x14ac:dyDescent="0.2">
      <c r="A213" t="s">
        <v>20</v>
      </c>
      <c r="B213">
        <v>3059</v>
      </c>
      <c r="I213" t="s">
        <v>14</v>
      </c>
      <c r="J213">
        <v>26</v>
      </c>
    </row>
    <row r="214" spans="1:10" x14ac:dyDescent="0.2">
      <c r="A214" t="s">
        <v>20</v>
      </c>
      <c r="B214">
        <v>34</v>
      </c>
      <c r="I214" t="s">
        <v>14</v>
      </c>
      <c r="J214">
        <v>1790</v>
      </c>
    </row>
    <row r="215" spans="1:10" x14ac:dyDescent="0.2">
      <c r="A215" t="s">
        <v>20</v>
      </c>
      <c r="B215">
        <v>220</v>
      </c>
      <c r="I215" t="s">
        <v>14</v>
      </c>
      <c r="J215">
        <v>37</v>
      </c>
    </row>
    <row r="216" spans="1:10" x14ac:dyDescent="0.2">
      <c r="A216" t="s">
        <v>20</v>
      </c>
      <c r="B216">
        <v>1604</v>
      </c>
      <c r="I216" t="s">
        <v>14</v>
      </c>
      <c r="J216">
        <v>35</v>
      </c>
    </row>
    <row r="217" spans="1:10" x14ac:dyDescent="0.2">
      <c r="A217" t="s">
        <v>20</v>
      </c>
      <c r="B217">
        <v>454</v>
      </c>
      <c r="I217" t="s">
        <v>14</v>
      </c>
      <c r="J217">
        <v>558</v>
      </c>
    </row>
    <row r="218" spans="1:10" x14ac:dyDescent="0.2">
      <c r="A218" t="s">
        <v>20</v>
      </c>
      <c r="B218">
        <v>123</v>
      </c>
      <c r="I218" t="s">
        <v>14</v>
      </c>
      <c r="J218">
        <v>64</v>
      </c>
    </row>
    <row r="219" spans="1:10" x14ac:dyDescent="0.2">
      <c r="A219" t="s">
        <v>20</v>
      </c>
      <c r="B219">
        <v>2237</v>
      </c>
      <c r="I219" t="s">
        <v>14</v>
      </c>
      <c r="J219">
        <v>245</v>
      </c>
    </row>
    <row r="220" spans="1:10" x14ac:dyDescent="0.2">
      <c r="A220" t="s">
        <v>20</v>
      </c>
      <c r="B220">
        <v>645</v>
      </c>
      <c r="I220" t="s">
        <v>14</v>
      </c>
      <c r="J220">
        <v>71</v>
      </c>
    </row>
    <row r="221" spans="1:10" x14ac:dyDescent="0.2">
      <c r="A221" t="s">
        <v>20</v>
      </c>
      <c r="B221">
        <v>484</v>
      </c>
      <c r="I221" t="s">
        <v>14</v>
      </c>
      <c r="J221">
        <v>42</v>
      </c>
    </row>
    <row r="222" spans="1:10" x14ac:dyDescent="0.2">
      <c r="A222" t="s">
        <v>20</v>
      </c>
      <c r="B222">
        <v>154</v>
      </c>
      <c r="I222" t="s">
        <v>14</v>
      </c>
      <c r="J222">
        <v>156</v>
      </c>
    </row>
    <row r="223" spans="1:10" x14ac:dyDescent="0.2">
      <c r="A223" t="s">
        <v>20</v>
      </c>
      <c r="B223">
        <v>82</v>
      </c>
      <c r="I223" t="s">
        <v>14</v>
      </c>
      <c r="J223">
        <v>1368</v>
      </c>
    </row>
    <row r="224" spans="1:10" x14ac:dyDescent="0.2">
      <c r="A224" t="s">
        <v>20</v>
      </c>
      <c r="B224">
        <v>134</v>
      </c>
      <c r="I224" t="s">
        <v>14</v>
      </c>
      <c r="J224">
        <v>102</v>
      </c>
    </row>
    <row r="225" spans="1:10" x14ac:dyDescent="0.2">
      <c r="A225" t="s">
        <v>20</v>
      </c>
      <c r="B225">
        <v>5203</v>
      </c>
      <c r="I225" t="s">
        <v>14</v>
      </c>
      <c r="J225">
        <v>86</v>
      </c>
    </row>
    <row r="226" spans="1:10" x14ac:dyDescent="0.2">
      <c r="A226" t="s">
        <v>20</v>
      </c>
      <c r="B226">
        <v>94</v>
      </c>
      <c r="I226" t="s">
        <v>14</v>
      </c>
      <c r="J226">
        <v>253</v>
      </c>
    </row>
    <row r="227" spans="1:10" x14ac:dyDescent="0.2">
      <c r="A227" t="s">
        <v>20</v>
      </c>
      <c r="B227">
        <v>205</v>
      </c>
      <c r="I227" t="s">
        <v>14</v>
      </c>
      <c r="J227">
        <v>157</v>
      </c>
    </row>
    <row r="228" spans="1:10" x14ac:dyDescent="0.2">
      <c r="A228" t="s">
        <v>20</v>
      </c>
      <c r="B228">
        <v>92</v>
      </c>
      <c r="I228" t="s">
        <v>14</v>
      </c>
      <c r="J228">
        <v>183</v>
      </c>
    </row>
    <row r="229" spans="1:10" x14ac:dyDescent="0.2">
      <c r="A229" t="s">
        <v>20</v>
      </c>
      <c r="B229">
        <v>219</v>
      </c>
      <c r="I229" t="s">
        <v>14</v>
      </c>
      <c r="J229">
        <v>82</v>
      </c>
    </row>
    <row r="230" spans="1:10" x14ac:dyDescent="0.2">
      <c r="A230" t="s">
        <v>20</v>
      </c>
      <c r="B230">
        <v>2526</v>
      </c>
      <c r="I230" t="s">
        <v>14</v>
      </c>
      <c r="J230">
        <v>1</v>
      </c>
    </row>
    <row r="231" spans="1:10" x14ac:dyDescent="0.2">
      <c r="A231" t="s">
        <v>20</v>
      </c>
      <c r="B231">
        <v>94</v>
      </c>
      <c r="I231" t="s">
        <v>14</v>
      </c>
      <c r="J231">
        <v>1198</v>
      </c>
    </row>
    <row r="232" spans="1:10" x14ac:dyDescent="0.2">
      <c r="A232" t="s">
        <v>20</v>
      </c>
      <c r="B232">
        <v>1713</v>
      </c>
      <c r="I232" t="s">
        <v>14</v>
      </c>
      <c r="J232">
        <v>648</v>
      </c>
    </row>
    <row r="233" spans="1:10" x14ac:dyDescent="0.2">
      <c r="A233" t="s">
        <v>20</v>
      </c>
      <c r="B233">
        <v>249</v>
      </c>
      <c r="I233" t="s">
        <v>14</v>
      </c>
      <c r="J233">
        <v>64</v>
      </c>
    </row>
    <row r="234" spans="1:10" x14ac:dyDescent="0.2">
      <c r="A234" t="s">
        <v>20</v>
      </c>
      <c r="B234">
        <v>192</v>
      </c>
      <c r="I234" t="s">
        <v>14</v>
      </c>
      <c r="J234">
        <v>62</v>
      </c>
    </row>
    <row r="235" spans="1:10" x14ac:dyDescent="0.2">
      <c r="A235" t="s">
        <v>20</v>
      </c>
      <c r="B235">
        <v>247</v>
      </c>
      <c r="I235" t="s">
        <v>14</v>
      </c>
      <c r="J235">
        <v>750</v>
      </c>
    </row>
    <row r="236" spans="1:10" x14ac:dyDescent="0.2">
      <c r="A236" t="s">
        <v>20</v>
      </c>
      <c r="B236">
        <v>2293</v>
      </c>
      <c r="I236" t="s">
        <v>14</v>
      </c>
      <c r="J236">
        <v>105</v>
      </c>
    </row>
    <row r="237" spans="1:10" x14ac:dyDescent="0.2">
      <c r="A237" t="s">
        <v>20</v>
      </c>
      <c r="B237">
        <v>3131</v>
      </c>
      <c r="I237" t="s">
        <v>14</v>
      </c>
      <c r="J237">
        <v>2604</v>
      </c>
    </row>
    <row r="238" spans="1:10" x14ac:dyDescent="0.2">
      <c r="A238" t="s">
        <v>20</v>
      </c>
      <c r="B238">
        <v>143</v>
      </c>
      <c r="I238" t="s">
        <v>14</v>
      </c>
      <c r="J238">
        <v>65</v>
      </c>
    </row>
    <row r="239" spans="1:10" x14ac:dyDescent="0.2">
      <c r="A239" t="s">
        <v>20</v>
      </c>
      <c r="B239">
        <v>296</v>
      </c>
      <c r="I239" t="s">
        <v>14</v>
      </c>
      <c r="J239">
        <v>94</v>
      </c>
    </row>
    <row r="240" spans="1:10" x14ac:dyDescent="0.2">
      <c r="A240" t="s">
        <v>20</v>
      </c>
      <c r="B240">
        <v>170</v>
      </c>
      <c r="I240" t="s">
        <v>14</v>
      </c>
      <c r="J240">
        <v>257</v>
      </c>
    </row>
    <row r="241" spans="1:10" x14ac:dyDescent="0.2">
      <c r="A241" t="s">
        <v>20</v>
      </c>
      <c r="B241">
        <v>86</v>
      </c>
      <c r="I241" t="s">
        <v>14</v>
      </c>
      <c r="J241">
        <v>2928</v>
      </c>
    </row>
    <row r="242" spans="1:10" x14ac:dyDescent="0.2">
      <c r="A242" t="s">
        <v>20</v>
      </c>
      <c r="B242">
        <v>6286</v>
      </c>
      <c r="I242" t="s">
        <v>14</v>
      </c>
      <c r="J242">
        <v>4697</v>
      </c>
    </row>
    <row r="243" spans="1:10" x14ac:dyDescent="0.2">
      <c r="A243" t="s">
        <v>20</v>
      </c>
      <c r="B243">
        <v>3727</v>
      </c>
      <c r="I243" t="s">
        <v>14</v>
      </c>
      <c r="J243">
        <v>2915</v>
      </c>
    </row>
    <row r="244" spans="1:10" x14ac:dyDescent="0.2">
      <c r="A244" t="s">
        <v>20</v>
      </c>
      <c r="B244">
        <v>1605</v>
      </c>
      <c r="I244" t="s">
        <v>14</v>
      </c>
      <c r="J244">
        <v>18</v>
      </c>
    </row>
    <row r="245" spans="1:10" x14ac:dyDescent="0.2">
      <c r="A245" t="s">
        <v>20</v>
      </c>
      <c r="B245">
        <v>2120</v>
      </c>
      <c r="I245" t="s">
        <v>14</v>
      </c>
      <c r="J245">
        <v>602</v>
      </c>
    </row>
    <row r="246" spans="1:10" x14ac:dyDescent="0.2">
      <c r="A246" t="s">
        <v>20</v>
      </c>
      <c r="B246">
        <v>50</v>
      </c>
      <c r="I246" t="s">
        <v>14</v>
      </c>
      <c r="J246">
        <v>1</v>
      </c>
    </row>
    <row r="247" spans="1:10" x14ac:dyDescent="0.2">
      <c r="A247" t="s">
        <v>20</v>
      </c>
      <c r="B247">
        <v>2080</v>
      </c>
      <c r="I247" t="s">
        <v>14</v>
      </c>
      <c r="J247">
        <v>3868</v>
      </c>
    </row>
    <row r="248" spans="1:10" x14ac:dyDescent="0.2">
      <c r="A248" t="s">
        <v>20</v>
      </c>
      <c r="B248">
        <v>2105</v>
      </c>
      <c r="I248" t="s">
        <v>14</v>
      </c>
      <c r="J248">
        <v>504</v>
      </c>
    </row>
    <row r="249" spans="1:10" x14ac:dyDescent="0.2">
      <c r="A249" t="s">
        <v>20</v>
      </c>
      <c r="B249">
        <v>2436</v>
      </c>
      <c r="I249" t="s">
        <v>14</v>
      </c>
      <c r="J249">
        <v>14</v>
      </c>
    </row>
    <row r="250" spans="1:10" x14ac:dyDescent="0.2">
      <c r="A250" t="s">
        <v>20</v>
      </c>
      <c r="B250">
        <v>80</v>
      </c>
      <c r="I250" t="s">
        <v>14</v>
      </c>
      <c r="J250">
        <v>750</v>
      </c>
    </row>
    <row r="251" spans="1:10" x14ac:dyDescent="0.2">
      <c r="A251" t="s">
        <v>20</v>
      </c>
      <c r="B251">
        <v>42</v>
      </c>
      <c r="I251" t="s">
        <v>14</v>
      </c>
      <c r="J251">
        <v>77</v>
      </c>
    </row>
    <row r="252" spans="1:10" x14ac:dyDescent="0.2">
      <c r="A252" t="s">
        <v>20</v>
      </c>
      <c r="B252">
        <v>139</v>
      </c>
      <c r="I252" t="s">
        <v>14</v>
      </c>
      <c r="J252">
        <v>752</v>
      </c>
    </row>
    <row r="253" spans="1:10" x14ac:dyDescent="0.2">
      <c r="A253" t="s">
        <v>20</v>
      </c>
      <c r="B253">
        <v>159</v>
      </c>
      <c r="I253" t="s">
        <v>14</v>
      </c>
      <c r="J253">
        <v>131</v>
      </c>
    </row>
    <row r="254" spans="1:10" x14ac:dyDescent="0.2">
      <c r="A254" t="s">
        <v>20</v>
      </c>
      <c r="B254">
        <v>381</v>
      </c>
      <c r="I254" t="s">
        <v>14</v>
      </c>
      <c r="J254">
        <v>87</v>
      </c>
    </row>
    <row r="255" spans="1:10" x14ac:dyDescent="0.2">
      <c r="A255" t="s">
        <v>20</v>
      </c>
      <c r="B255">
        <v>194</v>
      </c>
      <c r="I255" t="s">
        <v>14</v>
      </c>
      <c r="J255">
        <v>1063</v>
      </c>
    </row>
    <row r="256" spans="1:10" x14ac:dyDescent="0.2">
      <c r="A256" t="s">
        <v>20</v>
      </c>
      <c r="B256">
        <v>106</v>
      </c>
      <c r="I256" t="s">
        <v>14</v>
      </c>
      <c r="J256">
        <v>76</v>
      </c>
    </row>
    <row r="257" spans="1:10" x14ac:dyDescent="0.2">
      <c r="A257" t="s">
        <v>20</v>
      </c>
      <c r="B257">
        <v>2756</v>
      </c>
      <c r="I257" t="s">
        <v>14</v>
      </c>
      <c r="J257">
        <v>4428</v>
      </c>
    </row>
    <row r="258" spans="1:10" x14ac:dyDescent="0.2">
      <c r="A258" t="s">
        <v>20</v>
      </c>
      <c r="B258">
        <v>173</v>
      </c>
      <c r="I258" t="s">
        <v>14</v>
      </c>
      <c r="J258">
        <v>58</v>
      </c>
    </row>
    <row r="259" spans="1:10" x14ac:dyDescent="0.2">
      <c r="A259" t="s">
        <v>20</v>
      </c>
      <c r="B259">
        <v>87</v>
      </c>
      <c r="I259" t="s">
        <v>14</v>
      </c>
      <c r="J259">
        <v>111</v>
      </c>
    </row>
    <row r="260" spans="1:10" x14ac:dyDescent="0.2">
      <c r="A260" t="s">
        <v>20</v>
      </c>
      <c r="B260">
        <v>1572</v>
      </c>
      <c r="I260" t="s">
        <v>14</v>
      </c>
      <c r="J260">
        <v>2955</v>
      </c>
    </row>
    <row r="261" spans="1:10" x14ac:dyDescent="0.2">
      <c r="A261" t="s">
        <v>20</v>
      </c>
      <c r="B261">
        <v>2346</v>
      </c>
      <c r="I261" t="s">
        <v>14</v>
      </c>
      <c r="J261">
        <v>1657</v>
      </c>
    </row>
    <row r="262" spans="1:10" x14ac:dyDescent="0.2">
      <c r="A262" t="s">
        <v>20</v>
      </c>
      <c r="B262">
        <v>115</v>
      </c>
      <c r="I262" t="s">
        <v>14</v>
      </c>
      <c r="J262">
        <v>926</v>
      </c>
    </row>
    <row r="263" spans="1:10" x14ac:dyDescent="0.2">
      <c r="A263" t="s">
        <v>20</v>
      </c>
      <c r="B263">
        <v>85</v>
      </c>
      <c r="I263" t="s">
        <v>14</v>
      </c>
      <c r="J263">
        <v>77</v>
      </c>
    </row>
    <row r="264" spans="1:10" x14ac:dyDescent="0.2">
      <c r="A264" t="s">
        <v>20</v>
      </c>
      <c r="B264">
        <v>144</v>
      </c>
      <c r="I264" t="s">
        <v>14</v>
      </c>
      <c r="J264">
        <v>1748</v>
      </c>
    </row>
    <row r="265" spans="1:10" x14ac:dyDescent="0.2">
      <c r="A265" t="s">
        <v>20</v>
      </c>
      <c r="B265">
        <v>2443</v>
      </c>
      <c r="I265" t="s">
        <v>14</v>
      </c>
      <c r="J265">
        <v>79</v>
      </c>
    </row>
    <row r="266" spans="1:10" x14ac:dyDescent="0.2">
      <c r="A266" t="s">
        <v>20</v>
      </c>
      <c r="B266">
        <v>64</v>
      </c>
      <c r="I266" t="s">
        <v>14</v>
      </c>
      <c r="J266">
        <v>889</v>
      </c>
    </row>
    <row r="267" spans="1:10" x14ac:dyDescent="0.2">
      <c r="A267" t="s">
        <v>20</v>
      </c>
      <c r="B267">
        <v>268</v>
      </c>
      <c r="I267" t="s">
        <v>14</v>
      </c>
      <c r="J267">
        <v>56</v>
      </c>
    </row>
    <row r="268" spans="1:10" x14ac:dyDescent="0.2">
      <c r="A268" t="s">
        <v>20</v>
      </c>
      <c r="B268">
        <v>195</v>
      </c>
      <c r="I268" t="s">
        <v>14</v>
      </c>
      <c r="J268">
        <v>1</v>
      </c>
    </row>
    <row r="269" spans="1:10" x14ac:dyDescent="0.2">
      <c r="A269" t="s">
        <v>20</v>
      </c>
      <c r="B269">
        <v>186</v>
      </c>
      <c r="I269" t="s">
        <v>14</v>
      </c>
      <c r="J269">
        <v>83</v>
      </c>
    </row>
    <row r="270" spans="1:10" x14ac:dyDescent="0.2">
      <c r="A270" t="s">
        <v>20</v>
      </c>
      <c r="B270">
        <v>460</v>
      </c>
      <c r="I270" t="s">
        <v>14</v>
      </c>
      <c r="J270">
        <v>2025</v>
      </c>
    </row>
    <row r="271" spans="1:10" x14ac:dyDescent="0.2">
      <c r="A271" t="s">
        <v>20</v>
      </c>
      <c r="B271">
        <v>3657</v>
      </c>
      <c r="I271" t="s">
        <v>14</v>
      </c>
      <c r="J271">
        <v>14</v>
      </c>
    </row>
    <row r="272" spans="1:10" x14ac:dyDescent="0.2">
      <c r="A272" t="s">
        <v>20</v>
      </c>
      <c r="B272">
        <v>131</v>
      </c>
      <c r="I272" t="s">
        <v>14</v>
      </c>
      <c r="J272">
        <v>656</v>
      </c>
    </row>
    <row r="273" spans="1:10" x14ac:dyDescent="0.2">
      <c r="A273" t="s">
        <v>20</v>
      </c>
      <c r="B273">
        <v>239</v>
      </c>
      <c r="I273" t="s">
        <v>14</v>
      </c>
      <c r="J273">
        <v>1596</v>
      </c>
    </row>
    <row r="274" spans="1:10" x14ac:dyDescent="0.2">
      <c r="A274" t="s">
        <v>20</v>
      </c>
      <c r="B274">
        <v>78</v>
      </c>
      <c r="I274" t="s">
        <v>14</v>
      </c>
      <c r="J274">
        <v>10</v>
      </c>
    </row>
    <row r="275" spans="1:10" x14ac:dyDescent="0.2">
      <c r="A275" t="s">
        <v>20</v>
      </c>
      <c r="B275">
        <v>1773</v>
      </c>
      <c r="I275" t="s">
        <v>14</v>
      </c>
      <c r="J275">
        <v>1121</v>
      </c>
    </row>
    <row r="276" spans="1:10" x14ac:dyDescent="0.2">
      <c r="A276" t="s">
        <v>20</v>
      </c>
      <c r="B276">
        <v>32</v>
      </c>
      <c r="I276" t="s">
        <v>14</v>
      </c>
      <c r="J276">
        <v>15</v>
      </c>
    </row>
    <row r="277" spans="1:10" x14ac:dyDescent="0.2">
      <c r="A277" t="s">
        <v>20</v>
      </c>
      <c r="B277">
        <v>89</v>
      </c>
      <c r="I277" t="s">
        <v>14</v>
      </c>
      <c r="J277">
        <v>191</v>
      </c>
    </row>
    <row r="278" spans="1:10" x14ac:dyDescent="0.2">
      <c r="A278" t="s">
        <v>20</v>
      </c>
      <c r="B278">
        <v>147</v>
      </c>
      <c r="I278" t="s">
        <v>14</v>
      </c>
      <c r="J278">
        <v>16</v>
      </c>
    </row>
    <row r="279" spans="1:10" x14ac:dyDescent="0.2">
      <c r="A279" t="s">
        <v>20</v>
      </c>
      <c r="B279">
        <v>126</v>
      </c>
      <c r="I279" t="s">
        <v>14</v>
      </c>
      <c r="J279">
        <v>17</v>
      </c>
    </row>
    <row r="280" spans="1:10" x14ac:dyDescent="0.2">
      <c r="A280" t="s">
        <v>20</v>
      </c>
      <c r="B280">
        <v>2218</v>
      </c>
      <c r="I280" t="s">
        <v>14</v>
      </c>
      <c r="J280">
        <v>34</v>
      </c>
    </row>
    <row r="281" spans="1:10" x14ac:dyDescent="0.2">
      <c r="A281" t="s">
        <v>20</v>
      </c>
      <c r="B281">
        <v>202</v>
      </c>
      <c r="I281" t="s">
        <v>14</v>
      </c>
      <c r="J281">
        <v>1</v>
      </c>
    </row>
    <row r="282" spans="1:10" x14ac:dyDescent="0.2">
      <c r="A282" t="s">
        <v>20</v>
      </c>
      <c r="B282">
        <v>140</v>
      </c>
      <c r="I282" t="s">
        <v>14</v>
      </c>
      <c r="J282">
        <v>1274</v>
      </c>
    </row>
    <row r="283" spans="1:10" x14ac:dyDescent="0.2">
      <c r="A283" t="s">
        <v>20</v>
      </c>
      <c r="B283">
        <v>1052</v>
      </c>
      <c r="I283" t="s">
        <v>14</v>
      </c>
      <c r="J283">
        <v>210</v>
      </c>
    </row>
    <row r="284" spans="1:10" x14ac:dyDescent="0.2">
      <c r="A284" t="s">
        <v>20</v>
      </c>
      <c r="B284">
        <v>247</v>
      </c>
      <c r="I284" t="s">
        <v>14</v>
      </c>
      <c r="J284">
        <v>248</v>
      </c>
    </row>
    <row r="285" spans="1:10" x14ac:dyDescent="0.2">
      <c r="A285" t="s">
        <v>20</v>
      </c>
      <c r="B285">
        <v>84</v>
      </c>
      <c r="I285" t="s">
        <v>14</v>
      </c>
      <c r="J285">
        <v>513</v>
      </c>
    </row>
    <row r="286" spans="1:10" x14ac:dyDescent="0.2">
      <c r="A286" t="s">
        <v>20</v>
      </c>
      <c r="B286">
        <v>88</v>
      </c>
      <c r="I286" t="s">
        <v>14</v>
      </c>
      <c r="J286">
        <v>3410</v>
      </c>
    </row>
    <row r="287" spans="1:10" x14ac:dyDescent="0.2">
      <c r="A287" t="s">
        <v>20</v>
      </c>
      <c r="B287">
        <v>156</v>
      </c>
      <c r="I287" t="s">
        <v>14</v>
      </c>
      <c r="J287">
        <v>10</v>
      </c>
    </row>
    <row r="288" spans="1:10" x14ac:dyDescent="0.2">
      <c r="A288" t="s">
        <v>20</v>
      </c>
      <c r="B288">
        <v>2985</v>
      </c>
      <c r="I288" t="s">
        <v>14</v>
      </c>
      <c r="J288">
        <v>2201</v>
      </c>
    </row>
    <row r="289" spans="1:10" x14ac:dyDescent="0.2">
      <c r="A289" t="s">
        <v>20</v>
      </c>
      <c r="B289">
        <v>762</v>
      </c>
      <c r="I289" t="s">
        <v>14</v>
      </c>
      <c r="J289">
        <v>676</v>
      </c>
    </row>
    <row r="290" spans="1:10" x14ac:dyDescent="0.2">
      <c r="A290" t="s">
        <v>20</v>
      </c>
      <c r="B290">
        <v>554</v>
      </c>
      <c r="I290" t="s">
        <v>14</v>
      </c>
      <c r="J290">
        <v>831</v>
      </c>
    </row>
    <row r="291" spans="1:10" x14ac:dyDescent="0.2">
      <c r="A291" t="s">
        <v>20</v>
      </c>
      <c r="B291">
        <v>135</v>
      </c>
      <c r="I291" t="s">
        <v>14</v>
      </c>
      <c r="J291">
        <v>859</v>
      </c>
    </row>
    <row r="292" spans="1:10" x14ac:dyDescent="0.2">
      <c r="A292" t="s">
        <v>20</v>
      </c>
      <c r="B292">
        <v>221</v>
      </c>
      <c r="I292" t="s">
        <v>14</v>
      </c>
      <c r="J292">
        <v>45</v>
      </c>
    </row>
    <row r="293" spans="1:10" x14ac:dyDescent="0.2">
      <c r="A293" t="s">
        <v>20</v>
      </c>
      <c r="B293">
        <v>126</v>
      </c>
      <c r="I293" t="s">
        <v>14</v>
      </c>
      <c r="J293">
        <v>6</v>
      </c>
    </row>
    <row r="294" spans="1:10" x14ac:dyDescent="0.2">
      <c r="A294" t="s">
        <v>20</v>
      </c>
      <c r="B294">
        <v>1022</v>
      </c>
      <c r="I294" t="s">
        <v>14</v>
      </c>
      <c r="J294">
        <v>7</v>
      </c>
    </row>
    <row r="295" spans="1:10" x14ac:dyDescent="0.2">
      <c r="A295" t="s">
        <v>20</v>
      </c>
      <c r="B295">
        <v>3177</v>
      </c>
      <c r="I295" t="s">
        <v>14</v>
      </c>
      <c r="J295">
        <v>31</v>
      </c>
    </row>
    <row r="296" spans="1:10" x14ac:dyDescent="0.2">
      <c r="A296" t="s">
        <v>20</v>
      </c>
      <c r="B296">
        <v>198</v>
      </c>
      <c r="I296" t="s">
        <v>14</v>
      </c>
      <c r="J296">
        <v>78</v>
      </c>
    </row>
    <row r="297" spans="1:10" x14ac:dyDescent="0.2">
      <c r="A297" t="s">
        <v>20</v>
      </c>
      <c r="B297">
        <v>85</v>
      </c>
      <c r="I297" t="s">
        <v>14</v>
      </c>
      <c r="J297">
        <v>1225</v>
      </c>
    </row>
    <row r="298" spans="1:10" x14ac:dyDescent="0.2">
      <c r="A298" t="s">
        <v>20</v>
      </c>
      <c r="B298">
        <v>3596</v>
      </c>
      <c r="I298" t="s">
        <v>14</v>
      </c>
      <c r="J298">
        <v>1</v>
      </c>
    </row>
    <row r="299" spans="1:10" x14ac:dyDescent="0.2">
      <c r="A299" t="s">
        <v>20</v>
      </c>
      <c r="B299">
        <v>244</v>
      </c>
      <c r="I299" t="s">
        <v>14</v>
      </c>
      <c r="J299">
        <v>67</v>
      </c>
    </row>
    <row r="300" spans="1:10" x14ac:dyDescent="0.2">
      <c r="A300" t="s">
        <v>20</v>
      </c>
      <c r="B300">
        <v>5180</v>
      </c>
      <c r="I300" t="s">
        <v>14</v>
      </c>
      <c r="J300">
        <v>19</v>
      </c>
    </row>
    <row r="301" spans="1:10" x14ac:dyDescent="0.2">
      <c r="A301" t="s">
        <v>20</v>
      </c>
      <c r="B301">
        <v>2725</v>
      </c>
      <c r="I301" t="s">
        <v>14</v>
      </c>
      <c r="J301">
        <v>2108</v>
      </c>
    </row>
    <row r="302" spans="1:10" x14ac:dyDescent="0.2">
      <c r="A302" t="s">
        <v>20</v>
      </c>
      <c r="B302">
        <v>300</v>
      </c>
      <c r="I302" t="s">
        <v>14</v>
      </c>
      <c r="J302">
        <v>679</v>
      </c>
    </row>
    <row r="303" spans="1:10" x14ac:dyDescent="0.2">
      <c r="A303" t="s">
        <v>20</v>
      </c>
      <c r="B303">
        <v>144</v>
      </c>
      <c r="I303" t="s">
        <v>14</v>
      </c>
      <c r="J303">
        <v>36</v>
      </c>
    </row>
    <row r="304" spans="1:10" x14ac:dyDescent="0.2">
      <c r="A304" t="s">
        <v>20</v>
      </c>
      <c r="B304">
        <v>87</v>
      </c>
      <c r="I304" t="s">
        <v>14</v>
      </c>
      <c r="J304">
        <v>47</v>
      </c>
    </row>
    <row r="305" spans="1:10" x14ac:dyDescent="0.2">
      <c r="A305" t="s">
        <v>20</v>
      </c>
      <c r="B305">
        <v>3116</v>
      </c>
      <c r="I305" t="s">
        <v>14</v>
      </c>
      <c r="J305">
        <v>70</v>
      </c>
    </row>
    <row r="306" spans="1:10" x14ac:dyDescent="0.2">
      <c r="A306" t="s">
        <v>20</v>
      </c>
      <c r="B306">
        <v>909</v>
      </c>
      <c r="I306" t="s">
        <v>14</v>
      </c>
      <c r="J306">
        <v>154</v>
      </c>
    </row>
    <row r="307" spans="1:10" x14ac:dyDescent="0.2">
      <c r="A307" t="s">
        <v>20</v>
      </c>
      <c r="B307">
        <v>1613</v>
      </c>
      <c r="I307" t="s">
        <v>14</v>
      </c>
      <c r="J307">
        <v>22</v>
      </c>
    </row>
    <row r="308" spans="1:10" x14ac:dyDescent="0.2">
      <c r="A308" t="s">
        <v>20</v>
      </c>
      <c r="B308">
        <v>136</v>
      </c>
      <c r="I308" t="s">
        <v>14</v>
      </c>
      <c r="J308">
        <v>1758</v>
      </c>
    </row>
    <row r="309" spans="1:10" x14ac:dyDescent="0.2">
      <c r="A309" t="s">
        <v>20</v>
      </c>
      <c r="B309">
        <v>130</v>
      </c>
      <c r="I309" t="s">
        <v>14</v>
      </c>
      <c r="J309">
        <v>94</v>
      </c>
    </row>
    <row r="310" spans="1:10" x14ac:dyDescent="0.2">
      <c r="A310" t="s">
        <v>20</v>
      </c>
      <c r="B310">
        <v>4006</v>
      </c>
      <c r="I310" t="s">
        <v>14</v>
      </c>
      <c r="J310">
        <v>33</v>
      </c>
    </row>
    <row r="311" spans="1:10" x14ac:dyDescent="0.2">
      <c r="A311" t="s">
        <v>20</v>
      </c>
      <c r="B311">
        <v>1629</v>
      </c>
      <c r="I311" t="s">
        <v>14</v>
      </c>
      <c r="J311">
        <v>1</v>
      </c>
    </row>
    <row r="312" spans="1:10" x14ac:dyDescent="0.2">
      <c r="A312" t="s">
        <v>20</v>
      </c>
      <c r="B312">
        <v>2188</v>
      </c>
      <c r="I312" t="s">
        <v>14</v>
      </c>
      <c r="J312">
        <v>31</v>
      </c>
    </row>
    <row r="313" spans="1:10" x14ac:dyDescent="0.2">
      <c r="A313" t="s">
        <v>20</v>
      </c>
      <c r="B313">
        <v>2409</v>
      </c>
      <c r="I313" t="s">
        <v>14</v>
      </c>
      <c r="J313">
        <v>35</v>
      </c>
    </row>
    <row r="314" spans="1:10" x14ac:dyDescent="0.2">
      <c r="A314" t="s">
        <v>20</v>
      </c>
      <c r="B314">
        <v>194</v>
      </c>
      <c r="I314" t="s">
        <v>14</v>
      </c>
      <c r="J314">
        <v>63</v>
      </c>
    </row>
    <row r="315" spans="1:10" x14ac:dyDescent="0.2">
      <c r="A315" t="s">
        <v>20</v>
      </c>
      <c r="B315">
        <v>1140</v>
      </c>
      <c r="I315" t="s">
        <v>14</v>
      </c>
      <c r="J315">
        <v>526</v>
      </c>
    </row>
    <row r="316" spans="1:10" x14ac:dyDescent="0.2">
      <c r="A316" t="s">
        <v>20</v>
      </c>
      <c r="B316">
        <v>102</v>
      </c>
      <c r="I316" t="s">
        <v>14</v>
      </c>
      <c r="J316">
        <v>121</v>
      </c>
    </row>
    <row r="317" spans="1:10" x14ac:dyDescent="0.2">
      <c r="A317" t="s">
        <v>20</v>
      </c>
      <c r="B317">
        <v>2857</v>
      </c>
      <c r="I317" t="s">
        <v>14</v>
      </c>
      <c r="J317">
        <v>67</v>
      </c>
    </row>
    <row r="318" spans="1:10" x14ac:dyDescent="0.2">
      <c r="A318" t="s">
        <v>20</v>
      </c>
      <c r="B318">
        <v>107</v>
      </c>
      <c r="I318" t="s">
        <v>14</v>
      </c>
      <c r="J318">
        <v>57</v>
      </c>
    </row>
    <row r="319" spans="1:10" x14ac:dyDescent="0.2">
      <c r="A319" t="s">
        <v>20</v>
      </c>
      <c r="B319">
        <v>2230</v>
      </c>
      <c r="I319" t="s">
        <v>14</v>
      </c>
      <c r="J319">
        <v>1229</v>
      </c>
    </row>
    <row r="320" spans="1:10" x14ac:dyDescent="0.2">
      <c r="A320" t="s">
        <v>20</v>
      </c>
      <c r="B320">
        <v>316</v>
      </c>
      <c r="I320" t="s">
        <v>14</v>
      </c>
      <c r="J320">
        <v>12</v>
      </c>
    </row>
    <row r="321" spans="1:10" x14ac:dyDescent="0.2">
      <c r="A321" t="s">
        <v>20</v>
      </c>
      <c r="B321">
        <v>117</v>
      </c>
      <c r="I321" t="s">
        <v>14</v>
      </c>
      <c r="J321">
        <v>452</v>
      </c>
    </row>
    <row r="322" spans="1:10" x14ac:dyDescent="0.2">
      <c r="A322" t="s">
        <v>20</v>
      </c>
      <c r="B322">
        <v>6406</v>
      </c>
      <c r="I322" t="s">
        <v>14</v>
      </c>
      <c r="J322">
        <v>1886</v>
      </c>
    </row>
    <row r="323" spans="1:10" x14ac:dyDescent="0.2">
      <c r="A323" t="s">
        <v>20</v>
      </c>
      <c r="B323">
        <v>192</v>
      </c>
      <c r="I323" t="s">
        <v>14</v>
      </c>
      <c r="J323">
        <v>1825</v>
      </c>
    </row>
    <row r="324" spans="1:10" x14ac:dyDescent="0.2">
      <c r="A324" t="s">
        <v>20</v>
      </c>
      <c r="B324">
        <v>26</v>
      </c>
      <c r="I324" t="s">
        <v>14</v>
      </c>
      <c r="J324">
        <v>31</v>
      </c>
    </row>
    <row r="325" spans="1:10" x14ac:dyDescent="0.2">
      <c r="A325" t="s">
        <v>20</v>
      </c>
      <c r="B325">
        <v>723</v>
      </c>
      <c r="I325" t="s">
        <v>14</v>
      </c>
      <c r="J325">
        <v>107</v>
      </c>
    </row>
    <row r="326" spans="1:10" x14ac:dyDescent="0.2">
      <c r="A326" t="s">
        <v>20</v>
      </c>
      <c r="B326">
        <v>170</v>
      </c>
      <c r="I326" t="s">
        <v>14</v>
      </c>
      <c r="J326">
        <v>27</v>
      </c>
    </row>
    <row r="327" spans="1:10" x14ac:dyDescent="0.2">
      <c r="A327" t="s">
        <v>20</v>
      </c>
      <c r="B327">
        <v>238</v>
      </c>
      <c r="I327" t="s">
        <v>14</v>
      </c>
      <c r="J327">
        <v>1221</v>
      </c>
    </row>
    <row r="328" spans="1:10" x14ac:dyDescent="0.2">
      <c r="A328" t="s">
        <v>20</v>
      </c>
      <c r="B328">
        <v>55</v>
      </c>
      <c r="I328" t="s">
        <v>14</v>
      </c>
      <c r="J328">
        <v>1</v>
      </c>
    </row>
    <row r="329" spans="1:10" x14ac:dyDescent="0.2">
      <c r="A329" t="s">
        <v>20</v>
      </c>
      <c r="B329">
        <v>128</v>
      </c>
      <c r="I329" t="s">
        <v>14</v>
      </c>
      <c r="J329">
        <v>16</v>
      </c>
    </row>
    <row r="330" spans="1:10" x14ac:dyDescent="0.2">
      <c r="A330" t="s">
        <v>20</v>
      </c>
      <c r="B330">
        <v>2144</v>
      </c>
      <c r="I330" t="s">
        <v>14</v>
      </c>
      <c r="J330">
        <v>41</v>
      </c>
    </row>
    <row r="331" spans="1:10" x14ac:dyDescent="0.2">
      <c r="A331" t="s">
        <v>20</v>
      </c>
      <c r="B331">
        <v>2693</v>
      </c>
      <c r="I331" t="s">
        <v>14</v>
      </c>
      <c r="J331">
        <v>523</v>
      </c>
    </row>
    <row r="332" spans="1:10" x14ac:dyDescent="0.2">
      <c r="A332" t="s">
        <v>20</v>
      </c>
      <c r="B332">
        <v>432</v>
      </c>
      <c r="I332" t="s">
        <v>14</v>
      </c>
      <c r="J332">
        <v>141</v>
      </c>
    </row>
    <row r="333" spans="1:10" x14ac:dyDescent="0.2">
      <c r="A333" t="s">
        <v>20</v>
      </c>
      <c r="B333">
        <v>189</v>
      </c>
      <c r="I333" t="s">
        <v>14</v>
      </c>
      <c r="J333">
        <v>52</v>
      </c>
    </row>
    <row r="334" spans="1:10" x14ac:dyDescent="0.2">
      <c r="A334" t="s">
        <v>20</v>
      </c>
      <c r="B334">
        <v>96</v>
      </c>
      <c r="I334" t="s">
        <v>14</v>
      </c>
      <c r="J334">
        <v>225</v>
      </c>
    </row>
    <row r="335" spans="1:10" x14ac:dyDescent="0.2">
      <c r="A335" t="s">
        <v>20</v>
      </c>
      <c r="B335">
        <v>3063</v>
      </c>
      <c r="I335" t="s">
        <v>14</v>
      </c>
      <c r="J335">
        <v>38</v>
      </c>
    </row>
    <row r="336" spans="1:10" x14ac:dyDescent="0.2">
      <c r="A336" t="s">
        <v>20</v>
      </c>
      <c r="B336">
        <v>2266</v>
      </c>
      <c r="I336" t="s">
        <v>14</v>
      </c>
      <c r="J336">
        <v>15</v>
      </c>
    </row>
    <row r="337" spans="1:10" x14ac:dyDescent="0.2">
      <c r="A337" t="s">
        <v>20</v>
      </c>
      <c r="B337">
        <v>194</v>
      </c>
      <c r="I337" t="s">
        <v>14</v>
      </c>
      <c r="J337">
        <v>37</v>
      </c>
    </row>
    <row r="338" spans="1:10" x14ac:dyDescent="0.2">
      <c r="A338" t="s">
        <v>20</v>
      </c>
      <c r="B338">
        <v>129</v>
      </c>
      <c r="I338" t="s">
        <v>14</v>
      </c>
      <c r="J338">
        <v>112</v>
      </c>
    </row>
    <row r="339" spans="1:10" x14ac:dyDescent="0.2">
      <c r="A339" t="s">
        <v>20</v>
      </c>
      <c r="B339">
        <v>375</v>
      </c>
      <c r="I339" t="s">
        <v>14</v>
      </c>
      <c r="J339">
        <v>21</v>
      </c>
    </row>
    <row r="340" spans="1:10" x14ac:dyDescent="0.2">
      <c r="A340" t="s">
        <v>20</v>
      </c>
      <c r="B340">
        <v>409</v>
      </c>
      <c r="I340" t="s">
        <v>14</v>
      </c>
      <c r="J340">
        <v>67</v>
      </c>
    </row>
    <row r="341" spans="1:10" x14ac:dyDescent="0.2">
      <c r="A341" t="s">
        <v>20</v>
      </c>
      <c r="B341">
        <v>234</v>
      </c>
      <c r="I341" t="s">
        <v>14</v>
      </c>
      <c r="J341">
        <v>78</v>
      </c>
    </row>
    <row r="342" spans="1:10" x14ac:dyDescent="0.2">
      <c r="A342" t="s">
        <v>20</v>
      </c>
      <c r="B342">
        <v>3016</v>
      </c>
      <c r="I342" t="s">
        <v>14</v>
      </c>
      <c r="J342">
        <v>67</v>
      </c>
    </row>
    <row r="343" spans="1:10" x14ac:dyDescent="0.2">
      <c r="A343" t="s">
        <v>20</v>
      </c>
      <c r="B343">
        <v>264</v>
      </c>
      <c r="I343" t="s">
        <v>14</v>
      </c>
      <c r="J343">
        <v>263</v>
      </c>
    </row>
    <row r="344" spans="1:10" x14ac:dyDescent="0.2">
      <c r="A344" t="s">
        <v>20</v>
      </c>
      <c r="B344">
        <v>272</v>
      </c>
      <c r="I344" t="s">
        <v>14</v>
      </c>
      <c r="J344">
        <v>1691</v>
      </c>
    </row>
    <row r="345" spans="1:10" x14ac:dyDescent="0.2">
      <c r="A345" t="s">
        <v>20</v>
      </c>
      <c r="B345">
        <v>419</v>
      </c>
      <c r="I345" t="s">
        <v>14</v>
      </c>
      <c r="J345">
        <v>181</v>
      </c>
    </row>
    <row r="346" spans="1:10" x14ac:dyDescent="0.2">
      <c r="A346" t="s">
        <v>20</v>
      </c>
      <c r="B346">
        <v>1621</v>
      </c>
      <c r="I346" t="s">
        <v>14</v>
      </c>
      <c r="J346">
        <v>13</v>
      </c>
    </row>
    <row r="347" spans="1:10" x14ac:dyDescent="0.2">
      <c r="A347" t="s">
        <v>20</v>
      </c>
      <c r="B347">
        <v>1101</v>
      </c>
      <c r="I347" t="s">
        <v>14</v>
      </c>
      <c r="J347">
        <v>1</v>
      </c>
    </row>
    <row r="348" spans="1:10" x14ac:dyDescent="0.2">
      <c r="A348" t="s">
        <v>20</v>
      </c>
      <c r="B348">
        <v>1073</v>
      </c>
      <c r="I348" t="s">
        <v>14</v>
      </c>
      <c r="J348">
        <v>21</v>
      </c>
    </row>
    <row r="349" spans="1:10" x14ac:dyDescent="0.2">
      <c r="A349" t="s">
        <v>20</v>
      </c>
      <c r="B349">
        <v>331</v>
      </c>
      <c r="I349" t="s">
        <v>14</v>
      </c>
      <c r="J349">
        <v>830</v>
      </c>
    </row>
    <row r="350" spans="1:10" x14ac:dyDescent="0.2">
      <c r="A350" t="s">
        <v>20</v>
      </c>
      <c r="B350">
        <v>1170</v>
      </c>
      <c r="I350" t="s">
        <v>14</v>
      </c>
      <c r="J350">
        <v>130</v>
      </c>
    </row>
    <row r="351" spans="1:10" x14ac:dyDescent="0.2">
      <c r="A351" t="s">
        <v>20</v>
      </c>
      <c r="B351">
        <v>363</v>
      </c>
      <c r="I351" t="s">
        <v>14</v>
      </c>
      <c r="J351">
        <v>55</v>
      </c>
    </row>
    <row r="352" spans="1:10" x14ac:dyDescent="0.2">
      <c r="A352" t="s">
        <v>20</v>
      </c>
      <c r="B352">
        <v>103</v>
      </c>
      <c r="I352" t="s">
        <v>14</v>
      </c>
      <c r="J352">
        <v>114</v>
      </c>
    </row>
    <row r="353" spans="1:10" x14ac:dyDescent="0.2">
      <c r="A353" t="s">
        <v>20</v>
      </c>
      <c r="B353">
        <v>147</v>
      </c>
      <c r="I353" t="s">
        <v>14</v>
      </c>
      <c r="J353">
        <v>594</v>
      </c>
    </row>
    <row r="354" spans="1:10" x14ac:dyDescent="0.2">
      <c r="A354" t="s">
        <v>20</v>
      </c>
      <c r="B354">
        <v>110</v>
      </c>
      <c r="I354" t="s">
        <v>14</v>
      </c>
      <c r="J354">
        <v>24</v>
      </c>
    </row>
    <row r="355" spans="1:10" x14ac:dyDescent="0.2">
      <c r="A355" t="s">
        <v>20</v>
      </c>
      <c r="B355">
        <v>134</v>
      </c>
      <c r="I355" t="s">
        <v>14</v>
      </c>
      <c r="J355">
        <v>252</v>
      </c>
    </row>
    <row r="356" spans="1:10" x14ac:dyDescent="0.2">
      <c r="A356" t="s">
        <v>20</v>
      </c>
      <c r="B356">
        <v>269</v>
      </c>
      <c r="I356" t="s">
        <v>14</v>
      </c>
      <c r="J356">
        <v>67</v>
      </c>
    </row>
    <row r="357" spans="1:10" x14ac:dyDescent="0.2">
      <c r="A357" t="s">
        <v>20</v>
      </c>
      <c r="B357">
        <v>175</v>
      </c>
      <c r="I357" t="s">
        <v>14</v>
      </c>
      <c r="J357">
        <v>742</v>
      </c>
    </row>
    <row r="358" spans="1:10" x14ac:dyDescent="0.2">
      <c r="A358" t="s">
        <v>20</v>
      </c>
      <c r="B358">
        <v>69</v>
      </c>
      <c r="I358" t="s">
        <v>14</v>
      </c>
      <c r="J358">
        <v>75</v>
      </c>
    </row>
    <row r="359" spans="1:10" x14ac:dyDescent="0.2">
      <c r="A359" t="s">
        <v>20</v>
      </c>
      <c r="B359">
        <v>190</v>
      </c>
      <c r="I359" t="s">
        <v>14</v>
      </c>
      <c r="J359">
        <v>4405</v>
      </c>
    </row>
    <row r="360" spans="1:10" x14ac:dyDescent="0.2">
      <c r="A360" t="s">
        <v>20</v>
      </c>
      <c r="B360">
        <v>237</v>
      </c>
      <c r="I360" t="s">
        <v>14</v>
      </c>
      <c r="J360">
        <v>92</v>
      </c>
    </row>
    <row r="361" spans="1:10" x14ac:dyDescent="0.2">
      <c r="A361" t="s">
        <v>20</v>
      </c>
      <c r="B361">
        <v>196</v>
      </c>
      <c r="I361" t="s">
        <v>14</v>
      </c>
      <c r="J361">
        <v>64</v>
      </c>
    </row>
    <row r="362" spans="1:10" x14ac:dyDescent="0.2">
      <c r="A362" t="s">
        <v>20</v>
      </c>
      <c r="B362">
        <v>7295</v>
      </c>
      <c r="I362" t="s">
        <v>14</v>
      </c>
      <c r="J362">
        <v>64</v>
      </c>
    </row>
    <row r="363" spans="1:10" x14ac:dyDescent="0.2">
      <c r="A363" t="s">
        <v>20</v>
      </c>
      <c r="B363">
        <v>2893</v>
      </c>
      <c r="I363" t="s">
        <v>14</v>
      </c>
      <c r="J363">
        <v>842</v>
      </c>
    </row>
    <row r="364" spans="1:10" x14ac:dyDescent="0.2">
      <c r="A364" t="s">
        <v>20</v>
      </c>
      <c r="B364">
        <v>820</v>
      </c>
      <c r="I364" t="s">
        <v>14</v>
      </c>
      <c r="J364">
        <v>112</v>
      </c>
    </row>
    <row r="365" spans="1:10" x14ac:dyDescent="0.2">
      <c r="A365" t="s">
        <v>20</v>
      </c>
      <c r="B365">
        <v>2038</v>
      </c>
      <c r="I365" t="s">
        <v>14</v>
      </c>
      <c r="J365">
        <v>374</v>
      </c>
    </row>
    <row r="366" spans="1:10" x14ac:dyDescent="0.2">
      <c r="A366" t="s">
        <v>20</v>
      </c>
      <c r="B366">
        <v>1345</v>
      </c>
    </row>
    <row r="367" spans="1:10" x14ac:dyDescent="0.2">
      <c r="A367" t="s">
        <v>20</v>
      </c>
      <c r="B367">
        <v>168</v>
      </c>
    </row>
    <row r="368" spans="1:10" x14ac:dyDescent="0.2">
      <c r="A368" t="s">
        <v>20</v>
      </c>
      <c r="B368">
        <v>137</v>
      </c>
    </row>
    <row r="369" spans="1:2" x14ac:dyDescent="0.2">
      <c r="A369" t="s">
        <v>20</v>
      </c>
      <c r="B369">
        <v>186</v>
      </c>
    </row>
    <row r="370" spans="1:2" x14ac:dyDescent="0.2">
      <c r="A370" t="s">
        <v>20</v>
      </c>
      <c r="B370">
        <v>125</v>
      </c>
    </row>
    <row r="371" spans="1:2" x14ac:dyDescent="0.2">
      <c r="A371" t="s">
        <v>20</v>
      </c>
      <c r="B371">
        <v>202</v>
      </c>
    </row>
    <row r="372" spans="1:2" x14ac:dyDescent="0.2">
      <c r="A372" t="s">
        <v>20</v>
      </c>
      <c r="B372">
        <v>103</v>
      </c>
    </row>
    <row r="373" spans="1:2" x14ac:dyDescent="0.2">
      <c r="A373" t="s">
        <v>20</v>
      </c>
      <c r="B373">
        <v>1785</v>
      </c>
    </row>
    <row r="374" spans="1:2" x14ac:dyDescent="0.2">
      <c r="A374" t="s">
        <v>20</v>
      </c>
      <c r="B374">
        <v>157</v>
      </c>
    </row>
    <row r="375" spans="1:2" x14ac:dyDescent="0.2">
      <c r="A375" t="s">
        <v>20</v>
      </c>
      <c r="B375">
        <v>555</v>
      </c>
    </row>
    <row r="376" spans="1:2" x14ac:dyDescent="0.2">
      <c r="A376" t="s">
        <v>20</v>
      </c>
      <c r="B376">
        <v>297</v>
      </c>
    </row>
    <row r="377" spans="1:2" x14ac:dyDescent="0.2">
      <c r="A377" t="s">
        <v>20</v>
      </c>
      <c r="B377">
        <v>123</v>
      </c>
    </row>
    <row r="378" spans="1:2" x14ac:dyDescent="0.2">
      <c r="A378" t="s">
        <v>20</v>
      </c>
      <c r="B378">
        <v>3036</v>
      </c>
    </row>
    <row r="379" spans="1:2" x14ac:dyDescent="0.2">
      <c r="A379" t="s">
        <v>20</v>
      </c>
      <c r="B379">
        <v>144</v>
      </c>
    </row>
    <row r="380" spans="1:2" x14ac:dyDescent="0.2">
      <c r="A380" t="s">
        <v>20</v>
      </c>
      <c r="B380">
        <v>121</v>
      </c>
    </row>
    <row r="381" spans="1:2" x14ac:dyDescent="0.2">
      <c r="A381" t="s">
        <v>20</v>
      </c>
      <c r="B381">
        <v>181</v>
      </c>
    </row>
    <row r="382" spans="1:2" x14ac:dyDescent="0.2">
      <c r="A382" t="s">
        <v>20</v>
      </c>
      <c r="B382">
        <v>122</v>
      </c>
    </row>
    <row r="383" spans="1:2" x14ac:dyDescent="0.2">
      <c r="A383" t="s">
        <v>20</v>
      </c>
      <c r="B383">
        <v>1071</v>
      </c>
    </row>
    <row r="384" spans="1:2" x14ac:dyDescent="0.2">
      <c r="A384" t="s">
        <v>20</v>
      </c>
      <c r="B384">
        <v>980</v>
      </c>
    </row>
    <row r="385" spans="1:2" x14ac:dyDescent="0.2">
      <c r="A385" t="s">
        <v>20</v>
      </c>
      <c r="B385">
        <v>536</v>
      </c>
    </row>
    <row r="386" spans="1:2" x14ac:dyDescent="0.2">
      <c r="A386" t="s">
        <v>20</v>
      </c>
      <c r="B386">
        <v>1991</v>
      </c>
    </row>
    <row r="387" spans="1:2" x14ac:dyDescent="0.2">
      <c r="A387" t="s">
        <v>20</v>
      </c>
      <c r="B387">
        <v>130</v>
      </c>
    </row>
    <row r="388" spans="1:2" x14ac:dyDescent="0.2">
      <c r="A388" t="s">
        <v>20</v>
      </c>
      <c r="B388">
        <v>122</v>
      </c>
    </row>
    <row r="389" spans="1:2" x14ac:dyDescent="0.2">
      <c r="A389" t="s">
        <v>20</v>
      </c>
      <c r="B389">
        <v>3388</v>
      </c>
    </row>
    <row r="390" spans="1:2" x14ac:dyDescent="0.2">
      <c r="A390" t="s">
        <v>20</v>
      </c>
      <c r="B390">
        <v>280</v>
      </c>
    </row>
    <row r="391" spans="1:2" x14ac:dyDescent="0.2">
      <c r="A391" t="s">
        <v>20</v>
      </c>
      <c r="B391">
        <v>366</v>
      </c>
    </row>
    <row r="392" spans="1:2" x14ac:dyDescent="0.2">
      <c r="A392" t="s">
        <v>20</v>
      </c>
      <c r="B392">
        <v>270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3205</v>
      </c>
    </row>
    <row r="395" spans="1:2" x14ac:dyDescent="0.2">
      <c r="A395" t="s">
        <v>20</v>
      </c>
      <c r="B395">
        <v>288</v>
      </c>
    </row>
    <row r="396" spans="1:2" x14ac:dyDescent="0.2">
      <c r="A396" t="s">
        <v>20</v>
      </c>
      <c r="B396">
        <v>148</v>
      </c>
    </row>
    <row r="397" spans="1:2" x14ac:dyDescent="0.2">
      <c r="A397" t="s">
        <v>20</v>
      </c>
      <c r="B397">
        <v>114</v>
      </c>
    </row>
    <row r="398" spans="1:2" x14ac:dyDescent="0.2">
      <c r="A398" t="s">
        <v>20</v>
      </c>
      <c r="B398">
        <v>1518</v>
      </c>
    </row>
    <row r="399" spans="1:2" x14ac:dyDescent="0.2">
      <c r="A399" t="s">
        <v>20</v>
      </c>
      <c r="B399">
        <v>166</v>
      </c>
    </row>
    <row r="400" spans="1:2" x14ac:dyDescent="0.2">
      <c r="A400" t="s">
        <v>20</v>
      </c>
      <c r="B400">
        <v>100</v>
      </c>
    </row>
    <row r="401" spans="1:2" x14ac:dyDescent="0.2">
      <c r="A401" t="s">
        <v>20</v>
      </c>
      <c r="B401">
        <v>235</v>
      </c>
    </row>
    <row r="402" spans="1:2" x14ac:dyDescent="0.2">
      <c r="A402" t="s">
        <v>20</v>
      </c>
      <c r="B402">
        <v>148</v>
      </c>
    </row>
    <row r="403" spans="1:2" x14ac:dyDescent="0.2">
      <c r="A403" t="s">
        <v>20</v>
      </c>
      <c r="B403">
        <v>198</v>
      </c>
    </row>
    <row r="404" spans="1:2" x14ac:dyDescent="0.2">
      <c r="A404" t="s">
        <v>20</v>
      </c>
      <c r="B404">
        <v>216</v>
      </c>
    </row>
    <row r="405" spans="1:2" x14ac:dyDescent="0.2">
      <c r="A405" t="s">
        <v>20</v>
      </c>
      <c r="B405">
        <v>5139</v>
      </c>
    </row>
    <row r="406" spans="1:2" x14ac:dyDescent="0.2">
      <c r="A406" t="s">
        <v>20</v>
      </c>
      <c r="B406">
        <v>2353</v>
      </c>
    </row>
    <row r="407" spans="1:2" x14ac:dyDescent="0.2">
      <c r="A407" t="s">
        <v>20</v>
      </c>
      <c r="B407">
        <v>78</v>
      </c>
    </row>
    <row r="408" spans="1:2" x14ac:dyDescent="0.2">
      <c r="A408" t="s">
        <v>20</v>
      </c>
      <c r="B408">
        <v>164</v>
      </c>
    </row>
    <row r="409" spans="1:2" x14ac:dyDescent="0.2">
      <c r="A409" t="s">
        <v>20</v>
      </c>
      <c r="B409">
        <v>161</v>
      </c>
    </row>
    <row r="410" spans="1:2" x14ac:dyDescent="0.2">
      <c r="A410" t="s">
        <v>20</v>
      </c>
      <c r="B410">
        <v>138</v>
      </c>
    </row>
    <row r="411" spans="1:2" x14ac:dyDescent="0.2">
      <c r="A411" t="s">
        <v>20</v>
      </c>
      <c r="B411">
        <v>3308</v>
      </c>
    </row>
    <row r="412" spans="1:2" x14ac:dyDescent="0.2">
      <c r="A412" t="s">
        <v>20</v>
      </c>
      <c r="B412">
        <v>127</v>
      </c>
    </row>
    <row r="413" spans="1:2" x14ac:dyDescent="0.2">
      <c r="A413" t="s">
        <v>20</v>
      </c>
      <c r="B413">
        <v>207</v>
      </c>
    </row>
    <row r="414" spans="1:2" x14ac:dyDescent="0.2">
      <c r="A414" t="s">
        <v>20</v>
      </c>
      <c r="B414">
        <v>181</v>
      </c>
    </row>
    <row r="415" spans="1:2" x14ac:dyDescent="0.2">
      <c r="A415" t="s">
        <v>20</v>
      </c>
      <c r="B415">
        <v>110</v>
      </c>
    </row>
    <row r="416" spans="1:2" x14ac:dyDescent="0.2">
      <c r="A416" t="s">
        <v>20</v>
      </c>
      <c r="B416">
        <v>121</v>
      </c>
    </row>
    <row r="417" spans="1:2" x14ac:dyDescent="0.2">
      <c r="A417" t="s">
        <v>20</v>
      </c>
      <c r="B417">
        <v>106</v>
      </c>
    </row>
    <row r="418" spans="1:2" x14ac:dyDescent="0.2">
      <c r="A418" t="s">
        <v>20</v>
      </c>
      <c r="B418">
        <v>142</v>
      </c>
    </row>
    <row r="419" spans="1:2" x14ac:dyDescent="0.2">
      <c r="A419" t="s">
        <v>20</v>
      </c>
      <c r="B419">
        <v>218</v>
      </c>
    </row>
    <row r="420" spans="1:2" x14ac:dyDescent="0.2">
      <c r="A420" t="s">
        <v>20</v>
      </c>
      <c r="B420">
        <v>76</v>
      </c>
    </row>
    <row r="421" spans="1:2" x14ac:dyDescent="0.2">
      <c r="A421" t="s">
        <v>20</v>
      </c>
      <c r="B421">
        <v>43</v>
      </c>
    </row>
    <row r="422" spans="1:2" x14ac:dyDescent="0.2">
      <c r="A422" t="s">
        <v>20</v>
      </c>
      <c r="B422">
        <v>221</v>
      </c>
    </row>
    <row r="423" spans="1:2" x14ac:dyDescent="0.2">
      <c r="A423" t="s">
        <v>20</v>
      </c>
      <c r="B423">
        <v>2805</v>
      </c>
    </row>
    <row r="424" spans="1:2" x14ac:dyDescent="0.2">
      <c r="A424" t="s">
        <v>20</v>
      </c>
      <c r="B424">
        <v>68</v>
      </c>
    </row>
    <row r="425" spans="1:2" x14ac:dyDescent="0.2">
      <c r="A425" t="s">
        <v>20</v>
      </c>
      <c r="B425">
        <v>183</v>
      </c>
    </row>
    <row r="426" spans="1:2" x14ac:dyDescent="0.2">
      <c r="A426" t="s">
        <v>20</v>
      </c>
      <c r="B426">
        <v>133</v>
      </c>
    </row>
    <row r="427" spans="1:2" x14ac:dyDescent="0.2">
      <c r="A427" t="s">
        <v>20</v>
      </c>
      <c r="B427">
        <v>2489</v>
      </c>
    </row>
    <row r="428" spans="1:2" x14ac:dyDescent="0.2">
      <c r="A428" t="s">
        <v>20</v>
      </c>
      <c r="B428">
        <v>69</v>
      </c>
    </row>
    <row r="429" spans="1:2" x14ac:dyDescent="0.2">
      <c r="A429" t="s">
        <v>20</v>
      </c>
      <c r="B429">
        <v>279</v>
      </c>
    </row>
    <row r="430" spans="1:2" x14ac:dyDescent="0.2">
      <c r="A430" t="s">
        <v>20</v>
      </c>
      <c r="B430">
        <v>210</v>
      </c>
    </row>
    <row r="431" spans="1:2" x14ac:dyDescent="0.2">
      <c r="A431" t="s">
        <v>20</v>
      </c>
      <c r="B431">
        <v>2100</v>
      </c>
    </row>
    <row r="432" spans="1:2" x14ac:dyDescent="0.2">
      <c r="A432" t="s">
        <v>20</v>
      </c>
      <c r="B432">
        <v>252</v>
      </c>
    </row>
    <row r="433" spans="1:2" x14ac:dyDescent="0.2">
      <c r="A433" t="s">
        <v>20</v>
      </c>
      <c r="B433">
        <v>1280</v>
      </c>
    </row>
    <row r="434" spans="1:2" x14ac:dyDescent="0.2">
      <c r="A434" t="s">
        <v>20</v>
      </c>
      <c r="B434">
        <v>157</v>
      </c>
    </row>
    <row r="435" spans="1:2" x14ac:dyDescent="0.2">
      <c r="A435" t="s">
        <v>20</v>
      </c>
      <c r="B435">
        <v>194</v>
      </c>
    </row>
    <row r="436" spans="1:2" x14ac:dyDescent="0.2">
      <c r="A436" t="s">
        <v>20</v>
      </c>
      <c r="B436">
        <v>82</v>
      </c>
    </row>
    <row r="437" spans="1:2" x14ac:dyDescent="0.2">
      <c r="A437" t="s">
        <v>20</v>
      </c>
      <c r="B437">
        <v>4233</v>
      </c>
    </row>
    <row r="438" spans="1:2" x14ac:dyDescent="0.2">
      <c r="A438" t="s">
        <v>20</v>
      </c>
      <c r="B438">
        <v>1297</v>
      </c>
    </row>
    <row r="439" spans="1:2" x14ac:dyDescent="0.2">
      <c r="A439" t="s">
        <v>20</v>
      </c>
      <c r="B439">
        <v>165</v>
      </c>
    </row>
    <row r="440" spans="1:2" x14ac:dyDescent="0.2">
      <c r="A440" t="s">
        <v>20</v>
      </c>
      <c r="B440">
        <v>119</v>
      </c>
    </row>
    <row r="441" spans="1:2" x14ac:dyDescent="0.2">
      <c r="A441" t="s">
        <v>20</v>
      </c>
      <c r="B441">
        <v>1797</v>
      </c>
    </row>
    <row r="442" spans="1:2" x14ac:dyDescent="0.2">
      <c r="A442" t="s">
        <v>20</v>
      </c>
      <c r="B442">
        <v>261</v>
      </c>
    </row>
    <row r="443" spans="1:2" x14ac:dyDescent="0.2">
      <c r="A443" t="s">
        <v>20</v>
      </c>
      <c r="B443">
        <v>157</v>
      </c>
    </row>
    <row r="444" spans="1:2" x14ac:dyDescent="0.2">
      <c r="A444" t="s">
        <v>20</v>
      </c>
      <c r="B444">
        <v>3533</v>
      </c>
    </row>
    <row r="445" spans="1:2" x14ac:dyDescent="0.2">
      <c r="A445" t="s">
        <v>20</v>
      </c>
      <c r="B445">
        <v>155</v>
      </c>
    </row>
    <row r="446" spans="1:2" x14ac:dyDescent="0.2">
      <c r="A446" t="s">
        <v>20</v>
      </c>
      <c r="B446">
        <v>132</v>
      </c>
    </row>
    <row r="447" spans="1:2" x14ac:dyDescent="0.2">
      <c r="A447" t="s">
        <v>20</v>
      </c>
      <c r="B447">
        <v>1354</v>
      </c>
    </row>
    <row r="448" spans="1:2" x14ac:dyDescent="0.2">
      <c r="A448" t="s">
        <v>20</v>
      </c>
      <c r="B448">
        <v>48</v>
      </c>
    </row>
    <row r="449" spans="1:2" x14ac:dyDescent="0.2">
      <c r="A449" t="s">
        <v>20</v>
      </c>
      <c r="B449">
        <v>110</v>
      </c>
    </row>
    <row r="450" spans="1:2" x14ac:dyDescent="0.2">
      <c r="A450" t="s">
        <v>20</v>
      </c>
      <c r="B450">
        <v>172</v>
      </c>
    </row>
    <row r="451" spans="1:2" x14ac:dyDescent="0.2">
      <c r="A451" t="s">
        <v>20</v>
      </c>
      <c r="B451">
        <v>307</v>
      </c>
    </row>
    <row r="452" spans="1:2" x14ac:dyDescent="0.2">
      <c r="A452" t="s">
        <v>20</v>
      </c>
      <c r="B452">
        <v>160</v>
      </c>
    </row>
    <row r="453" spans="1:2" x14ac:dyDescent="0.2">
      <c r="A453" t="s">
        <v>20</v>
      </c>
      <c r="B453">
        <v>1467</v>
      </c>
    </row>
    <row r="454" spans="1:2" x14ac:dyDescent="0.2">
      <c r="A454" t="s">
        <v>20</v>
      </c>
      <c r="B454">
        <v>2662</v>
      </c>
    </row>
    <row r="455" spans="1:2" x14ac:dyDescent="0.2">
      <c r="A455" t="s">
        <v>20</v>
      </c>
      <c r="B455">
        <v>452</v>
      </c>
    </row>
    <row r="456" spans="1:2" x14ac:dyDescent="0.2">
      <c r="A456" t="s">
        <v>20</v>
      </c>
      <c r="B456">
        <v>158</v>
      </c>
    </row>
    <row r="457" spans="1:2" x14ac:dyDescent="0.2">
      <c r="A457" t="s">
        <v>20</v>
      </c>
      <c r="B457">
        <v>225</v>
      </c>
    </row>
    <row r="458" spans="1:2" x14ac:dyDescent="0.2">
      <c r="A458" t="s">
        <v>20</v>
      </c>
      <c r="B458">
        <v>65</v>
      </c>
    </row>
    <row r="459" spans="1:2" x14ac:dyDescent="0.2">
      <c r="A459" t="s">
        <v>20</v>
      </c>
      <c r="B459">
        <v>163</v>
      </c>
    </row>
    <row r="460" spans="1:2" x14ac:dyDescent="0.2">
      <c r="A460" t="s">
        <v>20</v>
      </c>
      <c r="B460">
        <v>85</v>
      </c>
    </row>
    <row r="461" spans="1:2" x14ac:dyDescent="0.2">
      <c r="A461" t="s">
        <v>20</v>
      </c>
      <c r="B461">
        <v>217</v>
      </c>
    </row>
    <row r="462" spans="1:2" x14ac:dyDescent="0.2">
      <c r="A462" t="s">
        <v>20</v>
      </c>
      <c r="B462">
        <v>150</v>
      </c>
    </row>
    <row r="463" spans="1:2" x14ac:dyDescent="0.2">
      <c r="A463" t="s">
        <v>20</v>
      </c>
      <c r="B463">
        <v>300</v>
      </c>
    </row>
    <row r="464" spans="1:2" x14ac:dyDescent="0.2">
      <c r="A464" t="s">
        <v>20</v>
      </c>
      <c r="B464">
        <v>126</v>
      </c>
    </row>
    <row r="465" spans="1:2" x14ac:dyDescent="0.2">
      <c r="A465" t="s">
        <v>20</v>
      </c>
      <c r="B465">
        <v>2320</v>
      </c>
    </row>
    <row r="466" spans="1:2" x14ac:dyDescent="0.2">
      <c r="A466" t="s">
        <v>20</v>
      </c>
      <c r="B466">
        <v>81</v>
      </c>
    </row>
    <row r="467" spans="1:2" x14ac:dyDescent="0.2">
      <c r="A467" t="s">
        <v>20</v>
      </c>
      <c r="B467">
        <v>1887</v>
      </c>
    </row>
    <row r="468" spans="1:2" x14ac:dyDescent="0.2">
      <c r="A468" t="s">
        <v>20</v>
      </c>
      <c r="B468">
        <v>4358</v>
      </c>
    </row>
    <row r="469" spans="1:2" x14ac:dyDescent="0.2">
      <c r="A469" t="s">
        <v>20</v>
      </c>
      <c r="B469">
        <v>53</v>
      </c>
    </row>
    <row r="470" spans="1:2" x14ac:dyDescent="0.2">
      <c r="A470" t="s">
        <v>20</v>
      </c>
      <c r="B470">
        <v>2414</v>
      </c>
    </row>
    <row r="471" spans="1:2" x14ac:dyDescent="0.2">
      <c r="A471" t="s">
        <v>20</v>
      </c>
      <c r="B471">
        <v>80</v>
      </c>
    </row>
    <row r="472" spans="1:2" x14ac:dyDescent="0.2">
      <c r="A472" t="s">
        <v>20</v>
      </c>
      <c r="B472">
        <v>193</v>
      </c>
    </row>
    <row r="473" spans="1:2" x14ac:dyDescent="0.2">
      <c r="A473" t="s">
        <v>20</v>
      </c>
      <c r="B473">
        <v>52</v>
      </c>
    </row>
    <row r="474" spans="1:2" x14ac:dyDescent="0.2">
      <c r="A474" t="s">
        <v>20</v>
      </c>
      <c r="B474">
        <v>290</v>
      </c>
    </row>
    <row r="475" spans="1:2" x14ac:dyDescent="0.2">
      <c r="A475" t="s">
        <v>20</v>
      </c>
      <c r="B475">
        <v>122</v>
      </c>
    </row>
    <row r="476" spans="1:2" x14ac:dyDescent="0.2">
      <c r="A476" t="s">
        <v>20</v>
      </c>
      <c r="B476">
        <v>1470</v>
      </c>
    </row>
    <row r="477" spans="1:2" x14ac:dyDescent="0.2">
      <c r="A477" t="s">
        <v>20</v>
      </c>
      <c r="B477">
        <v>165</v>
      </c>
    </row>
    <row r="478" spans="1:2" x14ac:dyDescent="0.2">
      <c r="A478" t="s">
        <v>20</v>
      </c>
      <c r="B478">
        <v>182</v>
      </c>
    </row>
    <row r="479" spans="1:2" x14ac:dyDescent="0.2">
      <c r="A479" t="s">
        <v>20</v>
      </c>
      <c r="B479">
        <v>199</v>
      </c>
    </row>
    <row r="480" spans="1:2" x14ac:dyDescent="0.2">
      <c r="A480" t="s">
        <v>20</v>
      </c>
      <c r="B480">
        <v>56</v>
      </c>
    </row>
    <row r="481" spans="1:2" x14ac:dyDescent="0.2">
      <c r="A481" t="s">
        <v>20</v>
      </c>
      <c r="B481">
        <v>1460</v>
      </c>
    </row>
    <row r="482" spans="1:2" x14ac:dyDescent="0.2">
      <c r="A482" t="s">
        <v>20</v>
      </c>
      <c r="B482">
        <v>123</v>
      </c>
    </row>
    <row r="483" spans="1:2" x14ac:dyDescent="0.2">
      <c r="A483" t="s">
        <v>20</v>
      </c>
      <c r="B483">
        <v>236</v>
      </c>
    </row>
    <row r="484" spans="1:2" x14ac:dyDescent="0.2">
      <c r="A484" t="s">
        <v>20</v>
      </c>
      <c r="B484">
        <v>191</v>
      </c>
    </row>
    <row r="485" spans="1:2" x14ac:dyDescent="0.2">
      <c r="A485" t="s">
        <v>20</v>
      </c>
      <c r="B485">
        <v>3934</v>
      </c>
    </row>
    <row r="486" spans="1:2" x14ac:dyDescent="0.2">
      <c r="A486" t="s">
        <v>20</v>
      </c>
      <c r="B486">
        <v>80</v>
      </c>
    </row>
    <row r="487" spans="1:2" x14ac:dyDescent="0.2">
      <c r="A487" t="s">
        <v>20</v>
      </c>
      <c r="B487">
        <v>462</v>
      </c>
    </row>
    <row r="488" spans="1:2" x14ac:dyDescent="0.2">
      <c r="A488" t="s">
        <v>20</v>
      </c>
      <c r="B488">
        <v>179</v>
      </c>
    </row>
    <row r="489" spans="1:2" x14ac:dyDescent="0.2">
      <c r="A489" t="s">
        <v>20</v>
      </c>
      <c r="B489">
        <v>1866</v>
      </c>
    </row>
    <row r="490" spans="1:2" x14ac:dyDescent="0.2">
      <c r="A490" t="s">
        <v>20</v>
      </c>
      <c r="B490">
        <v>156</v>
      </c>
    </row>
    <row r="491" spans="1:2" x14ac:dyDescent="0.2">
      <c r="A491" t="s">
        <v>20</v>
      </c>
      <c r="B491">
        <v>255</v>
      </c>
    </row>
    <row r="492" spans="1:2" x14ac:dyDescent="0.2">
      <c r="A492" t="s">
        <v>20</v>
      </c>
      <c r="B492">
        <v>2261</v>
      </c>
    </row>
    <row r="493" spans="1:2" x14ac:dyDescent="0.2">
      <c r="A493" t="s">
        <v>20</v>
      </c>
      <c r="B493">
        <v>40</v>
      </c>
    </row>
    <row r="494" spans="1:2" x14ac:dyDescent="0.2">
      <c r="A494" t="s">
        <v>20</v>
      </c>
      <c r="B494">
        <v>2289</v>
      </c>
    </row>
    <row r="495" spans="1:2" x14ac:dyDescent="0.2">
      <c r="A495" t="s">
        <v>20</v>
      </c>
      <c r="B495">
        <v>65</v>
      </c>
    </row>
    <row r="496" spans="1:2" x14ac:dyDescent="0.2">
      <c r="A496" t="s">
        <v>20</v>
      </c>
      <c r="B496">
        <v>3777</v>
      </c>
    </row>
    <row r="497" spans="1:2" x14ac:dyDescent="0.2">
      <c r="A497" t="s">
        <v>20</v>
      </c>
      <c r="B497">
        <v>184</v>
      </c>
    </row>
    <row r="498" spans="1:2" x14ac:dyDescent="0.2">
      <c r="A498" t="s">
        <v>20</v>
      </c>
      <c r="B498">
        <v>85</v>
      </c>
    </row>
    <row r="499" spans="1:2" x14ac:dyDescent="0.2">
      <c r="A499" t="s">
        <v>20</v>
      </c>
      <c r="B499">
        <v>1902</v>
      </c>
    </row>
    <row r="500" spans="1:2" x14ac:dyDescent="0.2">
      <c r="A500" t="s">
        <v>20</v>
      </c>
      <c r="B500">
        <v>105</v>
      </c>
    </row>
    <row r="501" spans="1:2" x14ac:dyDescent="0.2">
      <c r="A501" t="s">
        <v>20</v>
      </c>
      <c r="B501">
        <v>132</v>
      </c>
    </row>
    <row r="502" spans="1:2" x14ac:dyDescent="0.2">
      <c r="A502" t="s">
        <v>20</v>
      </c>
      <c r="B502">
        <v>96</v>
      </c>
    </row>
    <row r="503" spans="1:2" x14ac:dyDescent="0.2">
      <c r="A503" t="s">
        <v>20</v>
      </c>
      <c r="B503">
        <v>114</v>
      </c>
    </row>
    <row r="504" spans="1:2" x14ac:dyDescent="0.2">
      <c r="A504" t="s">
        <v>20</v>
      </c>
      <c r="B504">
        <v>203</v>
      </c>
    </row>
    <row r="505" spans="1:2" x14ac:dyDescent="0.2">
      <c r="A505" t="s">
        <v>20</v>
      </c>
      <c r="B505">
        <v>1559</v>
      </c>
    </row>
    <row r="506" spans="1:2" x14ac:dyDescent="0.2">
      <c r="A506" t="s">
        <v>20</v>
      </c>
      <c r="B506">
        <v>1548</v>
      </c>
    </row>
    <row r="507" spans="1:2" x14ac:dyDescent="0.2">
      <c r="A507" t="s">
        <v>20</v>
      </c>
      <c r="B507">
        <v>80</v>
      </c>
    </row>
    <row r="508" spans="1:2" x14ac:dyDescent="0.2">
      <c r="A508" t="s">
        <v>20</v>
      </c>
      <c r="B508">
        <v>131</v>
      </c>
    </row>
    <row r="509" spans="1:2" x14ac:dyDescent="0.2">
      <c r="A509" t="s">
        <v>20</v>
      </c>
      <c r="B509">
        <v>112</v>
      </c>
    </row>
    <row r="510" spans="1:2" x14ac:dyDescent="0.2">
      <c r="A510" t="s">
        <v>20</v>
      </c>
      <c r="B510">
        <v>155</v>
      </c>
    </row>
    <row r="511" spans="1:2" x14ac:dyDescent="0.2">
      <c r="A511" t="s">
        <v>20</v>
      </c>
      <c r="B511">
        <v>266</v>
      </c>
    </row>
    <row r="512" spans="1:2" x14ac:dyDescent="0.2">
      <c r="A512" t="s">
        <v>20</v>
      </c>
      <c r="B512">
        <v>155</v>
      </c>
    </row>
    <row r="513" spans="1:2" x14ac:dyDescent="0.2">
      <c r="A513" t="s">
        <v>20</v>
      </c>
      <c r="B513">
        <v>207</v>
      </c>
    </row>
    <row r="514" spans="1:2" x14ac:dyDescent="0.2">
      <c r="A514" t="s">
        <v>20</v>
      </c>
      <c r="B514">
        <v>245</v>
      </c>
    </row>
    <row r="515" spans="1:2" x14ac:dyDescent="0.2">
      <c r="A515" t="s">
        <v>20</v>
      </c>
      <c r="B515">
        <v>1573</v>
      </c>
    </row>
    <row r="516" spans="1:2" x14ac:dyDescent="0.2">
      <c r="A516" t="s">
        <v>20</v>
      </c>
      <c r="B516">
        <v>114</v>
      </c>
    </row>
    <row r="517" spans="1:2" x14ac:dyDescent="0.2">
      <c r="A517" t="s">
        <v>20</v>
      </c>
      <c r="B517">
        <v>1681</v>
      </c>
    </row>
    <row r="518" spans="1:2" x14ac:dyDescent="0.2">
      <c r="A518" t="s">
        <v>20</v>
      </c>
      <c r="B518">
        <v>32</v>
      </c>
    </row>
    <row r="519" spans="1:2" x14ac:dyDescent="0.2">
      <c r="A519" t="s">
        <v>20</v>
      </c>
      <c r="B519">
        <v>135</v>
      </c>
    </row>
    <row r="520" spans="1:2" x14ac:dyDescent="0.2">
      <c r="A520" t="s">
        <v>20</v>
      </c>
      <c r="B520">
        <v>140</v>
      </c>
    </row>
    <row r="521" spans="1:2" x14ac:dyDescent="0.2">
      <c r="A521" t="s">
        <v>20</v>
      </c>
      <c r="B521">
        <v>92</v>
      </c>
    </row>
    <row r="522" spans="1:2" x14ac:dyDescent="0.2">
      <c r="A522" t="s">
        <v>20</v>
      </c>
      <c r="B522">
        <v>1015</v>
      </c>
    </row>
    <row r="523" spans="1:2" x14ac:dyDescent="0.2">
      <c r="A523" t="s">
        <v>20</v>
      </c>
      <c r="B523">
        <v>323</v>
      </c>
    </row>
    <row r="524" spans="1:2" x14ac:dyDescent="0.2">
      <c r="A524" t="s">
        <v>20</v>
      </c>
      <c r="B524">
        <v>2326</v>
      </c>
    </row>
    <row r="525" spans="1:2" x14ac:dyDescent="0.2">
      <c r="A525" t="s">
        <v>20</v>
      </c>
      <c r="B525">
        <v>381</v>
      </c>
    </row>
    <row r="526" spans="1:2" x14ac:dyDescent="0.2">
      <c r="A526" t="s">
        <v>20</v>
      </c>
      <c r="B526">
        <v>480</v>
      </c>
    </row>
    <row r="527" spans="1:2" x14ac:dyDescent="0.2">
      <c r="A527" t="s">
        <v>20</v>
      </c>
      <c r="B527">
        <v>226</v>
      </c>
    </row>
    <row r="528" spans="1:2" x14ac:dyDescent="0.2">
      <c r="A528" t="s">
        <v>20</v>
      </c>
      <c r="B528">
        <v>241</v>
      </c>
    </row>
    <row r="529" spans="1:2" x14ac:dyDescent="0.2">
      <c r="A529" t="s">
        <v>20</v>
      </c>
      <c r="B529">
        <v>132</v>
      </c>
    </row>
    <row r="530" spans="1:2" x14ac:dyDescent="0.2">
      <c r="A530" t="s">
        <v>20</v>
      </c>
      <c r="B530">
        <v>2043</v>
      </c>
    </row>
  </sheetData>
  <conditionalFormatting sqref="A1:A530">
    <cfRule type="containsText" dxfId="15" priority="5" stopIfTrue="1" operator="containsText" text="canceled">
      <formula>NOT(ISERROR(SEARCH("canceled",A1)))</formula>
    </cfRule>
    <cfRule type="containsText" dxfId="14" priority="6" operator="containsText" text="live">
      <formula>NOT(ISERROR(SEARCH("live",A1)))</formula>
    </cfRule>
    <cfRule type="containsText" dxfId="13" priority="7" operator="containsText" text="successful">
      <formula>NOT(ISERROR(SEARCH("successful",A1)))</formula>
    </cfRule>
    <cfRule type="containsText" dxfId="12" priority="8" operator="containsText" text="failed">
      <formula>NOT(ISERROR(SEARCH("failed",A1)))</formula>
    </cfRule>
  </conditionalFormatting>
  <conditionalFormatting sqref="I1:I365">
    <cfRule type="containsText" dxfId="11" priority="1" stopIfTrue="1" operator="containsText" text="canceled">
      <formula>NOT(ISERROR(SEARCH("canceled",I1)))</formula>
    </cfRule>
    <cfRule type="containsText" dxfId="10" priority="2" operator="containsText" text="live">
      <formula>NOT(ISERROR(SEARCH("live",I1)))</formula>
    </cfRule>
    <cfRule type="containsText" dxfId="9" priority="3" operator="containsText" text="successful">
      <formula>NOT(ISERROR(SEARCH("successful",I1)))</formula>
    </cfRule>
    <cfRule type="containsText" dxfId="8" priority="4" operator="containsText" text="failed">
      <formula>NOT(ISERROR(SEARCH("failed",I1)))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F0ACB-5564-874E-AD59-2F2EF18D0FF6}">
  <sheetPr filterMode="1"/>
  <dimension ref="A1:M1001"/>
  <sheetViews>
    <sheetView topLeftCell="E1" workbookViewId="0">
      <selection activeCell="E1" sqref="E1:F1000"/>
    </sheetView>
  </sheetViews>
  <sheetFormatPr baseColWidth="10" defaultRowHeight="16" x14ac:dyDescent="0.2"/>
  <cols>
    <col min="1" max="1" width="33.5" style="3" hidden="1" customWidth="1"/>
    <col min="2" max="3" width="0" hidden="1" customWidth="1"/>
    <col min="4" max="4" width="13.83203125" style="5" hidden="1" customWidth="1"/>
    <col min="6" max="6" width="13" bestFit="1" customWidth="1"/>
  </cols>
  <sheetData>
    <row r="1" spans="1:13" s="1" customFormat="1" ht="17" x14ac:dyDescent="0.2">
      <c r="A1" s="2" t="s">
        <v>1</v>
      </c>
      <c r="B1" s="1" t="s">
        <v>2</v>
      </c>
      <c r="C1" s="1" t="s">
        <v>3</v>
      </c>
      <c r="D1" s="4" t="s">
        <v>2029</v>
      </c>
      <c r="E1" s="1" t="s">
        <v>4</v>
      </c>
      <c r="F1" s="1" t="s">
        <v>5</v>
      </c>
      <c r="L1" s="1" t="s">
        <v>4</v>
      </c>
      <c r="M1" s="1" t="s">
        <v>5</v>
      </c>
    </row>
    <row r="2" spans="1:13" ht="17" hidden="1" x14ac:dyDescent="0.2">
      <c r="A2" s="3" t="s">
        <v>19</v>
      </c>
      <c r="B2">
        <v>1400</v>
      </c>
      <c r="C2">
        <v>14560</v>
      </c>
      <c r="D2" s="5">
        <f>C2/B2*100</f>
        <v>1040</v>
      </c>
      <c r="E2" t="s">
        <v>20</v>
      </c>
      <c r="F2">
        <v>158</v>
      </c>
      <c r="L2" t="s">
        <v>20</v>
      </c>
      <c r="M2">
        <v>158</v>
      </c>
    </row>
    <row r="3" spans="1:13" ht="34" hidden="1" x14ac:dyDescent="0.2">
      <c r="A3" s="3" t="s">
        <v>25</v>
      </c>
      <c r="B3">
        <v>108400</v>
      </c>
      <c r="C3">
        <v>142523</v>
      </c>
      <c r="D3" s="5">
        <f>C3/B3*100</f>
        <v>131.4787822878229</v>
      </c>
      <c r="E3" t="s">
        <v>20</v>
      </c>
      <c r="F3">
        <v>1425</v>
      </c>
      <c r="L3" t="s">
        <v>20</v>
      </c>
      <c r="M3">
        <v>1425</v>
      </c>
    </row>
    <row r="4" spans="1:13" ht="17" hidden="1" x14ac:dyDescent="0.2">
      <c r="A4" s="3" t="s">
        <v>35</v>
      </c>
      <c r="B4">
        <v>7600</v>
      </c>
      <c r="C4">
        <v>13195</v>
      </c>
      <c r="D4" s="5">
        <f>C4/B4*100</f>
        <v>173.61842105263159</v>
      </c>
      <c r="E4" t="s">
        <v>20</v>
      </c>
      <c r="F4">
        <v>174</v>
      </c>
      <c r="L4" t="s">
        <v>20</v>
      </c>
      <c r="M4">
        <v>174</v>
      </c>
    </row>
    <row r="5" spans="1:13" ht="17" hidden="1" x14ac:dyDescent="0.2">
      <c r="A5" s="3" t="s">
        <v>44</v>
      </c>
      <c r="B5">
        <v>4500</v>
      </c>
      <c r="C5">
        <v>14741</v>
      </c>
      <c r="D5" s="5">
        <f>C5/B5*100</f>
        <v>327.57777777777778</v>
      </c>
      <c r="E5" t="s">
        <v>20</v>
      </c>
      <c r="F5">
        <v>227</v>
      </c>
      <c r="L5" t="s">
        <v>20</v>
      </c>
      <c r="M5">
        <v>227</v>
      </c>
    </row>
    <row r="6" spans="1:13" ht="17" hidden="1" x14ac:dyDescent="0.2">
      <c r="A6" s="3" t="s">
        <v>52</v>
      </c>
      <c r="B6">
        <v>5200</v>
      </c>
      <c r="C6">
        <v>13838</v>
      </c>
      <c r="D6" s="5">
        <f>C6/B6*100</f>
        <v>266.11538461538464</v>
      </c>
      <c r="E6" t="s">
        <v>20</v>
      </c>
      <c r="F6">
        <v>220</v>
      </c>
      <c r="L6" t="s">
        <v>20</v>
      </c>
      <c r="M6">
        <v>220</v>
      </c>
    </row>
    <row r="7" spans="1:13" ht="34" hidden="1" x14ac:dyDescent="0.2">
      <c r="A7" s="3" t="s">
        <v>59</v>
      </c>
      <c r="B7">
        <v>4200</v>
      </c>
      <c r="C7">
        <v>10295</v>
      </c>
      <c r="D7" s="5">
        <f>C7/B7*100</f>
        <v>245.11904761904765</v>
      </c>
      <c r="E7" t="s">
        <v>20</v>
      </c>
      <c r="F7">
        <v>98</v>
      </c>
      <c r="L7" t="s">
        <v>20</v>
      </c>
      <c r="M7">
        <v>98</v>
      </c>
    </row>
    <row r="8" spans="1:13" ht="17" hidden="1" x14ac:dyDescent="0.2">
      <c r="A8" s="3" t="s">
        <v>67</v>
      </c>
      <c r="B8">
        <v>1700</v>
      </c>
      <c r="C8">
        <v>11041</v>
      </c>
      <c r="D8" s="5">
        <f>C8/B8*100</f>
        <v>649.47058823529414</v>
      </c>
      <c r="E8" t="s">
        <v>20</v>
      </c>
      <c r="F8">
        <v>100</v>
      </c>
      <c r="L8" t="s">
        <v>20</v>
      </c>
      <c r="M8">
        <v>100</v>
      </c>
    </row>
    <row r="9" spans="1:13" ht="17" hidden="1" x14ac:dyDescent="0.2">
      <c r="A9" s="3" t="s">
        <v>70</v>
      </c>
      <c r="B9">
        <v>84600</v>
      </c>
      <c r="C9">
        <v>134845</v>
      </c>
      <c r="D9" s="5">
        <f>C9/B9*100</f>
        <v>159.39125295508273</v>
      </c>
      <c r="E9" t="s">
        <v>20</v>
      </c>
      <c r="F9">
        <v>1249</v>
      </c>
      <c r="L9" t="s">
        <v>20</v>
      </c>
      <c r="M9">
        <v>1249</v>
      </c>
    </row>
    <row r="10" spans="1:13" ht="17" hidden="1" x14ac:dyDescent="0.2">
      <c r="A10" s="3" t="s">
        <v>46</v>
      </c>
      <c r="B10">
        <v>110100</v>
      </c>
      <c r="C10">
        <v>21946</v>
      </c>
      <c r="D10" s="5">
        <f>C10/B10*100</f>
        <v>19.932788374205266</v>
      </c>
      <c r="E10" t="s">
        <v>47</v>
      </c>
      <c r="F10">
        <v>708</v>
      </c>
      <c r="L10" t="s">
        <v>20</v>
      </c>
      <c r="M10">
        <v>1396</v>
      </c>
    </row>
    <row r="11" spans="1:13" ht="17" hidden="1" x14ac:dyDescent="0.2">
      <c r="A11" s="3" t="s">
        <v>78</v>
      </c>
      <c r="B11">
        <v>131800</v>
      </c>
      <c r="C11">
        <v>147936</v>
      </c>
      <c r="D11" s="5">
        <f>C11/B11*100</f>
        <v>112.24279210925646</v>
      </c>
      <c r="E11" t="s">
        <v>20</v>
      </c>
      <c r="F11">
        <v>1396</v>
      </c>
      <c r="L11" t="s">
        <v>20</v>
      </c>
      <c r="M11">
        <v>890</v>
      </c>
    </row>
    <row r="12" spans="1:13" ht="17" hidden="1" x14ac:dyDescent="0.2">
      <c r="A12" s="3" t="s">
        <v>82</v>
      </c>
      <c r="B12">
        <v>59100</v>
      </c>
      <c r="C12">
        <v>75690</v>
      </c>
      <c r="D12" s="5">
        <f>C12/B12*100</f>
        <v>128.07106598984771</v>
      </c>
      <c r="E12" t="s">
        <v>20</v>
      </c>
      <c r="F12">
        <v>890</v>
      </c>
      <c r="L12" t="s">
        <v>20</v>
      </c>
      <c r="M12">
        <v>142</v>
      </c>
    </row>
    <row r="13" spans="1:13" ht="17" hidden="1" x14ac:dyDescent="0.2">
      <c r="A13" s="3" t="s">
        <v>84</v>
      </c>
      <c r="B13">
        <v>4500</v>
      </c>
      <c r="C13">
        <v>14942</v>
      </c>
      <c r="D13" s="5">
        <f>C13/B13*100</f>
        <v>332.04444444444448</v>
      </c>
      <c r="E13" t="s">
        <v>20</v>
      </c>
      <c r="F13">
        <v>142</v>
      </c>
      <c r="L13" t="s">
        <v>20</v>
      </c>
      <c r="M13">
        <v>2673</v>
      </c>
    </row>
    <row r="14" spans="1:13" ht="17" hidden="1" x14ac:dyDescent="0.2">
      <c r="A14" s="3" t="s">
        <v>86</v>
      </c>
      <c r="B14">
        <v>92400</v>
      </c>
      <c r="C14">
        <v>104257</v>
      </c>
      <c r="D14" s="5">
        <f>C14/B14*100</f>
        <v>112.83225108225108</v>
      </c>
      <c r="E14" t="s">
        <v>20</v>
      </c>
      <c r="F14">
        <v>2673</v>
      </c>
      <c r="L14" t="s">
        <v>20</v>
      </c>
      <c r="M14">
        <v>163</v>
      </c>
    </row>
    <row r="15" spans="1:13" ht="17" hidden="1" x14ac:dyDescent="0.2">
      <c r="A15" s="3" t="s">
        <v>88</v>
      </c>
      <c r="B15">
        <v>5500</v>
      </c>
      <c r="C15">
        <v>11904</v>
      </c>
      <c r="D15" s="5">
        <f>C15/B15*100</f>
        <v>216.43636363636364</v>
      </c>
      <c r="E15" t="s">
        <v>20</v>
      </c>
      <c r="F15">
        <v>163</v>
      </c>
      <c r="L15" t="s">
        <v>20</v>
      </c>
      <c r="M15">
        <v>2220</v>
      </c>
    </row>
    <row r="16" spans="1:13" ht="17" hidden="1" x14ac:dyDescent="0.2">
      <c r="A16" s="3" t="s">
        <v>95</v>
      </c>
      <c r="B16">
        <v>130800</v>
      </c>
      <c r="C16">
        <v>137635</v>
      </c>
      <c r="D16" s="5">
        <f>C16/B16*100</f>
        <v>105.22553516819573</v>
      </c>
      <c r="E16" t="s">
        <v>20</v>
      </c>
      <c r="F16">
        <v>2220</v>
      </c>
      <c r="L16" t="s">
        <v>20</v>
      </c>
      <c r="M16">
        <v>1606</v>
      </c>
    </row>
    <row r="17" spans="1:13" ht="17" hidden="1" x14ac:dyDescent="0.2">
      <c r="A17" s="3" t="s">
        <v>97</v>
      </c>
      <c r="B17">
        <v>45900</v>
      </c>
      <c r="C17">
        <v>150965</v>
      </c>
      <c r="D17" s="5">
        <f>C17/B17*100</f>
        <v>328.89978213507629</v>
      </c>
      <c r="E17" t="s">
        <v>20</v>
      </c>
      <c r="F17">
        <v>1606</v>
      </c>
      <c r="L17" t="s">
        <v>20</v>
      </c>
      <c r="M17">
        <v>129</v>
      </c>
    </row>
    <row r="18" spans="1:13" ht="17" hidden="1" x14ac:dyDescent="0.2">
      <c r="A18" s="3" t="s">
        <v>102</v>
      </c>
      <c r="B18">
        <v>9000</v>
      </c>
      <c r="C18">
        <v>14455</v>
      </c>
      <c r="D18" s="5">
        <f>C18/B18*100</f>
        <v>160.61111111111111</v>
      </c>
      <c r="E18" t="s">
        <v>20</v>
      </c>
      <c r="F18">
        <v>129</v>
      </c>
      <c r="L18" t="s">
        <v>20</v>
      </c>
      <c r="M18">
        <v>226</v>
      </c>
    </row>
    <row r="19" spans="1:13" ht="17" hidden="1" x14ac:dyDescent="0.2">
      <c r="A19" s="3" t="s">
        <v>104</v>
      </c>
      <c r="B19">
        <v>3500</v>
      </c>
      <c r="C19">
        <v>10850</v>
      </c>
      <c r="D19" s="5">
        <f>C19/B19*100</f>
        <v>310</v>
      </c>
      <c r="E19" t="s">
        <v>20</v>
      </c>
      <c r="F19">
        <v>226</v>
      </c>
      <c r="L19" t="s">
        <v>20</v>
      </c>
      <c r="M19">
        <v>5419</v>
      </c>
    </row>
    <row r="20" spans="1:13" ht="17" hidden="1" x14ac:dyDescent="0.2">
      <c r="A20" s="3" t="s">
        <v>73</v>
      </c>
      <c r="B20">
        <v>9100</v>
      </c>
      <c r="C20">
        <v>6089</v>
      </c>
      <c r="D20" s="5">
        <f>C20/B20*100</f>
        <v>66.912087912087912</v>
      </c>
      <c r="E20" t="s">
        <v>74</v>
      </c>
      <c r="F20">
        <v>135</v>
      </c>
      <c r="L20" t="s">
        <v>20</v>
      </c>
      <c r="M20">
        <v>165</v>
      </c>
    </row>
    <row r="21" spans="1:13" ht="17" hidden="1" x14ac:dyDescent="0.2">
      <c r="A21" s="3" t="s">
        <v>110</v>
      </c>
      <c r="B21">
        <v>50200</v>
      </c>
      <c r="C21">
        <v>189666</v>
      </c>
      <c r="D21" s="5">
        <f>C21/B21*100</f>
        <v>377.82071713147411</v>
      </c>
      <c r="E21" t="s">
        <v>20</v>
      </c>
      <c r="F21">
        <v>5419</v>
      </c>
      <c r="L21" t="s">
        <v>20</v>
      </c>
      <c r="M21">
        <v>1965</v>
      </c>
    </row>
    <row r="22" spans="1:13" ht="34" hidden="1" x14ac:dyDescent="0.2">
      <c r="A22" s="3" t="s">
        <v>112</v>
      </c>
      <c r="B22">
        <v>9300</v>
      </c>
      <c r="C22">
        <v>14025</v>
      </c>
      <c r="D22" s="5">
        <f>C22/B22*100</f>
        <v>150.80645161290323</v>
      </c>
      <c r="E22" t="s">
        <v>20</v>
      </c>
      <c r="F22">
        <v>165</v>
      </c>
      <c r="L22" t="s">
        <v>20</v>
      </c>
      <c r="M22">
        <v>16</v>
      </c>
    </row>
    <row r="23" spans="1:13" ht="17" hidden="1" x14ac:dyDescent="0.2">
      <c r="A23" s="3" t="s">
        <v>114</v>
      </c>
      <c r="B23">
        <v>125500</v>
      </c>
      <c r="C23">
        <v>188628</v>
      </c>
      <c r="D23" s="5">
        <f>C23/B23*100</f>
        <v>150.30119521912351</v>
      </c>
      <c r="E23" t="s">
        <v>20</v>
      </c>
      <c r="F23">
        <v>1965</v>
      </c>
      <c r="L23" t="s">
        <v>20</v>
      </c>
      <c r="M23">
        <v>107</v>
      </c>
    </row>
    <row r="24" spans="1:13" ht="17" hidden="1" x14ac:dyDescent="0.2">
      <c r="A24" s="3" t="s">
        <v>116</v>
      </c>
      <c r="B24">
        <v>700</v>
      </c>
      <c r="C24">
        <v>1101</v>
      </c>
      <c r="D24" s="5">
        <f>C24/B24*100</f>
        <v>157.28571428571431</v>
      </c>
      <c r="E24" t="s">
        <v>20</v>
      </c>
      <c r="F24">
        <v>16</v>
      </c>
      <c r="L24" t="s">
        <v>20</v>
      </c>
      <c r="M24">
        <v>134</v>
      </c>
    </row>
    <row r="25" spans="1:13" ht="34" hidden="1" x14ac:dyDescent="0.2">
      <c r="A25" s="3" t="s">
        <v>118</v>
      </c>
      <c r="B25">
        <v>8100</v>
      </c>
      <c r="C25">
        <v>11339</v>
      </c>
      <c r="D25" s="5">
        <f>C25/B25*100</f>
        <v>139.98765432098764</v>
      </c>
      <c r="E25" t="s">
        <v>20</v>
      </c>
      <c r="F25">
        <v>107</v>
      </c>
      <c r="L25" t="s">
        <v>20</v>
      </c>
      <c r="M25">
        <v>198</v>
      </c>
    </row>
    <row r="26" spans="1:13" ht="17" hidden="1" x14ac:dyDescent="0.2">
      <c r="A26" s="3" t="s">
        <v>121</v>
      </c>
      <c r="B26">
        <v>3100</v>
      </c>
      <c r="C26">
        <v>10085</v>
      </c>
      <c r="D26" s="5">
        <f>C26/B26*100</f>
        <v>325.32258064516128</v>
      </c>
      <c r="E26" t="s">
        <v>20</v>
      </c>
      <c r="F26">
        <v>134</v>
      </c>
      <c r="L26" t="s">
        <v>20</v>
      </c>
      <c r="M26">
        <v>111</v>
      </c>
    </row>
    <row r="27" spans="1:13" ht="17" hidden="1" x14ac:dyDescent="0.2">
      <c r="A27" s="3" t="s">
        <v>126</v>
      </c>
      <c r="B27">
        <v>8800</v>
      </c>
      <c r="C27">
        <v>14878</v>
      </c>
      <c r="D27" s="5">
        <f>C27/B27*100</f>
        <v>169.06818181818181</v>
      </c>
      <c r="E27" t="s">
        <v>20</v>
      </c>
      <c r="F27">
        <v>198</v>
      </c>
      <c r="L27" t="s">
        <v>20</v>
      </c>
      <c r="M27">
        <v>222</v>
      </c>
    </row>
    <row r="28" spans="1:13" ht="17" hidden="1" x14ac:dyDescent="0.2">
      <c r="A28" s="3" t="s">
        <v>91</v>
      </c>
      <c r="B28">
        <v>107500</v>
      </c>
      <c r="C28">
        <v>51814</v>
      </c>
      <c r="D28" s="5">
        <f>C28/B28*100</f>
        <v>48.199069767441863</v>
      </c>
      <c r="E28" t="s">
        <v>74</v>
      </c>
      <c r="F28">
        <v>1480</v>
      </c>
      <c r="L28" t="s">
        <v>20</v>
      </c>
      <c r="M28">
        <v>6212</v>
      </c>
    </row>
    <row r="29" spans="1:13" ht="17" hidden="1" x14ac:dyDescent="0.2">
      <c r="A29" s="3" t="s">
        <v>128</v>
      </c>
      <c r="B29">
        <v>5600</v>
      </c>
      <c r="C29">
        <v>11924</v>
      </c>
      <c r="D29" s="5">
        <f>C29/B29*100</f>
        <v>212.92857142857144</v>
      </c>
      <c r="E29" t="s">
        <v>20</v>
      </c>
      <c r="F29">
        <v>111</v>
      </c>
      <c r="L29" t="s">
        <v>20</v>
      </c>
      <c r="M29">
        <v>98</v>
      </c>
    </row>
    <row r="30" spans="1:13" ht="17" hidden="1" x14ac:dyDescent="0.2">
      <c r="A30" s="3" t="s">
        <v>130</v>
      </c>
      <c r="B30">
        <v>1800</v>
      </c>
      <c r="C30">
        <v>7991</v>
      </c>
      <c r="D30" s="5">
        <f>C30/B30*100</f>
        <v>443.94444444444446</v>
      </c>
      <c r="E30" t="s">
        <v>20</v>
      </c>
      <c r="F30">
        <v>222</v>
      </c>
      <c r="L30" t="s">
        <v>20</v>
      </c>
      <c r="M30">
        <v>92</v>
      </c>
    </row>
    <row r="31" spans="1:13" ht="17" hidden="1" x14ac:dyDescent="0.2">
      <c r="A31" s="3" t="s">
        <v>132</v>
      </c>
      <c r="B31">
        <v>90200</v>
      </c>
      <c r="C31">
        <v>167717</v>
      </c>
      <c r="D31" s="5">
        <f>C31/B31*100</f>
        <v>185.9390243902439</v>
      </c>
      <c r="E31" t="s">
        <v>20</v>
      </c>
      <c r="F31">
        <v>6212</v>
      </c>
      <c r="L31" t="s">
        <v>20</v>
      </c>
      <c r="M31">
        <v>149</v>
      </c>
    </row>
    <row r="32" spans="1:13" ht="17" hidden="1" x14ac:dyDescent="0.2">
      <c r="A32" s="3" t="s">
        <v>135</v>
      </c>
      <c r="B32">
        <v>1600</v>
      </c>
      <c r="C32">
        <v>10541</v>
      </c>
      <c r="D32" s="5">
        <f>C32/B32*100</f>
        <v>658.8125</v>
      </c>
      <c r="E32" t="s">
        <v>20</v>
      </c>
      <c r="F32">
        <v>98</v>
      </c>
      <c r="L32" t="s">
        <v>20</v>
      </c>
      <c r="M32">
        <v>2431</v>
      </c>
    </row>
    <row r="33" spans="1:13" ht="17" hidden="1" x14ac:dyDescent="0.2">
      <c r="A33" s="3" t="s">
        <v>139</v>
      </c>
      <c r="B33">
        <v>3700</v>
      </c>
      <c r="C33">
        <v>4247</v>
      </c>
      <c r="D33" s="5">
        <f>C33/B33*100</f>
        <v>114.78378378378378</v>
      </c>
      <c r="E33" t="s">
        <v>20</v>
      </c>
      <c r="F33">
        <v>92</v>
      </c>
      <c r="L33" t="s">
        <v>20</v>
      </c>
      <c r="M33">
        <v>303</v>
      </c>
    </row>
    <row r="34" spans="1:13" ht="17" hidden="1" x14ac:dyDescent="0.2">
      <c r="A34" s="3" t="s">
        <v>141</v>
      </c>
      <c r="B34">
        <v>1500</v>
      </c>
      <c r="C34">
        <v>7129</v>
      </c>
      <c r="D34" s="5">
        <f>C34/B34*100</f>
        <v>475.26666666666665</v>
      </c>
      <c r="E34" t="s">
        <v>20</v>
      </c>
      <c r="F34">
        <v>149</v>
      </c>
      <c r="L34" t="s">
        <v>20</v>
      </c>
      <c r="M34">
        <v>209</v>
      </c>
    </row>
    <row r="35" spans="1:13" ht="17" hidden="1" x14ac:dyDescent="0.2">
      <c r="A35" s="3" t="s">
        <v>143</v>
      </c>
      <c r="B35">
        <v>33300</v>
      </c>
      <c r="C35">
        <v>128862</v>
      </c>
      <c r="D35" s="5">
        <f>C35/B35*100</f>
        <v>386.97297297297297</v>
      </c>
      <c r="E35" t="s">
        <v>20</v>
      </c>
      <c r="F35">
        <v>2431</v>
      </c>
      <c r="L35" t="s">
        <v>20</v>
      </c>
      <c r="M35">
        <v>131</v>
      </c>
    </row>
    <row r="36" spans="1:13" ht="17" hidden="1" x14ac:dyDescent="0.2">
      <c r="A36" s="3" t="s">
        <v>145</v>
      </c>
      <c r="B36">
        <v>7200</v>
      </c>
      <c r="C36">
        <v>13653</v>
      </c>
      <c r="D36" s="5">
        <f>C36/B36*100</f>
        <v>189.625</v>
      </c>
      <c r="E36" t="s">
        <v>20</v>
      </c>
      <c r="F36">
        <v>303</v>
      </c>
      <c r="L36" t="s">
        <v>20</v>
      </c>
      <c r="M36">
        <v>164</v>
      </c>
    </row>
    <row r="37" spans="1:13" ht="17" hidden="1" x14ac:dyDescent="0.2">
      <c r="A37" s="3" t="s">
        <v>154</v>
      </c>
      <c r="B37">
        <v>8800</v>
      </c>
      <c r="C37">
        <v>12356</v>
      </c>
      <c r="D37" s="5">
        <f>C37/B37*100</f>
        <v>140.40909090909091</v>
      </c>
      <c r="E37" t="s">
        <v>20</v>
      </c>
      <c r="F37">
        <v>209</v>
      </c>
      <c r="L37" t="s">
        <v>20</v>
      </c>
      <c r="M37">
        <v>201</v>
      </c>
    </row>
    <row r="38" spans="1:13" ht="34" hidden="1" x14ac:dyDescent="0.2">
      <c r="A38" s="3" t="s">
        <v>158</v>
      </c>
      <c r="B38">
        <v>6600</v>
      </c>
      <c r="C38">
        <v>11746</v>
      </c>
      <c r="D38" s="5">
        <f>C38/B38*100</f>
        <v>177.96969696969697</v>
      </c>
      <c r="E38" t="s">
        <v>20</v>
      </c>
      <c r="F38">
        <v>131</v>
      </c>
      <c r="L38" t="s">
        <v>20</v>
      </c>
      <c r="M38">
        <v>211</v>
      </c>
    </row>
    <row r="39" spans="1:13" ht="34" hidden="1" x14ac:dyDescent="0.2">
      <c r="A39" s="3" t="s">
        <v>161</v>
      </c>
      <c r="B39">
        <v>8000</v>
      </c>
      <c r="C39">
        <v>11493</v>
      </c>
      <c r="D39" s="5">
        <f>C39/B39*100</f>
        <v>143.66249999999999</v>
      </c>
      <c r="E39" t="s">
        <v>20</v>
      </c>
      <c r="F39">
        <v>164</v>
      </c>
      <c r="L39" t="s">
        <v>20</v>
      </c>
      <c r="M39">
        <v>128</v>
      </c>
    </row>
    <row r="40" spans="1:13" ht="17" hidden="1" x14ac:dyDescent="0.2">
      <c r="A40" s="3" t="s">
        <v>163</v>
      </c>
      <c r="B40">
        <v>2900</v>
      </c>
      <c r="C40">
        <v>6243</v>
      </c>
      <c r="D40" s="5">
        <f>C40/B40*100</f>
        <v>215.27586206896552</v>
      </c>
      <c r="E40" t="s">
        <v>20</v>
      </c>
      <c r="F40">
        <v>201</v>
      </c>
      <c r="L40" t="s">
        <v>20</v>
      </c>
      <c r="M40">
        <v>1600</v>
      </c>
    </row>
    <row r="41" spans="1:13" ht="17" hidden="1" x14ac:dyDescent="0.2">
      <c r="A41" s="3" t="s">
        <v>165</v>
      </c>
      <c r="B41">
        <v>2700</v>
      </c>
      <c r="C41">
        <v>6132</v>
      </c>
      <c r="D41" s="5">
        <f>C41/B41*100</f>
        <v>227.11111111111114</v>
      </c>
      <c r="E41" t="s">
        <v>20</v>
      </c>
      <c r="F41">
        <v>211</v>
      </c>
      <c r="L41" t="s">
        <v>20</v>
      </c>
      <c r="M41">
        <v>249</v>
      </c>
    </row>
    <row r="42" spans="1:13" ht="17" hidden="1" x14ac:dyDescent="0.2">
      <c r="A42" s="3" t="s">
        <v>167</v>
      </c>
      <c r="B42">
        <v>1400</v>
      </c>
      <c r="C42">
        <v>3851</v>
      </c>
      <c r="D42" s="5">
        <f>C42/B42*100</f>
        <v>275.07142857142861</v>
      </c>
      <c r="E42" t="s">
        <v>20</v>
      </c>
      <c r="F42">
        <v>128</v>
      </c>
      <c r="L42" t="s">
        <v>20</v>
      </c>
      <c r="M42">
        <v>236</v>
      </c>
    </row>
    <row r="43" spans="1:13" ht="17" hidden="1" x14ac:dyDescent="0.2">
      <c r="A43" s="3" t="s">
        <v>169</v>
      </c>
      <c r="B43">
        <v>94200</v>
      </c>
      <c r="C43">
        <v>135997</v>
      </c>
      <c r="D43" s="5">
        <f>C43/B43*100</f>
        <v>144.37048832271762</v>
      </c>
      <c r="E43" t="s">
        <v>20</v>
      </c>
      <c r="F43">
        <v>1600</v>
      </c>
      <c r="L43" t="s">
        <v>20</v>
      </c>
      <c r="M43">
        <v>4065</v>
      </c>
    </row>
    <row r="44" spans="1:13" ht="34" hidden="1" x14ac:dyDescent="0.2">
      <c r="A44" s="3" t="s">
        <v>173</v>
      </c>
      <c r="B44">
        <v>2000</v>
      </c>
      <c r="C44">
        <v>14452</v>
      </c>
      <c r="D44" s="5">
        <f>C44/B44*100</f>
        <v>722.6</v>
      </c>
      <c r="E44" t="s">
        <v>20</v>
      </c>
      <c r="F44">
        <v>249</v>
      </c>
      <c r="L44" t="s">
        <v>20</v>
      </c>
      <c r="M44">
        <v>246</v>
      </c>
    </row>
    <row r="45" spans="1:13" ht="17" hidden="1" x14ac:dyDescent="0.2">
      <c r="A45" s="3" t="s">
        <v>179</v>
      </c>
      <c r="B45">
        <v>6100</v>
      </c>
      <c r="C45">
        <v>14405</v>
      </c>
      <c r="D45" s="5">
        <f>C45/B45*100</f>
        <v>236.14754098360655</v>
      </c>
      <c r="E45" t="s">
        <v>20</v>
      </c>
      <c r="F45">
        <v>236</v>
      </c>
      <c r="L45" t="s">
        <v>20</v>
      </c>
      <c r="M45">
        <v>2475</v>
      </c>
    </row>
    <row r="46" spans="1:13" ht="34" hidden="1" x14ac:dyDescent="0.2">
      <c r="A46" s="3" t="s">
        <v>183</v>
      </c>
      <c r="B46">
        <v>72600</v>
      </c>
      <c r="C46">
        <v>117892</v>
      </c>
      <c r="D46" s="5">
        <f>C46/B46*100</f>
        <v>162.38567493112947</v>
      </c>
      <c r="E46" t="s">
        <v>20</v>
      </c>
      <c r="F46">
        <v>4065</v>
      </c>
      <c r="L46" t="s">
        <v>20</v>
      </c>
      <c r="M46">
        <v>76</v>
      </c>
    </row>
    <row r="47" spans="1:13" ht="17" hidden="1" x14ac:dyDescent="0.2">
      <c r="A47" s="3" t="s">
        <v>185</v>
      </c>
      <c r="B47">
        <v>5700</v>
      </c>
      <c r="C47">
        <v>14508</v>
      </c>
      <c r="D47" s="5">
        <f>C47/B47*100</f>
        <v>254.52631578947367</v>
      </c>
      <c r="E47" t="s">
        <v>20</v>
      </c>
      <c r="F47">
        <v>246</v>
      </c>
      <c r="L47" t="s">
        <v>20</v>
      </c>
      <c r="M47">
        <v>54</v>
      </c>
    </row>
    <row r="48" spans="1:13" ht="17" hidden="1" x14ac:dyDescent="0.2">
      <c r="A48" s="3" t="s">
        <v>189</v>
      </c>
      <c r="B48">
        <v>128000</v>
      </c>
      <c r="C48">
        <v>158389</v>
      </c>
      <c r="D48" s="5">
        <f>C48/B48*100</f>
        <v>123.74140625000001</v>
      </c>
      <c r="E48" t="s">
        <v>20</v>
      </c>
      <c r="F48">
        <v>2475</v>
      </c>
      <c r="L48" t="s">
        <v>20</v>
      </c>
      <c r="M48">
        <v>88</v>
      </c>
    </row>
    <row r="49" spans="1:13" ht="34" hidden="1" x14ac:dyDescent="0.2">
      <c r="A49" s="3" t="s">
        <v>191</v>
      </c>
      <c r="B49">
        <v>6000</v>
      </c>
      <c r="C49">
        <v>6484</v>
      </c>
      <c r="D49" s="5">
        <f>C49/B49*100</f>
        <v>108.06666666666666</v>
      </c>
      <c r="E49" t="s">
        <v>20</v>
      </c>
      <c r="F49">
        <v>76</v>
      </c>
      <c r="L49" t="s">
        <v>20</v>
      </c>
      <c r="M49">
        <v>85</v>
      </c>
    </row>
    <row r="50" spans="1:13" ht="17" hidden="1" x14ac:dyDescent="0.2">
      <c r="A50" s="3" t="s">
        <v>193</v>
      </c>
      <c r="B50">
        <v>600</v>
      </c>
      <c r="C50">
        <v>4022</v>
      </c>
      <c r="D50" s="5">
        <f>C50/B50*100</f>
        <v>670.33333333333326</v>
      </c>
      <c r="E50" t="s">
        <v>20</v>
      </c>
      <c r="F50">
        <v>54</v>
      </c>
      <c r="L50" t="s">
        <v>20</v>
      </c>
      <c r="M50">
        <v>170</v>
      </c>
    </row>
    <row r="51" spans="1:13" ht="17" hidden="1" x14ac:dyDescent="0.2">
      <c r="A51" s="3" t="s">
        <v>195</v>
      </c>
      <c r="B51">
        <v>1400</v>
      </c>
      <c r="C51">
        <v>9253</v>
      </c>
      <c r="D51" s="5">
        <f>C51/B51*100</f>
        <v>660.92857142857144</v>
      </c>
      <c r="E51" t="s">
        <v>20</v>
      </c>
      <c r="F51">
        <v>88</v>
      </c>
      <c r="L51" t="s">
        <v>20</v>
      </c>
      <c r="M51">
        <v>330</v>
      </c>
    </row>
    <row r="52" spans="1:13" ht="17" hidden="1" x14ac:dyDescent="0.2">
      <c r="A52" s="3" t="s">
        <v>197</v>
      </c>
      <c r="B52">
        <v>3900</v>
      </c>
      <c r="C52">
        <v>4776</v>
      </c>
      <c r="D52" s="5">
        <f>C52/B52*100</f>
        <v>122.46153846153847</v>
      </c>
      <c r="E52" t="s">
        <v>20</v>
      </c>
      <c r="F52">
        <v>85</v>
      </c>
      <c r="L52" t="s">
        <v>20</v>
      </c>
      <c r="M52">
        <v>127</v>
      </c>
    </row>
    <row r="53" spans="1:13" ht="17" hidden="1" x14ac:dyDescent="0.2">
      <c r="A53" s="3" t="s">
        <v>199</v>
      </c>
      <c r="B53">
        <v>9700</v>
      </c>
      <c r="C53">
        <v>14606</v>
      </c>
      <c r="D53" s="5">
        <f>C53/B53*100</f>
        <v>150.57731958762886</v>
      </c>
      <c r="E53" t="s">
        <v>20</v>
      </c>
      <c r="F53">
        <v>170</v>
      </c>
      <c r="L53" t="s">
        <v>20</v>
      </c>
      <c r="M53">
        <v>411</v>
      </c>
    </row>
    <row r="54" spans="1:13" ht="34" hidden="1" x14ac:dyDescent="0.2">
      <c r="A54" s="3" t="s">
        <v>205</v>
      </c>
      <c r="B54">
        <v>4500</v>
      </c>
      <c r="C54">
        <v>13536</v>
      </c>
      <c r="D54" s="5">
        <f>C54/B54*100</f>
        <v>300.8</v>
      </c>
      <c r="E54" t="s">
        <v>20</v>
      </c>
      <c r="F54">
        <v>330</v>
      </c>
      <c r="L54" t="s">
        <v>20</v>
      </c>
      <c r="M54">
        <v>180</v>
      </c>
    </row>
    <row r="55" spans="1:13" ht="17" hidden="1" x14ac:dyDescent="0.2">
      <c r="A55" s="3" t="s">
        <v>210</v>
      </c>
      <c r="B55">
        <v>1100</v>
      </c>
      <c r="C55">
        <v>7012</v>
      </c>
      <c r="D55" s="5">
        <f>C55/B55*100</f>
        <v>637.4545454545455</v>
      </c>
      <c r="E55" t="s">
        <v>20</v>
      </c>
      <c r="F55">
        <v>127</v>
      </c>
      <c r="L55" t="s">
        <v>20</v>
      </c>
      <c r="M55">
        <v>374</v>
      </c>
    </row>
    <row r="56" spans="1:13" ht="17" hidden="1" x14ac:dyDescent="0.2">
      <c r="A56" s="3" t="s">
        <v>212</v>
      </c>
      <c r="B56">
        <v>16800</v>
      </c>
      <c r="C56">
        <v>37857</v>
      </c>
      <c r="D56" s="5">
        <f>C56/B56*100</f>
        <v>225.33928571428569</v>
      </c>
      <c r="E56" t="s">
        <v>20</v>
      </c>
      <c r="F56">
        <v>411</v>
      </c>
      <c r="L56" t="s">
        <v>20</v>
      </c>
      <c r="M56">
        <v>71</v>
      </c>
    </row>
    <row r="57" spans="1:13" ht="17" hidden="1" x14ac:dyDescent="0.2">
      <c r="A57" s="3" t="s">
        <v>214</v>
      </c>
      <c r="B57">
        <v>1000</v>
      </c>
      <c r="C57">
        <v>14973</v>
      </c>
      <c r="D57" s="5">
        <f>C57/B57*100</f>
        <v>1497.3000000000002</v>
      </c>
      <c r="E57" t="s">
        <v>20</v>
      </c>
      <c r="F57">
        <v>180</v>
      </c>
      <c r="L57" t="s">
        <v>20</v>
      </c>
      <c r="M57">
        <v>203</v>
      </c>
    </row>
    <row r="58" spans="1:13" ht="17" hidden="1" x14ac:dyDescent="0.2">
      <c r="A58" s="3" t="s">
        <v>218</v>
      </c>
      <c r="B58">
        <v>31400</v>
      </c>
      <c r="C58">
        <v>41564</v>
      </c>
      <c r="D58" s="5">
        <f>C58/B58*100</f>
        <v>132.36942675159236</v>
      </c>
      <c r="E58" t="s">
        <v>20</v>
      </c>
      <c r="F58">
        <v>374</v>
      </c>
      <c r="L58" t="s">
        <v>20</v>
      </c>
      <c r="M58">
        <v>113</v>
      </c>
    </row>
    <row r="59" spans="1:13" ht="17" hidden="1" x14ac:dyDescent="0.2">
      <c r="A59" s="3" t="s">
        <v>220</v>
      </c>
      <c r="B59">
        <v>4900</v>
      </c>
      <c r="C59">
        <v>6430</v>
      </c>
      <c r="D59" s="5">
        <f>C59/B59*100</f>
        <v>131.22448979591837</v>
      </c>
      <c r="E59" t="s">
        <v>20</v>
      </c>
      <c r="F59">
        <v>71</v>
      </c>
      <c r="L59" t="s">
        <v>20</v>
      </c>
      <c r="M59">
        <v>96</v>
      </c>
    </row>
    <row r="60" spans="1:13" ht="17" hidden="1" x14ac:dyDescent="0.2">
      <c r="A60" s="3" t="s">
        <v>222</v>
      </c>
      <c r="B60">
        <v>7400</v>
      </c>
      <c r="C60">
        <v>12405</v>
      </c>
      <c r="D60" s="5">
        <f>C60/B60*100</f>
        <v>167.63513513513513</v>
      </c>
      <c r="E60" t="s">
        <v>20</v>
      </c>
      <c r="F60">
        <v>203</v>
      </c>
      <c r="L60" t="s">
        <v>20</v>
      </c>
      <c r="M60">
        <v>498</v>
      </c>
    </row>
    <row r="61" spans="1:13" ht="17" hidden="1" x14ac:dyDescent="0.2">
      <c r="A61" s="3" t="s">
        <v>226</v>
      </c>
      <c r="B61">
        <v>4800</v>
      </c>
      <c r="C61">
        <v>12516</v>
      </c>
      <c r="D61" s="5">
        <f>C61/B61*100</f>
        <v>260.75</v>
      </c>
      <c r="E61" t="s">
        <v>20</v>
      </c>
      <c r="F61">
        <v>113</v>
      </c>
      <c r="L61" t="s">
        <v>20</v>
      </c>
      <c r="M61">
        <v>180</v>
      </c>
    </row>
    <row r="62" spans="1:13" ht="17" hidden="1" x14ac:dyDescent="0.2">
      <c r="A62" s="3" t="s">
        <v>228</v>
      </c>
      <c r="B62">
        <v>3400</v>
      </c>
      <c r="C62">
        <v>8588</v>
      </c>
      <c r="D62" s="5">
        <f>C62/B62*100</f>
        <v>252.58823529411765</v>
      </c>
      <c r="E62" t="s">
        <v>20</v>
      </c>
      <c r="F62">
        <v>96</v>
      </c>
      <c r="L62" t="s">
        <v>20</v>
      </c>
      <c r="M62">
        <v>27</v>
      </c>
    </row>
    <row r="63" spans="1:13" ht="34" hidden="1" x14ac:dyDescent="0.2">
      <c r="A63" s="3" t="s">
        <v>234</v>
      </c>
      <c r="B63">
        <v>20000</v>
      </c>
      <c r="C63">
        <v>51775</v>
      </c>
      <c r="D63" s="5">
        <f>C63/B63*100</f>
        <v>258.875</v>
      </c>
      <c r="E63" t="s">
        <v>20</v>
      </c>
      <c r="F63">
        <v>498</v>
      </c>
      <c r="L63" t="s">
        <v>20</v>
      </c>
      <c r="M63">
        <v>2331</v>
      </c>
    </row>
    <row r="64" spans="1:13" ht="17" hidden="1" x14ac:dyDescent="0.2">
      <c r="A64" s="3" t="s">
        <v>238</v>
      </c>
      <c r="B64">
        <v>2900</v>
      </c>
      <c r="C64">
        <v>8807</v>
      </c>
      <c r="D64" s="5">
        <f>C64/B64*100</f>
        <v>303.68965517241378</v>
      </c>
      <c r="E64" t="s">
        <v>20</v>
      </c>
      <c r="F64">
        <v>180</v>
      </c>
      <c r="L64" t="s">
        <v>20</v>
      </c>
      <c r="M64">
        <v>113</v>
      </c>
    </row>
    <row r="65" spans="1:13" ht="34" hidden="1" x14ac:dyDescent="0.2">
      <c r="A65" s="3" t="s">
        <v>240</v>
      </c>
      <c r="B65">
        <v>900</v>
      </c>
      <c r="C65">
        <v>1017</v>
      </c>
      <c r="D65" s="5">
        <f>C65/B65*100</f>
        <v>112.99999999999999</v>
      </c>
      <c r="E65" t="s">
        <v>20</v>
      </c>
      <c r="F65">
        <v>27</v>
      </c>
      <c r="L65" t="s">
        <v>20</v>
      </c>
      <c r="M65">
        <v>164</v>
      </c>
    </row>
    <row r="66" spans="1:13" ht="17" hidden="1" x14ac:dyDescent="0.2">
      <c r="A66" s="3" t="s">
        <v>242</v>
      </c>
      <c r="B66">
        <v>69700</v>
      </c>
      <c r="C66">
        <v>151513</v>
      </c>
      <c r="D66" s="5">
        <f>C66/B66*100</f>
        <v>217.37876614060258</v>
      </c>
      <c r="E66" t="s">
        <v>20</v>
      </c>
      <c r="F66">
        <v>2331</v>
      </c>
      <c r="L66" t="s">
        <v>20</v>
      </c>
      <c r="M66">
        <v>164</v>
      </c>
    </row>
    <row r="67" spans="1:13" ht="17" hidden="1" x14ac:dyDescent="0.2">
      <c r="A67" s="3" t="s">
        <v>244</v>
      </c>
      <c r="B67">
        <v>1300</v>
      </c>
      <c r="C67">
        <v>12047</v>
      </c>
      <c r="D67" s="5">
        <f>C67/B67*100</f>
        <v>926.69230769230762</v>
      </c>
      <c r="E67" t="s">
        <v>20</v>
      </c>
      <c r="F67">
        <v>113</v>
      </c>
      <c r="L67" t="s">
        <v>20</v>
      </c>
      <c r="M67">
        <v>336</v>
      </c>
    </row>
    <row r="68" spans="1:13" ht="34" hidden="1" x14ac:dyDescent="0.2">
      <c r="A68" s="3" t="s">
        <v>248</v>
      </c>
      <c r="B68">
        <v>7600</v>
      </c>
      <c r="C68">
        <v>14951</v>
      </c>
      <c r="D68" s="5">
        <f>C68/B68*100</f>
        <v>196.7236842105263</v>
      </c>
      <c r="E68" t="s">
        <v>20</v>
      </c>
      <c r="F68">
        <v>164</v>
      </c>
      <c r="L68" t="s">
        <v>20</v>
      </c>
      <c r="M68">
        <v>1917</v>
      </c>
    </row>
    <row r="69" spans="1:13" ht="17" hidden="1" x14ac:dyDescent="0.2">
      <c r="A69" s="3" t="s">
        <v>252</v>
      </c>
      <c r="B69">
        <v>900</v>
      </c>
      <c r="C69">
        <v>9193</v>
      </c>
      <c r="D69" s="5">
        <f>C69/B69*100</f>
        <v>1021.4444444444445</v>
      </c>
      <c r="E69" t="s">
        <v>20</v>
      </c>
      <c r="F69">
        <v>164</v>
      </c>
      <c r="L69" t="s">
        <v>20</v>
      </c>
      <c r="M69">
        <v>95</v>
      </c>
    </row>
    <row r="70" spans="1:13" ht="17" hidden="1" x14ac:dyDescent="0.2">
      <c r="A70" s="3" t="s">
        <v>254</v>
      </c>
      <c r="B70">
        <v>3700</v>
      </c>
      <c r="C70">
        <v>10422</v>
      </c>
      <c r="D70" s="5">
        <f>C70/B70*100</f>
        <v>281.67567567567568</v>
      </c>
      <c r="E70" t="s">
        <v>20</v>
      </c>
      <c r="F70">
        <v>336</v>
      </c>
      <c r="L70" t="s">
        <v>20</v>
      </c>
      <c r="M70">
        <v>147</v>
      </c>
    </row>
    <row r="71" spans="1:13" ht="17" hidden="1" x14ac:dyDescent="0.2">
      <c r="A71" s="3" t="s">
        <v>187</v>
      </c>
      <c r="B71">
        <v>7900</v>
      </c>
      <c r="C71">
        <v>1901</v>
      </c>
      <c r="D71" s="5">
        <f>C71/B71*100</f>
        <v>24.063291139240505</v>
      </c>
      <c r="E71" t="s">
        <v>74</v>
      </c>
      <c r="F71">
        <v>17</v>
      </c>
      <c r="L71" t="s">
        <v>20</v>
      </c>
      <c r="M71">
        <v>86</v>
      </c>
    </row>
    <row r="72" spans="1:13" ht="17" hidden="1" x14ac:dyDescent="0.2">
      <c r="A72" s="3" t="s">
        <v>258</v>
      </c>
      <c r="B72">
        <v>119200</v>
      </c>
      <c r="C72">
        <v>170623</v>
      </c>
      <c r="D72" s="5">
        <f>C72/B72*100</f>
        <v>143.14010067114094</v>
      </c>
      <c r="E72" t="s">
        <v>20</v>
      </c>
      <c r="F72">
        <v>1917</v>
      </c>
      <c r="L72" t="s">
        <v>20</v>
      </c>
      <c r="M72">
        <v>83</v>
      </c>
    </row>
    <row r="73" spans="1:13" ht="17" hidden="1" x14ac:dyDescent="0.2">
      <c r="A73" s="3" t="s">
        <v>260</v>
      </c>
      <c r="B73">
        <v>6800</v>
      </c>
      <c r="C73">
        <v>9829</v>
      </c>
      <c r="D73" s="5">
        <f>C73/B73*100</f>
        <v>144.54411764705884</v>
      </c>
      <c r="E73" t="s">
        <v>20</v>
      </c>
      <c r="F73">
        <v>95</v>
      </c>
      <c r="L73" t="s">
        <v>20</v>
      </c>
      <c r="M73">
        <v>676</v>
      </c>
    </row>
    <row r="74" spans="1:13" ht="17" hidden="1" x14ac:dyDescent="0.2">
      <c r="A74" s="3" t="s">
        <v>262</v>
      </c>
      <c r="B74">
        <v>3900</v>
      </c>
      <c r="C74">
        <v>14006</v>
      </c>
      <c r="D74" s="5">
        <f>C74/B74*100</f>
        <v>359.12820512820514</v>
      </c>
      <c r="E74" t="s">
        <v>20</v>
      </c>
      <c r="F74">
        <v>147</v>
      </c>
      <c r="L74" t="s">
        <v>20</v>
      </c>
      <c r="M74">
        <v>361</v>
      </c>
    </row>
    <row r="75" spans="1:13" ht="34" hidden="1" x14ac:dyDescent="0.2">
      <c r="A75" s="3" t="s">
        <v>264</v>
      </c>
      <c r="B75">
        <v>3500</v>
      </c>
      <c r="C75">
        <v>6527</v>
      </c>
      <c r="D75" s="5">
        <f>C75/B75*100</f>
        <v>186.48571428571427</v>
      </c>
      <c r="E75" t="s">
        <v>20</v>
      </c>
      <c r="F75">
        <v>86</v>
      </c>
      <c r="L75" t="s">
        <v>20</v>
      </c>
      <c r="M75">
        <v>131</v>
      </c>
    </row>
    <row r="76" spans="1:13" ht="34" hidden="1" x14ac:dyDescent="0.2">
      <c r="A76" s="3" t="s">
        <v>266</v>
      </c>
      <c r="B76">
        <v>1500</v>
      </c>
      <c r="C76">
        <v>8929</v>
      </c>
      <c r="D76" s="5">
        <f>C76/B76*100</f>
        <v>595.26666666666665</v>
      </c>
      <c r="E76" t="s">
        <v>20</v>
      </c>
      <c r="F76">
        <v>83</v>
      </c>
      <c r="L76" t="s">
        <v>20</v>
      </c>
      <c r="M76">
        <v>126</v>
      </c>
    </row>
    <row r="77" spans="1:13" ht="17" hidden="1" x14ac:dyDescent="0.2">
      <c r="A77" s="3" t="s">
        <v>273</v>
      </c>
      <c r="B77">
        <v>61400</v>
      </c>
      <c r="C77">
        <v>73653</v>
      </c>
      <c r="D77" s="5">
        <f>C77/B77*100</f>
        <v>119.95602605863192</v>
      </c>
      <c r="E77" t="s">
        <v>20</v>
      </c>
      <c r="F77">
        <v>676</v>
      </c>
      <c r="L77" t="s">
        <v>20</v>
      </c>
      <c r="M77">
        <v>275</v>
      </c>
    </row>
    <row r="78" spans="1:13" ht="17" hidden="1" x14ac:dyDescent="0.2">
      <c r="A78" s="3" t="s">
        <v>275</v>
      </c>
      <c r="B78">
        <v>4700</v>
      </c>
      <c r="C78">
        <v>12635</v>
      </c>
      <c r="D78" s="5">
        <f>C78/B78*100</f>
        <v>268.82978723404256</v>
      </c>
      <c r="E78" t="s">
        <v>20</v>
      </c>
      <c r="F78">
        <v>361</v>
      </c>
      <c r="L78" t="s">
        <v>20</v>
      </c>
      <c r="M78">
        <v>67</v>
      </c>
    </row>
    <row r="79" spans="1:13" ht="17" hidden="1" x14ac:dyDescent="0.2">
      <c r="A79" s="3" t="s">
        <v>277</v>
      </c>
      <c r="B79">
        <v>3300</v>
      </c>
      <c r="C79">
        <v>12437</v>
      </c>
      <c r="D79" s="5">
        <f>C79/B79*100</f>
        <v>376.87878787878788</v>
      </c>
      <c r="E79" t="s">
        <v>20</v>
      </c>
      <c r="F79">
        <v>131</v>
      </c>
      <c r="L79" t="s">
        <v>20</v>
      </c>
      <c r="M79">
        <v>154</v>
      </c>
    </row>
    <row r="80" spans="1:13" ht="17" hidden="1" x14ac:dyDescent="0.2">
      <c r="A80" s="3" t="s">
        <v>279</v>
      </c>
      <c r="B80">
        <v>1900</v>
      </c>
      <c r="C80">
        <v>13816</v>
      </c>
      <c r="D80" s="5">
        <f>C80/B80*100</f>
        <v>727.15789473684208</v>
      </c>
      <c r="E80" t="s">
        <v>20</v>
      </c>
      <c r="F80">
        <v>126</v>
      </c>
      <c r="L80" t="s">
        <v>20</v>
      </c>
      <c r="M80">
        <v>1782</v>
      </c>
    </row>
    <row r="81" spans="1:13" ht="17" hidden="1" x14ac:dyDescent="0.2">
      <c r="A81" s="3" t="s">
        <v>285</v>
      </c>
      <c r="B81">
        <v>4900</v>
      </c>
      <c r="C81">
        <v>8523</v>
      </c>
      <c r="D81" s="5">
        <f>C81/B81*100</f>
        <v>173.9387755102041</v>
      </c>
      <c r="E81" t="s">
        <v>20</v>
      </c>
      <c r="F81">
        <v>275</v>
      </c>
      <c r="L81" t="s">
        <v>20</v>
      </c>
      <c r="M81">
        <v>903</v>
      </c>
    </row>
    <row r="82" spans="1:13" ht="17" hidden="1" x14ac:dyDescent="0.2">
      <c r="A82" s="3" t="s">
        <v>287</v>
      </c>
      <c r="B82">
        <v>5400</v>
      </c>
      <c r="C82">
        <v>6351</v>
      </c>
      <c r="D82" s="5">
        <f>C82/B82*100</f>
        <v>117.61111111111111</v>
      </c>
      <c r="E82" t="s">
        <v>20</v>
      </c>
      <c r="F82">
        <v>67</v>
      </c>
      <c r="L82" t="s">
        <v>20</v>
      </c>
      <c r="M82">
        <v>94</v>
      </c>
    </row>
    <row r="83" spans="1:13" ht="34" hidden="1" x14ac:dyDescent="0.2">
      <c r="A83" s="3" t="s">
        <v>289</v>
      </c>
      <c r="B83">
        <v>5000</v>
      </c>
      <c r="C83">
        <v>10748</v>
      </c>
      <c r="D83" s="5">
        <f>C83/B83*100</f>
        <v>214.96</v>
      </c>
      <c r="E83" t="s">
        <v>20</v>
      </c>
      <c r="F83">
        <v>154</v>
      </c>
      <c r="L83" t="s">
        <v>20</v>
      </c>
      <c r="M83">
        <v>180</v>
      </c>
    </row>
    <row r="84" spans="1:13" ht="17" hidden="1" x14ac:dyDescent="0.2">
      <c r="A84" s="3" t="s">
        <v>291</v>
      </c>
      <c r="B84">
        <v>75100</v>
      </c>
      <c r="C84">
        <v>112272</v>
      </c>
      <c r="D84" s="5">
        <f>C84/B84*100</f>
        <v>149.49667110519306</v>
      </c>
      <c r="E84" t="s">
        <v>20</v>
      </c>
      <c r="F84">
        <v>1782</v>
      </c>
      <c r="L84" t="s">
        <v>20</v>
      </c>
      <c r="M84">
        <v>533</v>
      </c>
    </row>
    <row r="85" spans="1:13" ht="17" hidden="1" x14ac:dyDescent="0.2">
      <c r="A85" s="3" t="s">
        <v>294</v>
      </c>
      <c r="B85">
        <v>45300</v>
      </c>
      <c r="C85">
        <v>99361</v>
      </c>
      <c r="D85" s="5">
        <f>C85/B85*100</f>
        <v>219.33995584988963</v>
      </c>
      <c r="E85" t="s">
        <v>20</v>
      </c>
      <c r="F85">
        <v>903</v>
      </c>
      <c r="L85" t="s">
        <v>20</v>
      </c>
      <c r="M85">
        <v>2443</v>
      </c>
    </row>
    <row r="86" spans="1:13" ht="17" hidden="1" x14ac:dyDescent="0.2">
      <c r="A86" s="3" t="s">
        <v>300</v>
      </c>
      <c r="B86">
        <v>2600</v>
      </c>
      <c r="C86">
        <v>9562</v>
      </c>
      <c r="D86" s="5">
        <f>C86/B86*100</f>
        <v>367.76923076923077</v>
      </c>
      <c r="E86" t="s">
        <v>20</v>
      </c>
      <c r="F86">
        <v>94</v>
      </c>
      <c r="L86" t="s">
        <v>20</v>
      </c>
      <c r="M86">
        <v>89</v>
      </c>
    </row>
    <row r="87" spans="1:13" ht="17" hidden="1" x14ac:dyDescent="0.2">
      <c r="A87" s="3" t="s">
        <v>302</v>
      </c>
      <c r="B87">
        <v>5300</v>
      </c>
      <c r="C87">
        <v>8475</v>
      </c>
      <c r="D87" s="5">
        <f>C87/B87*100</f>
        <v>159.90566037735849</v>
      </c>
      <c r="E87" t="s">
        <v>20</v>
      </c>
      <c r="F87">
        <v>180</v>
      </c>
      <c r="L87" t="s">
        <v>20</v>
      </c>
      <c r="M87">
        <v>159</v>
      </c>
    </row>
    <row r="88" spans="1:13" ht="17" hidden="1" x14ac:dyDescent="0.2">
      <c r="A88" s="3" t="s">
        <v>312</v>
      </c>
      <c r="B88">
        <v>9600</v>
      </c>
      <c r="C88">
        <v>14925</v>
      </c>
      <c r="D88" s="5">
        <f>C88/B88*100</f>
        <v>155.46875</v>
      </c>
      <c r="E88" t="s">
        <v>20</v>
      </c>
      <c r="F88">
        <v>533</v>
      </c>
      <c r="L88" t="s">
        <v>20</v>
      </c>
      <c r="M88">
        <v>50</v>
      </c>
    </row>
    <row r="89" spans="1:13" ht="34" hidden="1" x14ac:dyDescent="0.2">
      <c r="A89" s="3" t="s">
        <v>314</v>
      </c>
      <c r="B89">
        <v>164700</v>
      </c>
      <c r="C89">
        <v>166116</v>
      </c>
      <c r="D89" s="5">
        <f>C89/B89*100</f>
        <v>100.85974499089254</v>
      </c>
      <c r="E89" t="s">
        <v>20</v>
      </c>
      <c r="F89">
        <v>2443</v>
      </c>
      <c r="L89" t="s">
        <v>20</v>
      </c>
      <c r="M89">
        <v>186</v>
      </c>
    </row>
    <row r="90" spans="1:13" ht="17" hidden="1" x14ac:dyDescent="0.2">
      <c r="A90" s="3" t="s">
        <v>316</v>
      </c>
      <c r="B90">
        <v>3300</v>
      </c>
      <c r="C90">
        <v>3834</v>
      </c>
      <c r="D90" s="5">
        <f>C90/B90*100</f>
        <v>116.18181818181819</v>
      </c>
      <c r="E90" t="s">
        <v>20</v>
      </c>
      <c r="F90">
        <v>89</v>
      </c>
      <c r="L90" t="s">
        <v>20</v>
      </c>
      <c r="M90">
        <v>1071</v>
      </c>
    </row>
    <row r="91" spans="1:13" ht="17" hidden="1" x14ac:dyDescent="0.2">
      <c r="A91" s="3" t="s">
        <v>318</v>
      </c>
      <c r="B91">
        <v>4500</v>
      </c>
      <c r="C91">
        <v>13985</v>
      </c>
      <c r="D91" s="5">
        <f>C91/B91*100</f>
        <v>310.77777777777777</v>
      </c>
      <c r="E91" t="s">
        <v>20</v>
      </c>
      <c r="F91">
        <v>159</v>
      </c>
      <c r="L91" t="s">
        <v>20</v>
      </c>
      <c r="M91">
        <v>117</v>
      </c>
    </row>
    <row r="92" spans="1:13" ht="17" hidden="1" x14ac:dyDescent="0.2">
      <c r="A92" s="3" t="s">
        <v>327</v>
      </c>
      <c r="B92">
        <v>1800</v>
      </c>
      <c r="C92">
        <v>4712</v>
      </c>
      <c r="D92" s="5">
        <f>C92/B92*100</f>
        <v>261.77777777777777</v>
      </c>
      <c r="E92" t="s">
        <v>20</v>
      </c>
      <c r="F92">
        <v>50</v>
      </c>
      <c r="L92" t="s">
        <v>20</v>
      </c>
      <c r="M92">
        <v>70</v>
      </c>
    </row>
    <row r="93" spans="1:13" ht="34" hidden="1" x14ac:dyDescent="0.2">
      <c r="A93" s="3" t="s">
        <v>333</v>
      </c>
      <c r="B93">
        <v>5500</v>
      </c>
      <c r="C93">
        <v>12274</v>
      </c>
      <c r="D93" s="5">
        <f>C93/B93*100</f>
        <v>223.16363636363636</v>
      </c>
      <c r="E93" t="s">
        <v>20</v>
      </c>
      <c r="F93">
        <v>186</v>
      </c>
      <c r="L93" t="s">
        <v>20</v>
      </c>
      <c r="M93">
        <v>135</v>
      </c>
    </row>
    <row r="94" spans="1:13" ht="17" hidden="1" x14ac:dyDescent="0.2">
      <c r="A94" s="3" t="s">
        <v>335</v>
      </c>
      <c r="B94">
        <v>64300</v>
      </c>
      <c r="C94">
        <v>65323</v>
      </c>
      <c r="D94" s="5">
        <f>C94/B94*100</f>
        <v>101.59097978227061</v>
      </c>
      <c r="E94" t="s">
        <v>20</v>
      </c>
      <c r="F94">
        <v>1071</v>
      </c>
      <c r="L94" t="s">
        <v>20</v>
      </c>
      <c r="M94">
        <v>768</v>
      </c>
    </row>
    <row r="95" spans="1:13" ht="17" hidden="1" x14ac:dyDescent="0.2">
      <c r="A95" s="3" t="s">
        <v>236</v>
      </c>
      <c r="B95">
        <v>108800</v>
      </c>
      <c r="C95">
        <v>65877</v>
      </c>
      <c r="D95" s="5">
        <f>C95/B95*100</f>
        <v>60.548713235294116</v>
      </c>
      <c r="E95" t="s">
        <v>74</v>
      </c>
      <c r="F95">
        <v>610</v>
      </c>
      <c r="L95" t="s">
        <v>20</v>
      </c>
      <c r="M95">
        <v>199</v>
      </c>
    </row>
    <row r="96" spans="1:13" ht="34" hidden="1" x14ac:dyDescent="0.2">
      <c r="A96" s="3" t="s">
        <v>337</v>
      </c>
      <c r="B96">
        <v>5000</v>
      </c>
      <c r="C96">
        <v>11502</v>
      </c>
      <c r="D96" s="5">
        <f>C96/B96*100</f>
        <v>230.03999999999996</v>
      </c>
      <c r="E96" t="s">
        <v>20</v>
      </c>
      <c r="F96">
        <v>117</v>
      </c>
      <c r="L96" t="s">
        <v>20</v>
      </c>
      <c r="M96">
        <v>107</v>
      </c>
    </row>
    <row r="97" spans="1:13" ht="17" hidden="1" x14ac:dyDescent="0.2">
      <c r="A97" s="3" t="s">
        <v>339</v>
      </c>
      <c r="B97">
        <v>5400</v>
      </c>
      <c r="C97">
        <v>7322</v>
      </c>
      <c r="D97" s="5">
        <f>C97/B97*100</f>
        <v>135.59259259259261</v>
      </c>
      <c r="E97" t="s">
        <v>20</v>
      </c>
      <c r="F97">
        <v>70</v>
      </c>
      <c r="L97" t="s">
        <v>20</v>
      </c>
      <c r="M97">
        <v>195</v>
      </c>
    </row>
    <row r="98" spans="1:13" ht="17" hidden="1" x14ac:dyDescent="0.2">
      <c r="A98" s="3" t="s">
        <v>341</v>
      </c>
      <c r="B98">
        <v>9000</v>
      </c>
      <c r="C98">
        <v>11619</v>
      </c>
      <c r="D98" s="5">
        <f>C98/B98*100</f>
        <v>129.1</v>
      </c>
      <c r="E98" t="s">
        <v>20</v>
      </c>
      <c r="F98">
        <v>135</v>
      </c>
      <c r="L98" t="s">
        <v>20</v>
      </c>
      <c r="M98">
        <v>3376</v>
      </c>
    </row>
    <row r="99" spans="1:13" ht="17" hidden="1" x14ac:dyDescent="0.2">
      <c r="A99" s="3" t="s">
        <v>343</v>
      </c>
      <c r="B99">
        <v>25000</v>
      </c>
      <c r="C99">
        <v>59128</v>
      </c>
      <c r="D99" s="5">
        <f>C99/B99*100</f>
        <v>236.512</v>
      </c>
      <c r="E99" t="s">
        <v>20</v>
      </c>
      <c r="F99">
        <v>768</v>
      </c>
      <c r="L99" t="s">
        <v>20</v>
      </c>
      <c r="M99">
        <v>41</v>
      </c>
    </row>
    <row r="100" spans="1:13" ht="34" hidden="1" x14ac:dyDescent="0.2">
      <c r="A100" s="3" t="s">
        <v>347</v>
      </c>
      <c r="B100">
        <v>8300</v>
      </c>
      <c r="C100">
        <v>9337</v>
      </c>
      <c r="D100" s="5">
        <f>C100/B100*100</f>
        <v>112.49397590361446</v>
      </c>
      <c r="E100" t="s">
        <v>20</v>
      </c>
      <c r="F100">
        <v>199</v>
      </c>
      <c r="L100" t="s">
        <v>20</v>
      </c>
      <c r="M100">
        <v>1821</v>
      </c>
    </row>
    <row r="101" spans="1:13" ht="17" hidden="1" x14ac:dyDescent="0.2">
      <c r="A101" s="3" t="s">
        <v>349</v>
      </c>
      <c r="B101">
        <v>9300</v>
      </c>
      <c r="C101">
        <v>11255</v>
      </c>
      <c r="D101" s="5">
        <f>C101/B101*100</f>
        <v>121.02150537634408</v>
      </c>
      <c r="E101" t="s">
        <v>20</v>
      </c>
      <c r="F101">
        <v>107</v>
      </c>
      <c r="L101" t="s">
        <v>20</v>
      </c>
      <c r="M101">
        <v>164</v>
      </c>
    </row>
    <row r="102" spans="1:13" ht="17" hidden="1" x14ac:dyDescent="0.2">
      <c r="A102" s="3" t="s">
        <v>351</v>
      </c>
      <c r="B102">
        <v>6200</v>
      </c>
      <c r="C102">
        <v>13632</v>
      </c>
      <c r="D102" s="5">
        <f>C102/B102*100</f>
        <v>219.87096774193549</v>
      </c>
      <c r="E102" t="s">
        <v>20</v>
      </c>
      <c r="F102">
        <v>195</v>
      </c>
      <c r="L102" t="s">
        <v>20</v>
      </c>
      <c r="M102">
        <v>157</v>
      </c>
    </row>
    <row r="103" spans="1:13" ht="17" hidden="1" x14ac:dyDescent="0.2">
      <c r="A103" s="3" t="s">
        <v>357</v>
      </c>
      <c r="B103">
        <v>41500</v>
      </c>
      <c r="C103">
        <v>175573</v>
      </c>
      <c r="D103" s="5">
        <f>C103/B103*100</f>
        <v>423.06746987951806</v>
      </c>
      <c r="E103" t="s">
        <v>20</v>
      </c>
      <c r="F103">
        <v>3376</v>
      </c>
      <c r="L103" t="s">
        <v>20</v>
      </c>
      <c r="M103">
        <v>246</v>
      </c>
    </row>
    <row r="104" spans="1:13" ht="17" hidden="1" x14ac:dyDescent="0.2">
      <c r="A104" s="3" t="s">
        <v>369</v>
      </c>
      <c r="B104">
        <v>2100</v>
      </c>
      <c r="C104">
        <v>4640</v>
      </c>
      <c r="D104" s="5">
        <f>C104/B104*100</f>
        <v>220.95238095238096</v>
      </c>
      <c r="E104" t="s">
        <v>20</v>
      </c>
      <c r="F104">
        <v>41</v>
      </c>
      <c r="L104" t="s">
        <v>20</v>
      </c>
      <c r="M104">
        <v>1396</v>
      </c>
    </row>
    <row r="105" spans="1:13" ht="17" hidden="1" x14ac:dyDescent="0.2">
      <c r="A105" s="3" t="s">
        <v>371</v>
      </c>
      <c r="B105">
        <v>191200</v>
      </c>
      <c r="C105">
        <v>191222</v>
      </c>
      <c r="D105" s="5">
        <f>C105/B105*100</f>
        <v>100.01150627615063</v>
      </c>
      <c r="E105" t="s">
        <v>20</v>
      </c>
      <c r="F105">
        <v>1821</v>
      </c>
      <c r="L105" t="s">
        <v>20</v>
      </c>
      <c r="M105">
        <v>2506</v>
      </c>
    </row>
    <row r="106" spans="1:13" ht="17" hidden="1" x14ac:dyDescent="0.2">
      <c r="A106" s="3" t="s">
        <v>373</v>
      </c>
      <c r="B106">
        <v>8000</v>
      </c>
      <c r="C106">
        <v>12985</v>
      </c>
      <c r="D106" s="5">
        <f>C106/B106*100</f>
        <v>162.3125</v>
      </c>
      <c r="E106" t="s">
        <v>20</v>
      </c>
      <c r="F106">
        <v>164</v>
      </c>
      <c r="L106" t="s">
        <v>20</v>
      </c>
      <c r="M106">
        <v>244</v>
      </c>
    </row>
    <row r="107" spans="1:13" ht="34" hidden="1" x14ac:dyDescent="0.2">
      <c r="A107" s="3" t="s">
        <v>377</v>
      </c>
      <c r="B107">
        <v>6100</v>
      </c>
      <c r="C107">
        <v>9134</v>
      </c>
      <c r="D107" s="5">
        <f>C107/B107*100</f>
        <v>149.73770491803279</v>
      </c>
      <c r="E107" t="s">
        <v>20</v>
      </c>
      <c r="F107">
        <v>157</v>
      </c>
      <c r="L107" t="s">
        <v>20</v>
      </c>
      <c r="M107">
        <v>146</v>
      </c>
    </row>
    <row r="108" spans="1:13" ht="17" hidden="1" x14ac:dyDescent="0.2">
      <c r="A108" s="3" t="s">
        <v>379</v>
      </c>
      <c r="B108">
        <v>3500</v>
      </c>
      <c r="C108">
        <v>8864</v>
      </c>
      <c r="D108" s="5">
        <f>C108/B108*100</f>
        <v>253.25714285714284</v>
      </c>
      <c r="E108" t="s">
        <v>20</v>
      </c>
      <c r="F108">
        <v>246</v>
      </c>
      <c r="L108" t="s">
        <v>20</v>
      </c>
      <c r="M108">
        <v>1267</v>
      </c>
    </row>
    <row r="109" spans="1:13" ht="17" hidden="1" x14ac:dyDescent="0.2">
      <c r="A109" s="3" t="s">
        <v>381</v>
      </c>
      <c r="B109">
        <v>150500</v>
      </c>
      <c r="C109">
        <v>150755</v>
      </c>
      <c r="D109" s="5">
        <f>C109/B109*100</f>
        <v>100.16943521594683</v>
      </c>
      <c r="E109" t="s">
        <v>20</v>
      </c>
      <c r="F109">
        <v>1396</v>
      </c>
      <c r="L109" t="s">
        <v>20</v>
      </c>
      <c r="M109">
        <v>1561</v>
      </c>
    </row>
    <row r="110" spans="1:13" ht="17" hidden="1" x14ac:dyDescent="0.2">
      <c r="A110" s="3" t="s">
        <v>383</v>
      </c>
      <c r="B110">
        <v>90400</v>
      </c>
      <c r="C110">
        <v>110279</v>
      </c>
      <c r="D110" s="5">
        <f>C110/B110*100</f>
        <v>121.99004424778761</v>
      </c>
      <c r="E110" t="s">
        <v>20</v>
      </c>
      <c r="F110">
        <v>2506</v>
      </c>
      <c r="L110" t="s">
        <v>20</v>
      </c>
      <c r="M110">
        <v>48</v>
      </c>
    </row>
    <row r="111" spans="1:13" ht="17" hidden="1" x14ac:dyDescent="0.2">
      <c r="A111" s="3" t="s">
        <v>385</v>
      </c>
      <c r="B111">
        <v>9800</v>
      </c>
      <c r="C111">
        <v>13439</v>
      </c>
      <c r="D111" s="5">
        <f>C111/B111*100</f>
        <v>137.13265306122449</v>
      </c>
      <c r="E111" t="s">
        <v>20</v>
      </c>
      <c r="F111">
        <v>244</v>
      </c>
      <c r="L111" t="s">
        <v>20</v>
      </c>
      <c r="M111">
        <v>2739</v>
      </c>
    </row>
    <row r="112" spans="1:13" ht="17" hidden="1" x14ac:dyDescent="0.2">
      <c r="A112" s="3" t="s">
        <v>387</v>
      </c>
      <c r="B112">
        <v>2600</v>
      </c>
      <c r="C112">
        <v>10804</v>
      </c>
      <c r="D112" s="5">
        <f>C112/B112*100</f>
        <v>415.53846153846149</v>
      </c>
      <c r="E112" t="s">
        <v>20</v>
      </c>
      <c r="F112">
        <v>146</v>
      </c>
      <c r="L112" t="s">
        <v>20</v>
      </c>
      <c r="M112">
        <v>3537</v>
      </c>
    </row>
    <row r="113" spans="1:13" ht="17" hidden="1" x14ac:dyDescent="0.2">
      <c r="A113" s="3" t="s">
        <v>391</v>
      </c>
      <c r="B113">
        <v>23300</v>
      </c>
      <c r="C113">
        <v>98811</v>
      </c>
      <c r="D113" s="5">
        <f>C113/B113*100</f>
        <v>424.08154506437768</v>
      </c>
      <c r="E113" t="s">
        <v>20</v>
      </c>
      <c r="F113">
        <v>1267</v>
      </c>
      <c r="L113" t="s">
        <v>20</v>
      </c>
      <c r="M113">
        <v>2107</v>
      </c>
    </row>
    <row r="114" spans="1:13" ht="34" hidden="1" x14ac:dyDescent="0.2">
      <c r="A114" s="3" t="s">
        <v>399</v>
      </c>
      <c r="B114">
        <v>96700</v>
      </c>
      <c r="C114">
        <v>157635</v>
      </c>
      <c r="D114" s="5">
        <f>C114/B114*100</f>
        <v>163.01447776628748</v>
      </c>
      <c r="E114" t="s">
        <v>20</v>
      </c>
      <c r="F114">
        <v>1561</v>
      </c>
      <c r="L114" t="s">
        <v>20</v>
      </c>
      <c r="M114">
        <v>3318</v>
      </c>
    </row>
    <row r="115" spans="1:13" ht="17" hidden="1" x14ac:dyDescent="0.2">
      <c r="A115" s="3" t="s">
        <v>401</v>
      </c>
      <c r="B115">
        <v>600</v>
      </c>
      <c r="C115">
        <v>5368</v>
      </c>
      <c r="D115" s="5">
        <f>C115/B115*100</f>
        <v>894.66666666666674</v>
      </c>
      <c r="E115" t="s">
        <v>20</v>
      </c>
      <c r="F115">
        <v>48</v>
      </c>
      <c r="L115" t="s">
        <v>20</v>
      </c>
      <c r="M115">
        <v>340</v>
      </c>
    </row>
    <row r="116" spans="1:13" ht="17" hidden="1" x14ac:dyDescent="0.2">
      <c r="A116" s="3" t="s">
        <v>407</v>
      </c>
      <c r="B116">
        <v>38800</v>
      </c>
      <c r="C116">
        <v>161593</v>
      </c>
      <c r="D116" s="5">
        <f>C116/B116*100</f>
        <v>416.47680412371136</v>
      </c>
      <c r="E116" t="s">
        <v>20</v>
      </c>
      <c r="F116">
        <v>2739</v>
      </c>
      <c r="L116" t="s">
        <v>20</v>
      </c>
      <c r="M116">
        <v>1442</v>
      </c>
    </row>
    <row r="117" spans="1:13" ht="34" hidden="1" x14ac:dyDescent="0.2">
      <c r="A117" s="3" t="s">
        <v>411</v>
      </c>
      <c r="B117">
        <v>44500</v>
      </c>
      <c r="C117">
        <v>159185</v>
      </c>
      <c r="D117" s="5">
        <f>C117/B117*100</f>
        <v>357.71910112359546</v>
      </c>
      <c r="E117" t="s">
        <v>20</v>
      </c>
      <c r="F117">
        <v>3537</v>
      </c>
      <c r="L117" t="s">
        <v>20</v>
      </c>
      <c r="M117">
        <v>126</v>
      </c>
    </row>
    <row r="118" spans="1:13" ht="17" hidden="1" x14ac:dyDescent="0.2">
      <c r="A118" s="3" t="s">
        <v>413</v>
      </c>
      <c r="B118">
        <v>56000</v>
      </c>
      <c r="C118">
        <v>172736</v>
      </c>
      <c r="D118" s="5">
        <f>C118/B118*100</f>
        <v>308.45714285714286</v>
      </c>
      <c r="E118" t="s">
        <v>20</v>
      </c>
      <c r="F118">
        <v>2107</v>
      </c>
      <c r="L118" t="s">
        <v>20</v>
      </c>
      <c r="M118">
        <v>524</v>
      </c>
    </row>
    <row r="119" spans="1:13" ht="34" hidden="1" x14ac:dyDescent="0.2">
      <c r="A119" s="3" t="s">
        <v>417</v>
      </c>
      <c r="B119">
        <v>27100</v>
      </c>
      <c r="C119">
        <v>195750</v>
      </c>
      <c r="D119" s="5">
        <f>C119/B119*100</f>
        <v>722.32472324723244</v>
      </c>
      <c r="E119" t="s">
        <v>20</v>
      </c>
      <c r="F119">
        <v>3318</v>
      </c>
      <c r="L119" t="s">
        <v>20</v>
      </c>
      <c r="M119">
        <v>1989</v>
      </c>
    </row>
    <row r="120" spans="1:13" ht="17" hidden="1" x14ac:dyDescent="0.2">
      <c r="A120" s="3" t="s">
        <v>421</v>
      </c>
      <c r="B120">
        <v>3600</v>
      </c>
      <c r="C120">
        <v>10550</v>
      </c>
      <c r="D120" s="5">
        <f>C120/B120*100</f>
        <v>293.05555555555554</v>
      </c>
      <c r="E120" t="s">
        <v>20</v>
      </c>
      <c r="F120">
        <v>340</v>
      </c>
      <c r="L120" t="s">
        <v>20</v>
      </c>
      <c r="M120">
        <v>157</v>
      </c>
    </row>
    <row r="121" spans="1:13" ht="17" hidden="1" x14ac:dyDescent="0.2">
      <c r="A121" s="3" t="s">
        <v>427</v>
      </c>
      <c r="B121">
        <v>60200</v>
      </c>
      <c r="C121">
        <v>138384</v>
      </c>
      <c r="D121" s="5">
        <f>C121/B121*100</f>
        <v>229.87375415282392</v>
      </c>
      <c r="E121" t="s">
        <v>20</v>
      </c>
      <c r="F121">
        <v>1442</v>
      </c>
      <c r="L121" t="s">
        <v>20</v>
      </c>
      <c r="M121">
        <v>4498</v>
      </c>
    </row>
    <row r="122" spans="1:13" ht="17" hidden="1" x14ac:dyDescent="0.2">
      <c r="A122" s="3" t="s">
        <v>441</v>
      </c>
      <c r="B122">
        <v>7100</v>
      </c>
      <c r="C122">
        <v>8716</v>
      </c>
      <c r="D122" s="5">
        <f>C122/B122*100</f>
        <v>122.7605633802817</v>
      </c>
      <c r="E122" t="s">
        <v>20</v>
      </c>
      <c r="F122">
        <v>126</v>
      </c>
      <c r="L122" t="s">
        <v>20</v>
      </c>
      <c r="M122">
        <v>80</v>
      </c>
    </row>
    <row r="123" spans="1:13" ht="17" hidden="1" x14ac:dyDescent="0.2">
      <c r="A123" s="3" t="s">
        <v>443</v>
      </c>
      <c r="B123">
        <v>15800</v>
      </c>
      <c r="C123">
        <v>57157</v>
      </c>
      <c r="D123" s="5">
        <f>C123/B123*100</f>
        <v>361.75316455696202</v>
      </c>
      <c r="E123" t="s">
        <v>20</v>
      </c>
      <c r="F123">
        <v>524</v>
      </c>
      <c r="L123" t="s">
        <v>20</v>
      </c>
      <c r="M123">
        <v>43</v>
      </c>
    </row>
    <row r="124" spans="1:13" ht="17" hidden="1" x14ac:dyDescent="0.2">
      <c r="A124" s="3" t="s">
        <v>447</v>
      </c>
      <c r="B124">
        <v>54700</v>
      </c>
      <c r="C124">
        <v>163118</v>
      </c>
      <c r="D124" s="5">
        <f>C124/B124*100</f>
        <v>298.20475319926874</v>
      </c>
      <c r="E124" t="s">
        <v>20</v>
      </c>
      <c r="F124">
        <v>1989</v>
      </c>
      <c r="L124" t="s">
        <v>20</v>
      </c>
      <c r="M124">
        <v>2053</v>
      </c>
    </row>
    <row r="125" spans="1:13" ht="34" hidden="1" x14ac:dyDescent="0.2">
      <c r="A125" s="3" t="s">
        <v>455</v>
      </c>
      <c r="B125">
        <v>2100</v>
      </c>
      <c r="C125">
        <v>14305</v>
      </c>
      <c r="D125" s="5">
        <f>C125/B125*100</f>
        <v>681.19047619047615</v>
      </c>
      <c r="E125" t="s">
        <v>20</v>
      </c>
      <c r="F125">
        <v>157</v>
      </c>
      <c r="L125" t="s">
        <v>20</v>
      </c>
      <c r="M125">
        <v>168</v>
      </c>
    </row>
    <row r="126" spans="1:13" ht="34" hidden="1" x14ac:dyDescent="0.2">
      <c r="A126" s="3" t="s">
        <v>459</v>
      </c>
      <c r="B126">
        <v>143900</v>
      </c>
      <c r="C126">
        <v>193413</v>
      </c>
      <c r="D126" s="5">
        <f>C126/B126*100</f>
        <v>134.40792216817235</v>
      </c>
      <c r="E126" t="s">
        <v>20</v>
      </c>
      <c r="F126">
        <v>4498</v>
      </c>
      <c r="L126" t="s">
        <v>20</v>
      </c>
      <c r="M126">
        <v>4289</v>
      </c>
    </row>
    <row r="127" spans="1:13" ht="17" hidden="1" x14ac:dyDescent="0.2">
      <c r="A127" s="3" t="s">
        <v>463</v>
      </c>
      <c r="B127">
        <v>1300</v>
      </c>
      <c r="C127">
        <v>5614</v>
      </c>
      <c r="D127" s="5">
        <f>C127/B127*100</f>
        <v>431.84615384615387</v>
      </c>
      <c r="E127" t="s">
        <v>20</v>
      </c>
      <c r="F127">
        <v>80</v>
      </c>
      <c r="L127" t="s">
        <v>20</v>
      </c>
      <c r="M127">
        <v>165</v>
      </c>
    </row>
    <row r="128" spans="1:13" ht="34" hidden="1" x14ac:dyDescent="0.2">
      <c r="A128" s="3" t="s">
        <v>467</v>
      </c>
      <c r="B128">
        <v>1000</v>
      </c>
      <c r="C128">
        <v>4257</v>
      </c>
      <c r="D128" s="5">
        <f>C128/B128*100</f>
        <v>425.7</v>
      </c>
      <c r="E128" t="s">
        <v>20</v>
      </c>
      <c r="F128">
        <v>43</v>
      </c>
      <c r="L128" t="s">
        <v>20</v>
      </c>
      <c r="M128">
        <v>1815</v>
      </c>
    </row>
    <row r="129" spans="1:13" ht="17" hidden="1" x14ac:dyDescent="0.2">
      <c r="A129" s="3" t="s">
        <v>469</v>
      </c>
      <c r="B129">
        <v>196900</v>
      </c>
      <c r="C129">
        <v>199110</v>
      </c>
      <c r="D129" s="5">
        <f>C129/B129*100</f>
        <v>101.12239715591672</v>
      </c>
      <c r="E129" t="s">
        <v>20</v>
      </c>
      <c r="F129">
        <v>2053</v>
      </c>
      <c r="L129" t="s">
        <v>20</v>
      </c>
      <c r="M129">
        <v>397</v>
      </c>
    </row>
    <row r="130" spans="1:13" ht="17" hidden="1" x14ac:dyDescent="0.2">
      <c r="A130" s="3" t="s">
        <v>308</v>
      </c>
      <c r="B130">
        <v>70600</v>
      </c>
      <c r="C130">
        <v>42596</v>
      </c>
      <c r="D130" s="5">
        <f>C130/B130*100</f>
        <v>60.334277620396605</v>
      </c>
      <c r="E130" t="s">
        <v>74</v>
      </c>
      <c r="F130">
        <v>532</v>
      </c>
      <c r="L130" t="s">
        <v>20</v>
      </c>
      <c r="M130">
        <v>1539</v>
      </c>
    </row>
    <row r="131" spans="1:13" ht="17" hidden="1" x14ac:dyDescent="0.2">
      <c r="A131" s="3" t="s">
        <v>310</v>
      </c>
      <c r="B131">
        <v>148500</v>
      </c>
      <c r="C131">
        <v>4756</v>
      </c>
      <c r="D131" s="5">
        <f>C131/B131*100</f>
        <v>3.202693602693603</v>
      </c>
      <c r="E131" t="s">
        <v>74</v>
      </c>
      <c r="F131">
        <v>55</v>
      </c>
      <c r="L131" t="s">
        <v>20</v>
      </c>
      <c r="M131">
        <v>138</v>
      </c>
    </row>
    <row r="132" spans="1:13" ht="34" hidden="1" x14ac:dyDescent="0.2">
      <c r="A132" s="3" t="s">
        <v>478</v>
      </c>
      <c r="B132">
        <v>8100</v>
      </c>
      <c r="C132">
        <v>12300</v>
      </c>
      <c r="D132" s="5">
        <f>C132/B132*100</f>
        <v>151.85185185185185</v>
      </c>
      <c r="E132" t="s">
        <v>20</v>
      </c>
      <c r="F132">
        <v>168</v>
      </c>
      <c r="L132" t="s">
        <v>20</v>
      </c>
      <c r="M132">
        <v>3594</v>
      </c>
    </row>
    <row r="133" spans="1:13" ht="34" hidden="1" x14ac:dyDescent="0.2">
      <c r="A133" s="3" t="s">
        <v>480</v>
      </c>
      <c r="B133">
        <v>87900</v>
      </c>
      <c r="C133">
        <v>171549</v>
      </c>
      <c r="D133" s="5">
        <f>C133/B133*100</f>
        <v>195.16382252559728</v>
      </c>
      <c r="E133" t="s">
        <v>20</v>
      </c>
      <c r="F133">
        <v>4289</v>
      </c>
      <c r="L133" t="s">
        <v>20</v>
      </c>
      <c r="M133">
        <v>5880</v>
      </c>
    </row>
    <row r="134" spans="1:13" ht="17" hidden="1" x14ac:dyDescent="0.2">
      <c r="A134" s="3" t="s">
        <v>482</v>
      </c>
      <c r="B134">
        <v>1400</v>
      </c>
      <c r="C134">
        <v>14324</v>
      </c>
      <c r="D134" s="5">
        <f>C134/B134*100</f>
        <v>1023.1428571428571</v>
      </c>
      <c r="E134" t="s">
        <v>20</v>
      </c>
      <c r="F134">
        <v>165</v>
      </c>
      <c r="L134" t="s">
        <v>20</v>
      </c>
      <c r="M134">
        <v>112</v>
      </c>
    </row>
    <row r="135" spans="1:13" ht="17" hidden="1" x14ac:dyDescent="0.2">
      <c r="A135" s="3" t="s">
        <v>486</v>
      </c>
      <c r="B135">
        <v>121700</v>
      </c>
      <c r="C135">
        <v>188721</v>
      </c>
      <c r="D135" s="5">
        <f>C135/B135*100</f>
        <v>155.07066557107643</v>
      </c>
      <c r="E135" t="s">
        <v>20</v>
      </c>
      <c r="F135">
        <v>1815</v>
      </c>
      <c r="L135" t="s">
        <v>20</v>
      </c>
      <c r="M135">
        <v>943</v>
      </c>
    </row>
    <row r="136" spans="1:13" ht="17" hidden="1" x14ac:dyDescent="0.2">
      <c r="A136" s="3" t="s">
        <v>490</v>
      </c>
      <c r="B136">
        <v>5700</v>
      </c>
      <c r="C136">
        <v>12309</v>
      </c>
      <c r="D136" s="5">
        <f>C136/B136*100</f>
        <v>215.94736842105263</v>
      </c>
      <c r="E136" t="s">
        <v>20</v>
      </c>
      <c r="F136">
        <v>397</v>
      </c>
      <c r="L136" t="s">
        <v>20</v>
      </c>
      <c r="M136">
        <v>2468</v>
      </c>
    </row>
    <row r="137" spans="1:13" ht="17" hidden="1" x14ac:dyDescent="0.2">
      <c r="A137" s="3" t="s">
        <v>492</v>
      </c>
      <c r="B137">
        <v>41700</v>
      </c>
      <c r="C137">
        <v>138497</v>
      </c>
      <c r="D137" s="5">
        <f>C137/B137*100</f>
        <v>332.12709832134288</v>
      </c>
      <c r="E137" t="s">
        <v>20</v>
      </c>
      <c r="F137">
        <v>1539</v>
      </c>
      <c r="L137" t="s">
        <v>20</v>
      </c>
      <c r="M137">
        <v>2551</v>
      </c>
    </row>
    <row r="138" spans="1:13" ht="17" hidden="1" x14ac:dyDescent="0.2">
      <c r="A138" s="3" t="s">
        <v>325</v>
      </c>
      <c r="B138">
        <v>82800</v>
      </c>
      <c r="C138">
        <v>2721</v>
      </c>
      <c r="D138" s="5">
        <f>C138/B138*100</f>
        <v>3.2862318840579712</v>
      </c>
      <c r="E138" t="s">
        <v>74</v>
      </c>
      <c r="F138">
        <v>58</v>
      </c>
      <c r="L138" t="s">
        <v>20</v>
      </c>
      <c r="M138">
        <v>101</v>
      </c>
    </row>
    <row r="139" spans="1:13" ht="17" hidden="1" x14ac:dyDescent="0.2">
      <c r="A139" s="3" t="s">
        <v>498</v>
      </c>
      <c r="B139">
        <v>4800</v>
      </c>
      <c r="C139">
        <v>6623</v>
      </c>
      <c r="D139" s="5">
        <f>C139/B139*100</f>
        <v>137.97916666666669</v>
      </c>
      <c r="E139" t="s">
        <v>20</v>
      </c>
      <c r="F139">
        <v>138</v>
      </c>
      <c r="L139" t="s">
        <v>20</v>
      </c>
      <c r="M139">
        <v>92</v>
      </c>
    </row>
    <row r="140" spans="1:13" ht="17" hidden="1" x14ac:dyDescent="0.2">
      <c r="A140" s="3" t="s">
        <v>502</v>
      </c>
      <c r="B140">
        <v>46300</v>
      </c>
      <c r="C140">
        <v>186885</v>
      </c>
      <c r="D140" s="5">
        <f>C140/B140*100</f>
        <v>403.63930885529157</v>
      </c>
      <c r="E140" t="s">
        <v>20</v>
      </c>
      <c r="F140">
        <v>3594</v>
      </c>
      <c r="L140" t="s">
        <v>20</v>
      </c>
      <c r="M140">
        <v>62</v>
      </c>
    </row>
    <row r="141" spans="1:13" ht="17" hidden="1" x14ac:dyDescent="0.2">
      <c r="A141" s="3" t="s">
        <v>504</v>
      </c>
      <c r="B141">
        <v>67800</v>
      </c>
      <c r="C141">
        <v>176398</v>
      </c>
      <c r="D141" s="5">
        <f>C141/B141*100</f>
        <v>260.1740412979351</v>
      </c>
      <c r="E141" t="s">
        <v>20</v>
      </c>
      <c r="F141">
        <v>5880</v>
      </c>
      <c r="L141" t="s">
        <v>20</v>
      </c>
      <c r="M141">
        <v>149</v>
      </c>
    </row>
    <row r="142" spans="1:13" ht="17" hidden="1" x14ac:dyDescent="0.2">
      <c r="A142" s="3" t="s">
        <v>505</v>
      </c>
      <c r="B142">
        <v>3000</v>
      </c>
      <c r="C142">
        <v>10999</v>
      </c>
      <c r="D142" s="5">
        <f>C142/B142*100</f>
        <v>366.63333333333333</v>
      </c>
      <c r="E142" t="s">
        <v>20</v>
      </c>
      <c r="F142">
        <v>112</v>
      </c>
      <c r="L142" t="s">
        <v>20</v>
      </c>
      <c r="M142">
        <v>329</v>
      </c>
    </row>
    <row r="143" spans="1:13" ht="17" hidden="1" x14ac:dyDescent="0.2">
      <c r="A143" s="3" t="s">
        <v>507</v>
      </c>
      <c r="B143">
        <v>60900</v>
      </c>
      <c r="C143">
        <v>102751</v>
      </c>
      <c r="D143" s="5">
        <f>C143/B143*100</f>
        <v>168.72085385878489</v>
      </c>
      <c r="E143" t="s">
        <v>20</v>
      </c>
      <c r="F143">
        <v>943</v>
      </c>
      <c r="L143" t="s">
        <v>20</v>
      </c>
      <c r="M143">
        <v>97</v>
      </c>
    </row>
    <row r="144" spans="1:13" ht="17" hidden="1" x14ac:dyDescent="0.2">
      <c r="A144" s="3" t="s">
        <v>509</v>
      </c>
      <c r="B144">
        <v>137900</v>
      </c>
      <c r="C144">
        <v>165352</v>
      </c>
      <c r="D144" s="5">
        <f>C144/B144*100</f>
        <v>119.90717911530093</v>
      </c>
      <c r="E144" t="s">
        <v>20</v>
      </c>
      <c r="F144">
        <v>2468</v>
      </c>
      <c r="L144" t="s">
        <v>20</v>
      </c>
      <c r="M144">
        <v>1784</v>
      </c>
    </row>
    <row r="145" spans="1:13" ht="17" hidden="1" x14ac:dyDescent="0.2">
      <c r="A145" s="3" t="s">
        <v>511</v>
      </c>
      <c r="B145">
        <v>85600</v>
      </c>
      <c r="C145">
        <v>165798</v>
      </c>
      <c r="D145" s="5">
        <f>C145/B145*100</f>
        <v>193.68925233644859</v>
      </c>
      <c r="E145" t="s">
        <v>20</v>
      </c>
      <c r="F145">
        <v>2551</v>
      </c>
      <c r="L145" t="s">
        <v>20</v>
      </c>
      <c r="M145">
        <v>1684</v>
      </c>
    </row>
    <row r="146" spans="1:13" ht="17" hidden="1" x14ac:dyDescent="0.2">
      <c r="A146" s="3" t="s">
        <v>513</v>
      </c>
      <c r="B146">
        <v>2400</v>
      </c>
      <c r="C146">
        <v>10084</v>
      </c>
      <c r="D146" s="5">
        <f>C146/B146*100</f>
        <v>420.16666666666669</v>
      </c>
      <c r="E146" t="s">
        <v>20</v>
      </c>
      <c r="F146">
        <v>101</v>
      </c>
      <c r="L146" t="s">
        <v>20</v>
      </c>
      <c r="M146">
        <v>250</v>
      </c>
    </row>
    <row r="147" spans="1:13" ht="17" hidden="1" x14ac:dyDescent="0.2">
      <c r="A147" s="3" t="s">
        <v>517</v>
      </c>
      <c r="B147">
        <v>3400</v>
      </c>
      <c r="C147">
        <v>5823</v>
      </c>
      <c r="D147" s="5">
        <f>C147/B147*100</f>
        <v>171.26470588235293</v>
      </c>
      <c r="E147" t="s">
        <v>20</v>
      </c>
      <c r="F147">
        <v>92</v>
      </c>
      <c r="L147" t="s">
        <v>20</v>
      </c>
      <c r="M147">
        <v>238</v>
      </c>
    </row>
    <row r="148" spans="1:13" ht="34" hidden="1" x14ac:dyDescent="0.2">
      <c r="A148" s="3" t="s">
        <v>345</v>
      </c>
      <c r="B148">
        <v>8800</v>
      </c>
      <c r="C148">
        <v>1518</v>
      </c>
      <c r="D148" s="5">
        <f>C148/B148*100</f>
        <v>17.25</v>
      </c>
      <c r="E148" t="s">
        <v>74</v>
      </c>
      <c r="F148">
        <v>51</v>
      </c>
      <c r="L148" t="s">
        <v>20</v>
      </c>
      <c r="M148">
        <v>53</v>
      </c>
    </row>
    <row r="149" spans="1:13" ht="17" hidden="1" x14ac:dyDescent="0.2">
      <c r="A149" s="3" t="s">
        <v>519</v>
      </c>
      <c r="B149">
        <v>3800</v>
      </c>
      <c r="C149">
        <v>6000</v>
      </c>
      <c r="D149" s="5">
        <f>C149/B149*100</f>
        <v>157.89473684210526</v>
      </c>
      <c r="E149" t="s">
        <v>20</v>
      </c>
      <c r="F149">
        <v>62</v>
      </c>
      <c r="L149" t="s">
        <v>20</v>
      </c>
      <c r="M149">
        <v>214</v>
      </c>
    </row>
    <row r="150" spans="1:13" ht="17" hidden="1" x14ac:dyDescent="0.2">
      <c r="A150" s="3" t="s">
        <v>521</v>
      </c>
      <c r="B150">
        <v>7500</v>
      </c>
      <c r="C150">
        <v>8181</v>
      </c>
      <c r="D150" s="5">
        <f>C150/B150*100</f>
        <v>109.08</v>
      </c>
      <c r="E150" t="s">
        <v>20</v>
      </c>
      <c r="F150">
        <v>149</v>
      </c>
      <c r="L150" t="s">
        <v>20</v>
      </c>
      <c r="M150">
        <v>222</v>
      </c>
    </row>
    <row r="151" spans="1:13" ht="34" hidden="1" x14ac:dyDescent="0.2">
      <c r="A151" s="3" t="s">
        <v>527</v>
      </c>
      <c r="B151">
        <v>9300</v>
      </c>
      <c r="C151">
        <v>14822</v>
      </c>
      <c r="D151" s="5">
        <f>C151/B151*100</f>
        <v>159.3763440860215</v>
      </c>
      <c r="E151" t="s">
        <v>20</v>
      </c>
      <c r="F151">
        <v>329</v>
      </c>
      <c r="L151" t="s">
        <v>20</v>
      </c>
      <c r="M151">
        <v>1884</v>
      </c>
    </row>
    <row r="152" spans="1:13" ht="17" hidden="1" x14ac:dyDescent="0.2">
      <c r="A152" s="3" t="s">
        <v>529</v>
      </c>
      <c r="B152">
        <v>2400</v>
      </c>
      <c r="C152">
        <v>10138</v>
      </c>
      <c r="D152" s="5">
        <f>C152/B152*100</f>
        <v>422.41666666666669</v>
      </c>
      <c r="E152" t="s">
        <v>20</v>
      </c>
      <c r="F152">
        <v>97</v>
      </c>
      <c r="L152" t="s">
        <v>20</v>
      </c>
      <c r="M152">
        <v>218</v>
      </c>
    </row>
    <row r="153" spans="1:13" ht="17" hidden="1" x14ac:dyDescent="0.2">
      <c r="A153" s="3" t="s">
        <v>533</v>
      </c>
      <c r="B153">
        <v>29400</v>
      </c>
      <c r="C153">
        <v>123124</v>
      </c>
      <c r="D153" s="5">
        <f>C153/B153*100</f>
        <v>418.78911564625849</v>
      </c>
      <c r="E153" t="s">
        <v>20</v>
      </c>
      <c r="F153">
        <v>1784</v>
      </c>
      <c r="L153" t="s">
        <v>20</v>
      </c>
      <c r="M153">
        <v>6465</v>
      </c>
    </row>
    <row r="154" spans="1:13" ht="17" hidden="1" x14ac:dyDescent="0.2">
      <c r="A154" s="3" t="s">
        <v>535</v>
      </c>
      <c r="B154">
        <v>168500</v>
      </c>
      <c r="C154">
        <v>171729</v>
      </c>
      <c r="D154" s="5">
        <f>C154/B154*100</f>
        <v>101.91632047477745</v>
      </c>
      <c r="E154" t="s">
        <v>20</v>
      </c>
      <c r="F154">
        <v>1684</v>
      </c>
      <c r="L154" t="s">
        <v>20</v>
      </c>
      <c r="M154">
        <v>59</v>
      </c>
    </row>
    <row r="155" spans="1:13" ht="17" hidden="1" x14ac:dyDescent="0.2">
      <c r="A155" s="3" t="s">
        <v>537</v>
      </c>
      <c r="B155">
        <v>8400</v>
      </c>
      <c r="C155">
        <v>10729</v>
      </c>
      <c r="D155" s="5">
        <f>C155/B155*100</f>
        <v>127.72619047619047</v>
      </c>
      <c r="E155" t="s">
        <v>20</v>
      </c>
      <c r="F155">
        <v>250</v>
      </c>
      <c r="L155" t="s">
        <v>20</v>
      </c>
      <c r="M155">
        <v>88</v>
      </c>
    </row>
    <row r="156" spans="1:13" ht="34" hidden="1" x14ac:dyDescent="0.2">
      <c r="A156" s="3" t="s">
        <v>539</v>
      </c>
      <c r="B156">
        <v>2300</v>
      </c>
      <c r="C156">
        <v>10240</v>
      </c>
      <c r="D156" s="5">
        <f>C156/B156*100</f>
        <v>445.21739130434781</v>
      </c>
      <c r="E156" t="s">
        <v>20</v>
      </c>
      <c r="F156">
        <v>238</v>
      </c>
      <c r="L156" t="s">
        <v>20</v>
      </c>
      <c r="M156">
        <v>1697</v>
      </c>
    </row>
    <row r="157" spans="1:13" ht="34" hidden="1" x14ac:dyDescent="0.2">
      <c r="A157" s="3" t="s">
        <v>541</v>
      </c>
      <c r="B157">
        <v>700</v>
      </c>
      <c r="C157">
        <v>3988</v>
      </c>
      <c r="D157" s="5">
        <f>C157/B157*100</f>
        <v>569.71428571428578</v>
      </c>
      <c r="E157" t="s">
        <v>20</v>
      </c>
      <c r="F157">
        <v>53</v>
      </c>
      <c r="L157" t="s">
        <v>20</v>
      </c>
      <c r="M157">
        <v>92</v>
      </c>
    </row>
    <row r="158" spans="1:13" ht="17" hidden="1" x14ac:dyDescent="0.2">
      <c r="A158" s="3" t="s">
        <v>365</v>
      </c>
      <c r="B158">
        <v>36400</v>
      </c>
      <c r="C158">
        <v>26914</v>
      </c>
      <c r="D158" s="5">
        <f>C158/B158*100</f>
        <v>73.939560439560438</v>
      </c>
      <c r="E158" t="s">
        <v>74</v>
      </c>
      <c r="F158">
        <v>379</v>
      </c>
      <c r="L158" t="s">
        <v>20</v>
      </c>
      <c r="M158">
        <v>186</v>
      </c>
    </row>
    <row r="159" spans="1:13" ht="17" hidden="1" x14ac:dyDescent="0.2">
      <c r="A159" s="3" t="s">
        <v>543</v>
      </c>
      <c r="B159">
        <v>2900</v>
      </c>
      <c r="C159">
        <v>14771</v>
      </c>
      <c r="D159" s="5">
        <f>C159/B159*100</f>
        <v>509.34482758620686</v>
      </c>
      <c r="E159" t="s">
        <v>20</v>
      </c>
      <c r="F159">
        <v>214</v>
      </c>
      <c r="L159" t="s">
        <v>20</v>
      </c>
      <c r="M159">
        <v>138</v>
      </c>
    </row>
    <row r="160" spans="1:13" ht="17" hidden="1" x14ac:dyDescent="0.2">
      <c r="A160" s="3" t="s">
        <v>545</v>
      </c>
      <c r="B160">
        <v>4500</v>
      </c>
      <c r="C160">
        <v>14649</v>
      </c>
      <c r="D160" s="5">
        <f>C160/B160*100</f>
        <v>325.5333333333333</v>
      </c>
      <c r="E160" t="s">
        <v>20</v>
      </c>
      <c r="F160">
        <v>222</v>
      </c>
      <c r="L160" t="s">
        <v>20</v>
      </c>
      <c r="M160">
        <v>261</v>
      </c>
    </row>
    <row r="161" spans="1:13" ht="17" hidden="1" x14ac:dyDescent="0.2">
      <c r="A161" s="3" t="s">
        <v>547</v>
      </c>
      <c r="B161">
        <v>19800</v>
      </c>
      <c r="C161">
        <v>184658</v>
      </c>
      <c r="D161" s="5">
        <f>C161/B161*100</f>
        <v>932.61616161616166</v>
      </c>
      <c r="E161" t="s">
        <v>20</v>
      </c>
      <c r="F161">
        <v>1884</v>
      </c>
      <c r="L161" t="s">
        <v>20</v>
      </c>
      <c r="M161">
        <v>107</v>
      </c>
    </row>
    <row r="162" spans="1:13" ht="17" hidden="1" x14ac:dyDescent="0.2">
      <c r="A162" s="3" t="s">
        <v>549</v>
      </c>
      <c r="B162">
        <v>6200</v>
      </c>
      <c r="C162">
        <v>13103</v>
      </c>
      <c r="D162" s="5">
        <f>C162/B162*100</f>
        <v>211.33870967741933</v>
      </c>
      <c r="E162" t="s">
        <v>20</v>
      </c>
      <c r="F162">
        <v>218</v>
      </c>
      <c r="L162" t="s">
        <v>20</v>
      </c>
      <c r="M162">
        <v>199</v>
      </c>
    </row>
    <row r="163" spans="1:13" ht="17" hidden="1" x14ac:dyDescent="0.2">
      <c r="A163" s="3" t="s">
        <v>551</v>
      </c>
      <c r="B163">
        <v>61500</v>
      </c>
      <c r="C163">
        <v>168095</v>
      </c>
      <c r="D163" s="5">
        <f>C163/B163*100</f>
        <v>273.32520325203251</v>
      </c>
      <c r="E163" t="s">
        <v>20</v>
      </c>
      <c r="F163">
        <v>6465</v>
      </c>
      <c r="L163" t="s">
        <v>20</v>
      </c>
      <c r="M163">
        <v>5512</v>
      </c>
    </row>
    <row r="164" spans="1:13" ht="34" hidden="1" x14ac:dyDescent="0.2">
      <c r="A164" s="3" t="s">
        <v>557</v>
      </c>
      <c r="B164">
        <v>1000</v>
      </c>
      <c r="C164">
        <v>6263</v>
      </c>
      <c r="D164" s="5">
        <f>C164/B164*100</f>
        <v>626.29999999999995</v>
      </c>
      <c r="E164" t="s">
        <v>20</v>
      </c>
      <c r="F164">
        <v>59</v>
      </c>
      <c r="L164" t="s">
        <v>20</v>
      </c>
      <c r="M164">
        <v>86</v>
      </c>
    </row>
    <row r="165" spans="1:13" ht="34" hidden="1" x14ac:dyDescent="0.2">
      <c r="A165" s="3" t="s">
        <v>561</v>
      </c>
      <c r="B165">
        <v>4600</v>
      </c>
      <c r="C165">
        <v>8505</v>
      </c>
      <c r="D165" s="5">
        <f>C165/B165*100</f>
        <v>184.89130434782609</v>
      </c>
      <c r="E165" t="s">
        <v>20</v>
      </c>
      <c r="F165">
        <v>88</v>
      </c>
      <c r="L165" t="s">
        <v>20</v>
      </c>
      <c r="M165">
        <v>2768</v>
      </c>
    </row>
    <row r="166" spans="1:13" ht="34" hidden="1" x14ac:dyDescent="0.2">
      <c r="A166" s="3" t="s">
        <v>563</v>
      </c>
      <c r="B166">
        <v>80500</v>
      </c>
      <c r="C166">
        <v>96735</v>
      </c>
      <c r="D166" s="5">
        <f>C166/B166*100</f>
        <v>120.16770186335404</v>
      </c>
      <c r="E166" t="s">
        <v>20</v>
      </c>
      <c r="F166">
        <v>1697</v>
      </c>
      <c r="L166" t="s">
        <v>20</v>
      </c>
      <c r="M166">
        <v>48</v>
      </c>
    </row>
    <row r="167" spans="1:13" ht="17" hidden="1" x14ac:dyDescent="0.2">
      <c r="A167" s="3" t="s">
        <v>567</v>
      </c>
      <c r="B167">
        <v>5700</v>
      </c>
      <c r="C167">
        <v>8322</v>
      </c>
      <c r="D167" s="5">
        <f>C167/B167*100</f>
        <v>146</v>
      </c>
      <c r="E167" t="s">
        <v>20</v>
      </c>
      <c r="F167">
        <v>92</v>
      </c>
      <c r="L167" t="s">
        <v>20</v>
      </c>
      <c r="M167">
        <v>87</v>
      </c>
    </row>
    <row r="168" spans="1:13" ht="17" hidden="1" x14ac:dyDescent="0.2">
      <c r="A168" s="3" t="s">
        <v>569</v>
      </c>
      <c r="B168">
        <v>5000</v>
      </c>
      <c r="C168">
        <v>13424</v>
      </c>
      <c r="D168" s="5">
        <f>C168/B168*100</f>
        <v>268.48</v>
      </c>
      <c r="E168" t="s">
        <v>20</v>
      </c>
      <c r="F168">
        <v>186</v>
      </c>
      <c r="L168" t="s">
        <v>20</v>
      </c>
      <c r="M168">
        <v>1894</v>
      </c>
    </row>
    <row r="169" spans="1:13" ht="34" hidden="1" x14ac:dyDescent="0.2">
      <c r="A169" s="3" t="s">
        <v>571</v>
      </c>
      <c r="B169">
        <v>1800</v>
      </c>
      <c r="C169">
        <v>10755</v>
      </c>
      <c r="D169" s="5">
        <f>C169/B169*100</f>
        <v>597.5</v>
      </c>
      <c r="E169" t="s">
        <v>20</v>
      </c>
      <c r="F169">
        <v>138</v>
      </c>
      <c r="L169" t="s">
        <v>20</v>
      </c>
      <c r="M169">
        <v>282</v>
      </c>
    </row>
    <row r="170" spans="1:13" ht="17" hidden="1" x14ac:dyDescent="0.2">
      <c r="A170" s="3" t="s">
        <v>573</v>
      </c>
      <c r="B170">
        <v>6300</v>
      </c>
      <c r="C170">
        <v>9935</v>
      </c>
      <c r="D170" s="5">
        <f>C170/B170*100</f>
        <v>157.69841269841268</v>
      </c>
      <c r="E170" t="s">
        <v>20</v>
      </c>
      <c r="F170">
        <v>261</v>
      </c>
      <c r="L170" t="s">
        <v>20</v>
      </c>
      <c r="M170">
        <v>116</v>
      </c>
    </row>
    <row r="171" spans="1:13" ht="17" hidden="1" x14ac:dyDescent="0.2">
      <c r="A171" s="3" t="s">
        <v>577</v>
      </c>
      <c r="B171">
        <v>1700</v>
      </c>
      <c r="C171">
        <v>5328</v>
      </c>
      <c r="D171" s="5">
        <f>C171/B171*100</f>
        <v>313.41176470588238</v>
      </c>
      <c r="E171" t="s">
        <v>20</v>
      </c>
      <c r="F171">
        <v>107</v>
      </c>
      <c r="L171" t="s">
        <v>20</v>
      </c>
      <c r="M171">
        <v>83</v>
      </c>
    </row>
    <row r="172" spans="1:13" ht="17" hidden="1" x14ac:dyDescent="0.2">
      <c r="A172" s="3" t="s">
        <v>579</v>
      </c>
      <c r="B172">
        <v>2900</v>
      </c>
      <c r="C172">
        <v>10756</v>
      </c>
      <c r="D172" s="5">
        <f>C172/B172*100</f>
        <v>370.89655172413791</v>
      </c>
      <c r="E172" t="s">
        <v>20</v>
      </c>
      <c r="F172">
        <v>199</v>
      </c>
      <c r="L172" t="s">
        <v>20</v>
      </c>
      <c r="M172">
        <v>91</v>
      </c>
    </row>
    <row r="173" spans="1:13" ht="17" hidden="1" x14ac:dyDescent="0.2">
      <c r="A173" s="3" t="s">
        <v>581</v>
      </c>
      <c r="B173">
        <v>45600</v>
      </c>
      <c r="C173">
        <v>165375</v>
      </c>
      <c r="D173" s="5">
        <f>C173/B173*100</f>
        <v>362.66447368421052</v>
      </c>
      <c r="E173" t="s">
        <v>20</v>
      </c>
      <c r="F173">
        <v>5512</v>
      </c>
      <c r="L173" t="s">
        <v>20</v>
      </c>
      <c r="M173">
        <v>546</v>
      </c>
    </row>
    <row r="174" spans="1:13" ht="17" hidden="1" x14ac:dyDescent="0.2">
      <c r="A174" s="3" t="s">
        <v>583</v>
      </c>
      <c r="B174">
        <v>4900</v>
      </c>
      <c r="C174">
        <v>6031</v>
      </c>
      <c r="D174" s="5">
        <f>C174/B174*100</f>
        <v>123.08163265306122</v>
      </c>
      <c r="E174" t="s">
        <v>20</v>
      </c>
      <c r="F174">
        <v>86</v>
      </c>
      <c r="L174" t="s">
        <v>20</v>
      </c>
      <c r="M174">
        <v>393</v>
      </c>
    </row>
    <row r="175" spans="1:13" ht="17" hidden="1" x14ac:dyDescent="0.2">
      <c r="A175" s="3" t="s">
        <v>587</v>
      </c>
      <c r="B175">
        <v>61600</v>
      </c>
      <c r="C175">
        <v>143910</v>
      </c>
      <c r="D175" s="5">
        <f>C175/B175*100</f>
        <v>233.62012987012989</v>
      </c>
      <c r="E175" t="s">
        <v>20</v>
      </c>
      <c r="F175">
        <v>2768</v>
      </c>
      <c r="L175" t="s">
        <v>20</v>
      </c>
      <c r="M175">
        <v>133</v>
      </c>
    </row>
    <row r="176" spans="1:13" ht="17" hidden="1" x14ac:dyDescent="0.2">
      <c r="A176" s="3" t="s">
        <v>589</v>
      </c>
      <c r="B176">
        <v>1500</v>
      </c>
      <c r="C176">
        <v>2708</v>
      </c>
      <c r="D176" s="5">
        <f>C176/B176*100</f>
        <v>180.53333333333333</v>
      </c>
      <c r="E176" t="s">
        <v>20</v>
      </c>
      <c r="F176">
        <v>48</v>
      </c>
      <c r="L176" t="s">
        <v>20</v>
      </c>
      <c r="M176">
        <v>254</v>
      </c>
    </row>
    <row r="177" spans="1:13" ht="17" hidden="1" x14ac:dyDescent="0.2">
      <c r="A177" s="3" t="s">
        <v>591</v>
      </c>
      <c r="B177">
        <v>3500</v>
      </c>
      <c r="C177">
        <v>8842</v>
      </c>
      <c r="D177" s="5">
        <f>C177/B177*100</f>
        <v>252.62857142857143</v>
      </c>
      <c r="E177" t="s">
        <v>20</v>
      </c>
      <c r="F177">
        <v>87</v>
      </c>
      <c r="L177" t="s">
        <v>20</v>
      </c>
      <c r="M177">
        <v>176</v>
      </c>
    </row>
    <row r="178" spans="1:13" ht="17" hidden="1" x14ac:dyDescent="0.2">
      <c r="A178" s="3" t="s">
        <v>597</v>
      </c>
      <c r="B178">
        <v>51100</v>
      </c>
      <c r="C178">
        <v>155349</v>
      </c>
      <c r="D178" s="5">
        <f>C178/B178*100</f>
        <v>304.0097847358121</v>
      </c>
      <c r="E178" t="s">
        <v>20</v>
      </c>
      <c r="F178">
        <v>1894</v>
      </c>
      <c r="L178" t="s">
        <v>20</v>
      </c>
      <c r="M178">
        <v>337</v>
      </c>
    </row>
    <row r="179" spans="1:13" ht="17" hidden="1" x14ac:dyDescent="0.2">
      <c r="A179" s="3" t="s">
        <v>599</v>
      </c>
      <c r="B179">
        <v>7800</v>
      </c>
      <c r="C179">
        <v>10704</v>
      </c>
      <c r="D179" s="5">
        <f>C179/B179*100</f>
        <v>137.23076923076923</v>
      </c>
      <c r="E179" t="s">
        <v>20</v>
      </c>
      <c r="F179">
        <v>282</v>
      </c>
      <c r="L179" t="s">
        <v>20</v>
      </c>
      <c r="M179">
        <v>107</v>
      </c>
    </row>
    <row r="180" spans="1:13" ht="34" hidden="1" x14ac:dyDescent="0.2">
      <c r="A180" s="3" t="s">
        <v>603</v>
      </c>
      <c r="B180">
        <v>3900</v>
      </c>
      <c r="C180">
        <v>9419</v>
      </c>
      <c r="D180" s="5">
        <f>C180/B180*100</f>
        <v>241.51282051282053</v>
      </c>
      <c r="E180" t="s">
        <v>20</v>
      </c>
      <c r="F180">
        <v>116</v>
      </c>
      <c r="L180" t="s">
        <v>20</v>
      </c>
      <c r="M180">
        <v>183</v>
      </c>
    </row>
    <row r="181" spans="1:13" ht="34" hidden="1" x14ac:dyDescent="0.2">
      <c r="A181" s="3" t="s">
        <v>607</v>
      </c>
      <c r="B181">
        <v>700</v>
      </c>
      <c r="C181">
        <v>7465</v>
      </c>
      <c r="D181" s="5">
        <f>C181/B181*100</f>
        <v>1066.4285714285716</v>
      </c>
      <c r="E181" t="s">
        <v>20</v>
      </c>
      <c r="F181">
        <v>83</v>
      </c>
      <c r="L181" t="s">
        <v>20</v>
      </c>
      <c r="M181">
        <v>72</v>
      </c>
    </row>
    <row r="182" spans="1:13" ht="17" hidden="1" x14ac:dyDescent="0.2">
      <c r="A182" s="3" t="s">
        <v>609</v>
      </c>
      <c r="B182">
        <v>2700</v>
      </c>
      <c r="C182">
        <v>8799</v>
      </c>
      <c r="D182" s="5">
        <f>C182/B182*100</f>
        <v>325.88888888888891</v>
      </c>
      <c r="E182" t="s">
        <v>20</v>
      </c>
      <c r="F182">
        <v>91</v>
      </c>
      <c r="L182" t="s">
        <v>20</v>
      </c>
      <c r="M182">
        <v>295</v>
      </c>
    </row>
    <row r="183" spans="1:13" ht="17" hidden="1" x14ac:dyDescent="0.2">
      <c r="A183" s="3" t="s">
        <v>611</v>
      </c>
      <c r="B183">
        <v>8000</v>
      </c>
      <c r="C183">
        <v>13656</v>
      </c>
      <c r="D183" s="5">
        <f>C183/B183*100</f>
        <v>170.70000000000002</v>
      </c>
      <c r="E183" t="s">
        <v>20</v>
      </c>
      <c r="F183">
        <v>546</v>
      </c>
      <c r="L183" t="s">
        <v>20</v>
      </c>
      <c r="M183">
        <v>142</v>
      </c>
    </row>
    <row r="184" spans="1:13" ht="34" hidden="1" x14ac:dyDescent="0.2">
      <c r="A184" s="3" t="s">
        <v>613</v>
      </c>
      <c r="B184">
        <v>2500</v>
      </c>
      <c r="C184">
        <v>14536</v>
      </c>
      <c r="D184" s="5">
        <f>C184/B184*100</f>
        <v>581.44000000000005</v>
      </c>
      <c r="E184" t="s">
        <v>20</v>
      </c>
      <c r="F184">
        <v>393</v>
      </c>
      <c r="L184" t="s">
        <v>20</v>
      </c>
      <c r="M184">
        <v>85</v>
      </c>
    </row>
    <row r="185" spans="1:13" ht="17" hidden="1" x14ac:dyDescent="0.2">
      <c r="A185" s="3" t="s">
        <v>617</v>
      </c>
      <c r="B185">
        <v>8400</v>
      </c>
      <c r="C185">
        <v>9076</v>
      </c>
      <c r="D185" s="5">
        <f>C185/B185*100</f>
        <v>108.04761904761904</v>
      </c>
      <c r="E185" t="s">
        <v>20</v>
      </c>
      <c r="F185">
        <v>133</v>
      </c>
      <c r="L185" t="s">
        <v>20</v>
      </c>
      <c r="M185">
        <v>659</v>
      </c>
    </row>
    <row r="186" spans="1:13" ht="17" hidden="1" x14ac:dyDescent="0.2">
      <c r="A186" s="3" t="s">
        <v>623</v>
      </c>
      <c r="B186">
        <v>900</v>
      </c>
      <c r="C186">
        <v>6357</v>
      </c>
      <c r="D186" s="5">
        <f>C186/B186*100</f>
        <v>706.33333333333337</v>
      </c>
      <c r="E186" t="s">
        <v>20</v>
      </c>
      <c r="F186">
        <v>254</v>
      </c>
      <c r="L186" t="s">
        <v>20</v>
      </c>
      <c r="M186">
        <v>121</v>
      </c>
    </row>
    <row r="187" spans="1:13" ht="17" hidden="1" x14ac:dyDescent="0.2">
      <c r="A187" s="3" t="s">
        <v>627</v>
      </c>
      <c r="B187">
        <v>6300</v>
      </c>
      <c r="C187">
        <v>13213</v>
      </c>
      <c r="D187" s="5">
        <f>C187/B187*100</f>
        <v>209.73015873015873</v>
      </c>
      <c r="E187" t="s">
        <v>20</v>
      </c>
      <c r="F187">
        <v>176</v>
      </c>
      <c r="L187" t="s">
        <v>20</v>
      </c>
      <c r="M187">
        <v>3742</v>
      </c>
    </row>
    <row r="188" spans="1:13" ht="17" hidden="1" x14ac:dyDescent="0.2">
      <c r="A188" s="3" t="s">
        <v>631</v>
      </c>
      <c r="B188">
        <v>800</v>
      </c>
      <c r="C188">
        <v>13474</v>
      </c>
      <c r="D188" s="5">
        <f>C188/B188*100</f>
        <v>1684.25</v>
      </c>
      <c r="E188" t="s">
        <v>20</v>
      </c>
      <c r="F188">
        <v>337</v>
      </c>
      <c r="L188" t="s">
        <v>20</v>
      </c>
      <c r="M188">
        <v>223</v>
      </c>
    </row>
    <row r="189" spans="1:13" ht="17" hidden="1" x14ac:dyDescent="0.2">
      <c r="A189" s="3" t="s">
        <v>635</v>
      </c>
      <c r="B189">
        <v>1800</v>
      </c>
      <c r="C189">
        <v>8219</v>
      </c>
      <c r="D189" s="5">
        <f>C189/B189*100</f>
        <v>456.61111111111109</v>
      </c>
      <c r="E189" t="s">
        <v>20</v>
      </c>
      <c r="F189">
        <v>107</v>
      </c>
      <c r="L189" t="s">
        <v>20</v>
      </c>
      <c r="M189">
        <v>133</v>
      </c>
    </row>
    <row r="190" spans="1:13" ht="17" hidden="1" x14ac:dyDescent="0.2">
      <c r="A190" s="3" t="s">
        <v>641</v>
      </c>
      <c r="B190">
        <v>600</v>
      </c>
      <c r="C190">
        <v>8038</v>
      </c>
      <c r="D190" s="5">
        <f>C190/B190*100</f>
        <v>1339.6666666666667</v>
      </c>
      <c r="E190" t="s">
        <v>20</v>
      </c>
      <c r="F190">
        <v>183</v>
      </c>
      <c r="L190" t="s">
        <v>20</v>
      </c>
      <c r="M190">
        <v>5168</v>
      </c>
    </row>
    <row r="191" spans="1:13" ht="17" hidden="1" x14ac:dyDescent="0.2">
      <c r="A191" s="3" t="s">
        <v>431</v>
      </c>
      <c r="B191">
        <v>191300</v>
      </c>
      <c r="C191">
        <v>45004</v>
      </c>
      <c r="D191" s="5">
        <f>C191/B191*100</f>
        <v>23.525352848928385</v>
      </c>
      <c r="E191" t="s">
        <v>74</v>
      </c>
      <c r="F191">
        <v>441</v>
      </c>
      <c r="L191" t="s">
        <v>20</v>
      </c>
      <c r="M191">
        <v>307</v>
      </c>
    </row>
    <row r="192" spans="1:13" ht="17" hidden="1" x14ac:dyDescent="0.2">
      <c r="A192" s="3" t="s">
        <v>649</v>
      </c>
      <c r="B192">
        <v>3500</v>
      </c>
      <c r="C192">
        <v>5037</v>
      </c>
      <c r="D192" s="5">
        <f>C192/B192*100</f>
        <v>143.91428571428571</v>
      </c>
      <c r="E192" t="s">
        <v>20</v>
      </c>
      <c r="F192">
        <v>72</v>
      </c>
      <c r="L192" t="s">
        <v>20</v>
      </c>
      <c r="M192">
        <v>2441</v>
      </c>
    </row>
    <row r="193" spans="1:13" ht="34" hidden="1" x14ac:dyDescent="0.2">
      <c r="A193" s="3" t="s">
        <v>655</v>
      </c>
      <c r="B193">
        <v>900</v>
      </c>
      <c r="C193">
        <v>12102</v>
      </c>
      <c r="D193" s="5">
        <f>C193/B193*100</f>
        <v>1344.6666666666667</v>
      </c>
      <c r="E193" t="s">
        <v>20</v>
      </c>
      <c r="F193">
        <v>295</v>
      </c>
      <c r="L193" t="s">
        <v>20</v>
      </c>
      <c r="M193">
        <v>1385</v>
      </c>
    </row>
    <row r="194" spans="1:13" ht="17" hidden="1" x14ac:dyDescent="0.2">
      <c r="A194" s="3" t="s">
        <v>661</v>
      </c>
      <c r="B194">
        <v>2100</v>
      </c>
      <c r="C194">
        <v>11469</v>
      </c>
      <c r="D194" s="5">
        <f>C194/B194*100</f>
        <v>546.14285714285722</v>
      </c>
      <c r="E194" t="s">
        <v>20</v>
      </c>
      <c r="F194">
        <v>142</v>
      </c>
      <c r="L194" t="s">
        <v>20</v>
      </c>
      <c r="M194">
        <v>190</v>
      </c>
    </row>
    <row r="195" spans="1:13" ht="17" hidden="1" x14ac:dyDescent="0.2">
      <c r="A195" s="3" t="s">
        <v>663</v>
      </c>
      <c r="B195">
        <v>2800</v>
      </c>
      <c r="C195">
        <v>8014</v>
      </c>
      <c r="D195" s="5">
        <f>C195/B195*100</f>
        <v>286.21428571428572</v>
      </c>
      <c r="E195" t="s">
        <v>20</v>
      </c>
      <c r="F195">
        <v>85</v>
      </c>
      <c r="L195" t="s">
        <v>20</v>
      </c>
      <c r="M195">
        <v>470</v>
      </c>
    </row>
    <row r="196" spans="1:13" ht="17" hidden="1" x14ac:dyDescent="0.2">
      <c r="A196" s="3" t="s">
        <v>667</v>
      </c>
      <c r="B196">
        <v>32900</v>
      </c>
      <c r="C196">
        <v>43473</v>
      </c>
      <c r="D196" s="5">
        <f>C196/B196*100</f>
        <v>132.13677811550153</v>
      </c>
      <c r="E196" t="s">
        <v>20</v>
      </c>
      <c r="F196">
        <v>659</v>
      </c>
      <c r="L196" t="s">
        <v>20</v>
      </c>
      <c r="M196">
        <v>253</v>
      </c>
    </row>
    <row r="197" spans="1:13" ht="17" hidden="1" x14ac:dyDescent="0.2">
      <c r="A197" s="3" t="s">
        <v>675</v>
      </c>
      <c r="B197">
        <v>6300</v>
      </c>
      <c r="C197">
        <v>12812</v>
      </c>
      <c r="D197" s="5">
        <f>C197/B197*100</f>
        <v>203.36507936507937</v>
      </c>
      <c r="E197" t="s">
        <v>20</v>
      </c>
      <c r="F197">
        <v>121</v>
      </c>
      <c r="L197" t="s">
        <v>20</v>
      </c>
      <c r="M197">
        <v>1113</v>
      </c>
    </row>
    <row r="198" spans="1:13" ht="17" hidden="1" x14ac:dyDescent="0.2">
      <c r="A198" s="3" t="s">
        <v>677</v>
      </c>
      <c r="B198">
        <v>59100</v>
      </c>
      <c r="C198">
        <v>183345</v>
      </c>
      <c r="D198" s="5">
        <f>C198/B198*100</f>
        <v>310.2284263959391</v>
      </c>
      <c r="E198" t="s">
        <v>20</v>
      </c>
      <c r="F198">
        <v>3742</v>
      </c>
      <c r="L198" t="s">
        <v>20</v>
      </c>
      <c r="M198">
        <v>2283</v>
      </c>
    </row>
    <row r="199" spans="1:13" ht="17" hidden="1" x14ac:dyDescent="0.2">
      <c r="A199" s="3" t="s">
        <v>679</v>
      </c>
      <c r="B199">
        <v>2200</v>
      </c>
      <c r="C199">
        <v>8697</v>
      </c>
      <c r="D199" s="5">
        <f>C199/B199*100</f>
        <v>395.31818181818181</v>
      </c>
      <c r="E199" t="s">
        <v>20</v>
      </c>
      <c r="F199">
        <v>223</v>
      </c>
      <c r="L199" t="s">
        <v>20</v>
      </c>
      <c r="M199">
        <v>1095</v>
      </c>
    </row>
    <row r="200" spans="1:13" ht="17" hidden="1" x14ac:dyDescent="0.2">
      <c r="A200" s="3" t="s">
        <v>681</v>
      </c>
      <c r="B200">
        <v>1400</v>
      </c>
      <c r="C200">
        <v>4126</v>
      </c>
      <c r="D200" s="5">
        <f>C200/B200*100</f>
        <v>294.71428571428572</v>
      </c>
      <c r="E200" t="s">
        <v>20</v>
      </c>
      <c r="F200">
        <v>133</v>
      </c>
      <c r="L200" t="s">
        <v>20</v>
      </c>
      <c r="M200">
        <v>1690</v>
      </c>
    </row>
    <row r="201" spans="1:13" ht="34" hidden="1" x14ac:dyDescent="0.2">
      <c r="A201" s="3" t="s">
        <v>697</v>
      </c>
      <c r="B201">
        <v>117900</v>
      </c>
      <c r="C201">
        <v>196377</v>
      </c>
      <c r="D201" s="5">
        <f>C201/B201*100</f>
        <v>166.56234096692114</v>
      </c>
      <c r="E201" t="s">
        <v>20</v>
      </c>
      <c r="F201">
        <v>5168</v>
      </c>
      <c r="L201" t="s">
        <v>20</v>
      </c>
      <c r="M201">
        <v>191</v>
      </c>
    </row>
    <row r="202" spans="1:13" ht="17" hidden="1" x14ac:dyDescent="0.2">
      <c r="A202" s="3" t="s">
        <v>701</v>
      </c>
      <c r="B202">
        <v>7100</v>
      </c>
      <c r="C202">
        <v>11648</v>
      </c>
      <c r="D202" s="5">
        <f>C202/B202*100</f>
        <v>164.05633802816902</v>
      </c>
      <c r="E202" t="s">
        <v>20</v>
      </c>
      <c r="F202">
        <v>307</v>
      </c>
      <c r="L202" t="s">
        <v>20</v>
      </c>
      <c r="M202">
        <v>2013</v>
      </c>
    </row>
    <row r="203" spans="1:13" ht="34" hidden="1" x14ac:dyDescent="0.2">
      <c r="A203" s="3" t="s">
        <v>709</v>
      </c>
      <c r="B203">
        <v>98700</v>
      </c>
      <c r="C203">
        <v>131826</v>
      </c>
      <c r="D203" s="5">
        <f>C203/B203*100</f>
        <v>133.56231003039514</v>
      </c>
      <c r="E203" t="s">
        <v>20</v>
      </c>
      <c r="F203">
        <v>2441</v>
      </c>
      <c r="L203" t="s">
        <v>20</v>
      </c>
      <c r="M203">
        <v>1703</v>
      </c>
    </row>
    <row r="204" spans="1:13" ht="17" hidden="1" x14ac:dyDescent="0.2">
      <c r="A204" s="3" t="s">
        <v>457</v>
      </c>
      <c r="B204">
        <v>8300</v>
      </c>
      <c r="C204">
        <v>6543</v>
      </c>
      <c r="D204" s="5">
        <f>C204/B204*100</f>
        <v>78.831325301204828</v>
      </c>
      <c r="E204" t="s">
        <v>74</v>
      </c>
      <c r="F204">
        <v>82</v>
      </c>
      <c r="L204" t="s">
        <v>20</v>
      </c>
      <c r="M204">
        <v>80</v>
      </c>
    </row>
    <row r="205" spans="1:13" ht="34" hidden="1" x14ac:dyDescent="0.2">
      <c r="A205" s="3" t="s">
        <v>713</v>
      </c>
      <c r="B205">
        <v>33700</v>
      </c>
      <c r="C205">
        <v>62330</v>
      </c>
      <c r="D205" s="5">
        <f>C205/B205*100</f>
        <v>184.95548961424333</v>
      </c>
      <c r="E205" t="s">
        <v>20</v>
      </c>
      <c r="F205">
        <v>1385</v>
      </c>
      <c r="L205" t="s">
        <v>20</v>
      </c>
      <c r="M205">
        <v>41</v>
      </c>
    </row>
    <row r="206" spans="1:13" ht="17" hidden="1" x14ac:dyDescent="0.2">
      <c r="A206" s="3" t="s">
        <v>715</v>
      </c>
      <c r="B206">
        <v>3300</v>
      </c>
      <c r="C206">
        <v>14643</v>
      </c>
      <c r="D206" s="5">
        <f>C206/B206*100</f>
        <v>443.72727272727275</v>
      </c>
      <c r="E206" t="s">
        <v>20</v>
      </c>
      <c r="F206">
        <v>190</v>
      </c>
      <c r="L206" t="s">
        <v>20</v>
      </c>
      <c r="M206">
        <v>187</v>
      </c>
    </row>
    <row r="207" spans="1:13" ht="34" hidden="1" x14ac:dyDescent="0.2">
      <c r="A207" s="3" t="s">
        <v>717</v>
      </c>
      <c r="B207">
        <v>20700</v>
      </c>
      <c r="C207">
        <v>41396</v>
      </c>
      <c r="D207" s="5">
        <f>C207/B207*100</f>
        <v>199.9806763285024</v>
      </c>
      <c r="E207" t="s">
        <v>20</v>
      </c>
      <c r="F207">
        <v>470</v>
      </c>
      <c r="L207" t="s">
        <v>20</v>
      </c>
      <c r="M207">
        <v>2875</v>
      </c>
    </row>
    <row r="208" spans="1:13" ht="17" hidden="1" x14ac:dyDescent="0.2">
      <c r="A208" s="3" t="s">
        <v>465</v>
      </c>
      <c r="B208">
        <v>9000</v>
      </c>
      <c r="C208">
        <v>3496</v>
      </c>
      <c r="D208" s="5">
        <f>C208/B208*100</f>
        <v>38.844444444444441</v>
      </c>
      <c r="E208" t="s">
        <v>74</v>
      </c>
      <c r="F208">
        <v>57</v>
      </c>
      <c r="L208" t="s">
        <v>20</v>
      </c>
      <c r="M208">
        <v>88</v>
      </c>
    </row>
    <row r="209" spans="1:13" ht="17" hidden="1" x14ac:dyDescent="0.2">
      <c r="A209" s="3" t="s">
        <v>719</v>
      </c>
      <c r="B209">
        <v>9600</v>
      </c>
      <c r="C209">
        <v>11900</v>
      </c>
      <c r="D209" s="5">
        <f>C209/B209*100</f>
        <v>123.95833333333333</v>
      </c>
      <c r="E209" t="s">
        <v>20</v>
      </c>
      <c r="F209">
        <v>253</v>
      </c>
      <c r="L209" t="s">
        <v>20</v>
      </c>
      <c r="M209">
        <v>191</v>
      </c>
    </row>
    <row r="210" spans="1:13" ht="17" hidden="1" x14ac:dyDescent="0.2">
      <c r="A210" s="3" t="s">
        <v>721</v>
      </c>
      <c r="B210">
        <v>66200</v>
      </c>
      <c r="C210">
        <v>123538</v>
      </c>
      <c r="D210" s="5">
        <f>C210/B210*100</f>
        <v>186.61329305135951</v>
      </c>
      <c r="E210" t="s">
        <v>20</v>
      </c>
      <c r="F210">
        <v>1113</v>
      </c>
      <c r="L210" t="s">
        <v>20</v>
      </c>
      <c r="M210">
        <v>139</v>
      </c>
    </row>
    <row r="211" spans="1:13" ht="17" hidden="1" x14ac:dyDescent="0.2">
      <c r="A211" s="3" t="s">
        <v>471</v>
      </c>
      <c r="B211">
        <v>194500</v>
      </c>
      <c r="C211">
        <v>41212</v>
      </c>
      <c r="D211" s="5">
        <f>C211/B211*100</f>
        <v>21.188688946015425</v>
      </c>
      <c r="E211" t="s">
        <v>47</v>
      </c>
      <c r="F211">
        <v>808</v>
      </c>
      <c r="L211" t="s">
        <v>20</v>
      </c>
      <c r="M211">
        <v>186</v>
      </c>
    </row>
    <row r="212" spans="1:13" ht="17" hidden="1" x14ac:dyDescent="0.2">
      <c r="A212" s="3" t="s">
        <v>723</v>
      </c>
      <c r="B212">
        <v>173800</v>
      </c>
      <c r="C212">
        <v>198628</v>
      </c>
      <c r="D212" s="5">
        <f>C212/B212*100</f>
        <v>114.28538550057536</v>
      </c>
      <c r="E212" t="s">
        <v>20</v>
      </c>
      <c r="F212">
        <v>2283</v>
      </c>
      <c r="L212" t="s">
        <v>20</v>
      </c>
      <c r="M212">
        <v>112</v>
      </c>
    </row>
    <row r="213" spans="1:13" ht="17" hidden="1" x14ac:dyDescent="0.2">
      <c r="A213" s="3" t="s">
        <v>727</v>
      </c>
      <c r="B213">
        <v>94500</v>
      </c>
      <c r="C213">
        <v>116064</v>
      </c>
      <c r="D213" s="5">
        <f>C213/B213*100</f>
        <v>122.81904761904762</v>
      </c>
      <c r="E213" t="s">
        <v>20</v>
      </c>
      <c r="F213">
        <v>1095</v>
      </c>
      <c r="L213" t="s">
        <v>20</v>
      </c>
      <c r="M213">
        <v>101</v>
      </c>
    </row>
    <row r="214" spans="1:13" ht="17" hidden="1" x14ac:dyDescent="0.2">
      <c r="A214" s="3" t="s">
        <v>729</v>
      </c>
      <c r="B214">
        <v>69800</v>
      </c>
      <c r="C214">
        <v>125042</v>
      </c>
      <c r="D214" s="5">
        <f>C214/B214*100</f>
        <v>179.14326647564468</v>
      </c>
      <c r="E214" t="s">
        <v>20</v>
      </c>
      <c r="F214">
        <v>1690</v>
      </c>
      <c r="L214" t="s">
        <v>20</v>
      </c>
      <c r="M214">
        <v>206</v>
      </c>
    </row>
    <row r="215" spans="1:13" ht="17" hidden="1" x14ac:dyDescent="0.2">
      <c r="A215" s="3" t="s">
        <v>747</v>
      </c>
      <c r="B215">
        <v>900</v>
      </c>
      <c r="C215">
        <v>12607</v>
      </c>
      <c r="D215" s="5">
        <f>C215/B215*100</f>
        <v>1400.7777777777778</v>
      </c>
      <c r="E215" t="s">
        <v>20</v>
      </c>
      <c r="F215">
        <v>191</v>
      </c>
      <c r="L215" t="s">
        <v>20</v>
      </c>
      <c r="M215">
        <v>154</v>
      </c>
    </row>
    <row r="216" spans="1:13" ht="17" hidden="1" x14ac:dyDescent="0.2">
      <c r="A216" s="3" t="s">
        <v>755</v>
      </c>
      <c r="B216">
        <v>74100</v>
      </c>
      <c r="C216">
        <v>94631</v>
      </c>
      <c r="D216" s="5">
        <f>C216/B216*100</f>
        <v>127.70715249662618</v>
      </c>
      <c r="E216" t="s">
        <v>20</v>
      </c>
      <c r="F216">
        <v>2013</v>
      </c>
      <c r="L216" t="s">
        <v>20</v>
      </c>
      <c r="M216">
        <v>5966</v>
      </c>
    </row>
    <row r="217" spans="1:13" ht="17" hidden="1" x14ac:dyDescent="0.2">
      <c r="A217" s="3" t="s">
        <v>759</v>
      </c>
      <c r="B217">
        <v>33600</v>
      </c>
      <c r="C217">
        <v>137961</v>
      </c>
      <c r="D217" s="5">
        <f>C217/B217*100</f>
        <v>410.59821428571428</v>
      </c>
      <c r="E217" t="s">
        <v>20</v>
      </c>
      <c r="F217">
        <v>1703</v>
      </c>
      <c r="L217" t="s">
        <v>20</v>
      </c>
      <c r="M217">
        <v>169</v>
      </c>
    </row>
    <row r="218" spans="1:13" ht="17" hidden="1" x14ac:dyDescent="0.2">
      <c r="A218" s="3" t="s">
        <v>761</v>
      </c>
      <c r="B218">
        <v>6100</v>
      </c>
      <c r="C218">
        <v>7548</v>
      </c>
      <c r="D218" s="5">
        <f>C218/B218*100</f>
        <v>123.73770491803278</v>
      </c>
      <c r="E218" t="s">
        <v>20</v>
      </c>
      <c r="F218">
        <v>80</v>
      </c>
      <c r="L218" t="s">
        <v>20</v>
      </c>
      <c r="M218">
        <v>2106</v>
      </c>
    </row>
    <row r="219" spans="1:13" ht="17" hidden="1" x14ac:dyDescent="0.2">
      <c r="A219" s="3" t="s">
        <v>767</v>
      </c>
      <c r="B219">
        <v>2300</v>
      </c>
      <c r="C219">
        <v>4253</v>
      </c>
      <c r="D219" s="5">
        <f>C219/B219*100</f>
        <v>184.91304347826087</v>
      </c>
      <c r="E219" t="s">
        <v>20</v>
      </c>
      <c r="F219">
        <v>41</v>
      </c>
      <c r="L219" t="s">
        <v>20</v>
      </c>
      <c r="M219">
        <v>131</v>
      </c>
    </row>
    <row r="220" spans="1:13" ht="17" hidden="1" x14ac:dyDescent="0.2">
      <c r="A220" s="3" t="s">
        <v>771</v>
      </c>
      <c r="B220">
        <v>4000</v>
      </c>
      <c r="C220">
        <v>11948</v>
      </c>
      <c r="D220" s="5">
        <f>C220/B220*100</f>
        <v>298.7</v>
      </c>
      <c r="E220" t="s">
        <v>20</v>
      </c>
      <c r="F220">
        <v>187</v>
      </c>
      <c r="L220" t="s">
        <v>20</v>
      </c>
      <c r="M220">
        <v>84</v>
      </c>
    </row>
    <row r="221" spans="1:13" ht="17" hidden="1" x14ac:dyDescent="0.2">
      <c r="A221" s="3" t="s">
        <v>773</v>
      </c>
      <c r="B221">
        <v>59700</v>
      </c>
      <c r="C221">
        <v>135132</v>
      </c>
      <c r="D221" s="5">
        <f>C221/B221*100</f>
        <v>226.35175879396985</v>
      </c>
      <c r="E221" t="s">
        <v>20</v>
      </c>
      <c r="F221">
        <v>2875</v>
      </c>
      <c r="L221" t="s">
        <v>20</v>
      </c>
      <c r="M221">
        <v>155</v>
      </c>
    </row>
    <row r="222" spans="1:13" ht="17" hidden="1" x14ac:dyDescent="0.2">
      <c r="A222" s="3" t="s">
        <v>775</v>
      </c>
      <c r="B222">
        <v>5500</v>
      </c>
      <c r="C222">
        <v>9546</v>
      </c>
      <c r="D222" s="5">
        <f>C222/B222*100</f>
        <v>173.56363636363636</v>
      </c>
      <c r="E222" t="s">
        <v>20</v>
      </c>
      <c r="F222">
        <v>88</v>
      </c>
      <c r="L222" t="s">
        <v>20</v>
      </c>
      <c r="M222">
        <v>189</v>
      </c>
    </row>
    <row r="223" spans="1:13" ht="17" hidden="1" x14ac:dyDescent="0.2">
      <c r="A223" s="3" t="s">
        <v>777</v>
      </c>
      <c r="B223">
        <v>3700</v>
      </c>
      <c r="C223">
        <v>13755</v>
      </c>
      <c r="D223" s="5">
        <f>C223/B223*100</f>
        <v>371.75675675675677</v>
      </c>
      <c r="E223" t="s">
        <v>20</v>
      </c>
      <c r="F223">
        <v>191</v>
      </c>
      <c r="L223" t="s">
        <v>20</v>
      </c>
      <c r="M223">
        <v>4799</v>
      </c>
    </row>
    <row r="224" spans="1:13" ht="17" hidden="1" x14ac:dyDescent="0.2">
      <c r="A224" s="3" t="s">
        <v>779</v>
      </c>
      <c r="B224">
        <v>5200</v>
      </c>
      <c r="C224">
        <v>8330</v>
      </c>
      <c r="D224" s="5">
        <f>C224/B224*100</f>
        <v>160.19230769230771</v>
      </c>
      <c r="E224" t="s">
        <v>20</v>
      </c>
      <c r="F224">
        <v>139</v>
      </c>
      <c r="L224" t="s">
        <v>20</v>
      </c>
      <c r="M224">
        <v>1137</v>
      </c>
    </row>
    <row r="225" spans="1:13" ht="17" hidden="1" x14ac:dyDescent="0.2">
      <c r="A225" s="3" t="s">
        <v>781</v>
      </c>
      <c r="B225">
        <v>900</v>
      </c>
      <c r="C225">
        <v>14547</v>
      </c>
      <c r="D225" s="5">
        <f>C225/B225*100</f>
        <v>1616.3333333333335</v>
      </c>
      <c r="E225" t="s">
        <v>20</v>
      </c>
      <c r="F225">
        <v>186</v>
      </c>
      <c r="L225" t="s">
        <v>20</v>
      </c>
      <c r="M225">
        <v>1152</v>
      </c>
    </row>
    <row r="226" spans="1:13" ht="17" hidden="1" x14ac:dyDescent="0.2">
      <c r="A226" s="3" t="s">
        <v>783</v>
      </c>
      <c r="B226">
        <v>1600</v>
      </c>
      <c r="C226">
        <v>11735</v>
      </c>
      <c r="D226" s="5">
        <f>C226/B226*100</f>
        <v>733.4375</v>
      </c>
      <c r="E226" t="s">
        <v>20</v>
      </c>
      <c r="F226">
        <v>112</v>
      </c>
      <c r="L226" t="s">
        <v>20</v>
      </c>
      <c r="M226">
        <v>50</v>
      </c>
    </row>
    <row r="227" spans="1:13" ht="17" hidden="1" x14ac:dyDescent="0.2">
      <c r="A227" s="3" t="s">
        <v>785</v>
      </c>
      <c r="B227">
        <v>1800</v>
      </c>
      <c r="C227">
        <v>10658</v>
      </c>
      <c r="D227" s="5">
        <f>C227/B227*100</f>
        <v>592.11111111111109</v>
      </c>
      <c r="E227" t="s">
        <v>20</v>
      </c>
      <c r="F227">
        <v>101</v>
      </c>
      <c r="L227" t="s">
        <v>20</v>
      </c>
      <c r="M227">
        <v>3059</v>
      </c>
    </row>
    <row r="228" spans="1:13" ht="17" hidden="1" x14ac:dyDescent="0.2">
      <c r="A228" s="3" t="s">
        <v>789</v>
      </c>
      <c r="B228">
        <v>5200</v>
      </c>
      <c r="C228">
        <v>14394</v>
      </c>
      <c r="D228" s="5">
        <f>C228/B228*100</f>
        <v>276.80769230769232</v>
      </c>
      <c r="E228" t="s">
        <v>20</v>
      </c>
      <c r="F228">
        <v>206</v>
      </c>
      <c r="L228" t="s">
        <v>20</v>
      </c>
      <c r="M228">
        <v>34</v>
      </c>
    </row>
    <row r="229" spans="1:13" ht="17" hidden="1" x14ac:dyDescent="0.2">
      <c r="A229" s="3" t="s">
        <v>791</v>
      </c>
      <c r="B229">
        <v>5400</v>
      </c>
      <c r="C229">
        <v>14743</v>
      </c>
      <c r="D229" s="5">
        <f>C229/B229*100</f>
        <v>273.01851851851848</v>
      </c>
      <c r="E229" t="s">
        <v>20</v>
      </c>
      <c r="F229">
        <v>154</v>
      </c>
      <c r="L229" t="s">
        <v>20</v>
      </c>
      <c r="M229">
        <v>220</v>
      </c>
    </row>
    <row r="230" spans="1:13" ht="17" hidden="1" x14ac:dyDescent="0.2">
      <c r="A230" s="3" t="s">
        <v>793</v>
      </c>
      <c r="B230">
        <v>112300</v>
      </c>
      <c r="C230">
        <v>178965</v>
      </c>
      <c r="D230" s="5">
        <f>C230/B230*100</f>
        <v>159.36331255565449</v>
      </c>
      <c r="E230" t="s">
        <v>20</v>
      </c>
      <c r="F230">
        <v>5966</v>
      </c>
      <c r="L230" t="s">
        <v>20</v>
      </c>
      <c r="M230">
        <v>1604</v>
      </c>
    </row>
    <row r="231" spans="1:13" ht="34" hidden="1" x14ac:dyDescent="0.2">
      <c r="A231" s="3" t="s">
        <v>797</v>
      </c>
      <c r="B231">
        <v>900</v>
      </c>
      <c r="C231">
        <v>14324</v>
      </c>
      <c r="D231" s="5">
        <f>C231/B231*100</f>
        <v>1591.5555555555554</v>
      </c>
      <c r="E231" t="s">
        <v>20</v>
      </c>
      <c r="F231">
        <v>169</v>
      </c>
      <c r="L231" t="s">
        <v>20</v>
      </c>
      <c r="M231">
        <v>454</v>
      </c>
    </row>
    <row r="232" spans="1:13" ht="17" hidden="1" x14ac:dyDescent="0.2">
      <c r="A232" s="3" t="s">
        <v>799</v>
      </c>
      <c r="B232">
        <v>22500</v>
      </c>
      <c r="C232">
        <v>164291</v>
      </c>
      <c r="D232" s="5">
        <f>C232/B232*100</f>
        <v>730.18222222222221</v>
      </c>
      <c r="E232" t="s">
        <v>20</v>
      </c>
      <c r="F232">
        <v>2106</v>
      </c>
      <c r="L232" t="s">
        <v>20</v>
      </c>
      <c r="M232">
        <v>123</v>
      </c>
    </row>
    <row r="233" spans="1:13" ht="17" hidden="1" x14ac:dyDescent="0.2">
      <c r="A233" s="3" t="s">
        <v>515</v>
      </c>
      <c r="B233">
        <v>7200</v>
      </c>
      <c r="C233">
        <v>5523</v>
      </c>
      <c r="D233" s="5">
        <f>C233/B233*100</f>
        <v>76.708333333333329</v>
      </c>
      <c r="E233" t="s">
        <v>74</v>
      </c>
      <c r="F233">
        <v>67</v>
      </c>
      <c r="L233" t="s">
        <v>20</v>
      </c>
      <c r="M233">
        <v>299</v>
      </c>
    </row>
    <row r="234" spans="1:13" ht="17" hidden="1" x14ac:dyDescent="0.2">
      <c r="A234" s="3" t="s">
        <v>805</v>
      </c>
      <c r="B234">
        <v>3400</v>
      </c>
      <c r="C234">
        <v>12275</v>
      </c>
      <c r="D234" s="5">
        <f>C234/B234*100</f>
        <v>361.02941176470591</v>
      </c>
      <c r="E234" t="s">
        <v>20</v>
      </c>
      <c r="F234">
        <v>131</v>
      </c>
      <c r="L234" t="s">
        <v>20</v>
      </c>
      <c r="M234">
        <v>2237</v>
      </c>
    </row>
    <row r="235" spans="1:13" ht="34" hidden="1" x14ac:dyDescent="0.2">
      <c r="A235" s="3" t="s">
        <v>813</v>
      </c>
      <c r="B235">
        <v>2500</v>
      </c>
      <c r="C235">
        <v>4008</v>
      </c>
      <c r="D235" s="5">
        <f>C235/B235*100</f>
        <v>160.32</v>
      </c>
      <c r="E235" t="s">
        <v>20</v>
      </c>
      <c r="F235">
        <v>84</v>
      </c>
      <c r="L235" t="s">
        <v>20</v>
      </c>
      <c r="M235">
        <v>645</v>
      </c>
    </row>
    <row r="236" spans="1:13" ht="17" hidden="1" x14ac:dyDescent="0.2">
      <c r="A236" s="3" t="s">
        <v>815</v>
      </c>
      <c r="B236">
        <v>5300</v>
      </c>
      <c r="C236">
        <v>9749</v>
      </c>
      <c r="D236" s="5">
        <f>C236/B236*100</f>
        <v>183.9433962264151</v>
      </c>
      <c r="E236" t="s">
        <v>20</v>
      </c>
      <c r="F236">
        <v>155</v>
      </c>
      <c r="L236" t="s">
        <v>20</v>
      </c>
      <c r="M236">
        <v>484</v>
      </c>
    </row>
    <row r="237" spans="1:13" ht="17" hidden="1" x14ac:dyDescent="0.2">
      <c r="A237" s="3" t="s">
        <v>819</v>
      </c>
      <c r="B237">
        <v>6300</v>
      </c>
      <c r="C237">
        <v>14199</v>
      </c>
      <c r="D237" s="5">
        <f>C237/B237*100</f>
        <v>225.38095238095238</v>
      </c>
      <c r="E237" t="s">
        <v>20</v>
      </c>
      <c r="F237">
        <v>189</v>
      </c>
      <c r="L237" t="s">
        <v>20</v>
      </c>
      <c r="M237">
        <v>154</v>
      </c>
    </row>
    <row r="238" spans="1:13" ht="17" hidden="1" x14ac:dyDescent="0.2">
      <c r="A238" s="3" t="s">
        <v>821</v>
      </c>
      <c r="B238">
        <v>114400</v>
      </c>
      <c r="C238">
        <v>196779</v>
      </c>
      <c r="D238" s="5">
        <f>C238/B238*100</f>
        <v>172.00961538461539</v>
      </c>
      <c r="E238" t="s">
        <v>20</v>
      </c>
      <c r="F238">
        <v>4799</v>
      </c>
      <c r="L238" t="s">
        <v>20</v>
      </c>
      <c r="M238">
        <v>82</v>
      </c>
    </row>
    <row r="239" spans="1:13" ht="34" hidden="1" x14ac:dyDescent="0.2">
      <c r="A239" s="3" t="s">
        <v>823</v>
      </c>
      <c r="B239">
        <v>38900</v>
      </c>
      <c r="C239">
        <v>56859</v>
      </c>
      <c r="D239" s="5">
        <f>C239/B239*100</f>
        <v>146.16709511568124</v>
      </c>
      <c r="E239" t="s">
        <v>20</v>
      </c>
      <c r="F239">
        <v>1137</v>
      </c>
      <c r="L239" t="s">
        <v>20</v>
      </c>
      <c r="M239">
        <v>134</v>
      </c>
    </row>
    <row r="240" spans="1:13" ht="17" hidden="1" x14ac:dyDescent="0.2">
      <c r="A240" s="3" t="s">
        <v>831</v>
      </c>
      <c r="B240">
        <v>83000</v>
      </c>
      <c r="C240">
        <v>101352</v>
      </c>
      <c r="D240" s="5">
        <f>C240/B240*100</f>
        <v>122.11084337349398</v>
      </c>
      <c r="E240" t="s">
        <v>20</v>
      </c>
      <c r="F240">
        <v>1152</v>
      </c>
      <c r="L240" t="s">
        <v>20</v>
      </c>
      <c r="M240">
        <v>5203</v>
      </c>
    </row>
    <row r="241" spans="1:13" ht="17" hidden="1" x14ac:dyDescent="0.2">
      <c r="A241" s="3" t="s">
        <v>833</v>
      </c>
      <c r="B241">
        <v>2400</v>
      </c>
      <c r="C241">
        <v>4477</v>
      </c>
      <c r="D241" s="5">
        <f>C241/B241*100</f>
        <v>186.54166666666669</v>
      </c>
      <c r="E241" t="s">
        <v>20</v>
      </c>
      <c r="F241">
        <v>50</v>
      </c>
      <c r="L241" t="s">
        <v>20</v>
      </c>
      <c r="M241">
        <v>94</v>
      </c>
    </row>
    <row r="242" spans="1:13" ht="17" hidden="1" x14ac:dyDescent="0.2">
      <c r="A242" s="3" t="s">
        <v>839</v>
      </c>
      <c r="B242">
        <v>62800</v>
      </c>
      <c r="C242">
        <v>143788</v>
      </c>
      <c r="D242" s="5">
        <f>C242/B242*100</f>
        <v>228.96178343949046</v>
      </c>
      <c r="E242" t="s">
        <v>20</v>
      </c>
      <c r="F242">
        <v>3059</v>
      </c>
      <c r="L242" t="s">
        <v>20</v>
      </c>
      <c r="M242">
        <v>205</v>
      </c>
    </row>
    <row r="243" spans="1:13" ht="17" hidden="1" x14ac:dyDescent="0.2">
      <c r="A243" s="3" t="s">
        <v>841</v>
      </c>
      <c r="B243">
        <v>800</v>
      </c>
      <c r="C243">
        <v>3755</v>
      </c>
      <c r="D243" s="5">
        <f>C243/B243*100</f>
        <v>469.37499999999994</v>
      </c>
      <c r="E243" t="s">
        <v>20</v>
      </c>
      <c r="F243">
        <v>34</v>
      </c>
      <c r="L243" t="s">
        <v>20</v>
      </c>
      <c r="M243">
        <v>92</v>
      </c>
    </row>
    <row r="244" spans="1:13" ht="34" hidden="1" x14ac:dyDescent="0.2">
      <c r="A244" s="3" t="s">
        <v>842</v>
      </c>
      <c r="B244">
        <v>7100</v>
      </c>
      <c r="C244">
        <v>9238</v>
      </c>
      <c r="D244" s="5">
        <f>C244/B244*100</f>
        <v>130.11267605633802</v>
      </c>
      <c r="E244" t="s">
        <v>20</v>
      </c>
      <c r="F244">
        <v>220</v>
      </c>
      <c r="L244" t="s">
        <v>20</v>
      </c>
      <c r="M244">
        <v>219</v>
      </c>
    </row>
    <row r="245" spans="1:13" ht="17" hidden="1" x14ac:dyDescent="0.2">
      <c r="A245" s="3" t="s">
        <v>844</v>
      </c>
      <c r="B245">
        <v>46100</v>
      </c>
      <c r="C245">
        <v>77012</v>
      </c>
      <c r="D245" s="5">
        <f>C245/B245*100</f>
        <v>167.05422993492408</v>
      </c>
      <c r="E245" t="s">
        <v>20</v>
      </c>
      <c r="F245">
        <v>1604</v>
      </c>
      <c r="L245" t="s">
        <v>20</v>
      </c>
      <c r="M245">
        <v>2526</v>
      </c>
    </row>
    <row r="246" spans="1:13" ht="17" hidden="1" x14ac:dyDescent="0.2">
      <c r="A246" s="3" t="s">
        <v>846</v>
      </c>
      <c r="B246">
        <v>8100</v>
      </c>
      <c r="C246">
        <v>14083</v>
      </c>
      <c r="D246" s="5">
        <f>C246/B246*100</f>
        <v>173.8641975308642</v>
      </c>
      <c r="E246" t="s">
        <v>20</v>
      </c>
      <c r="F246">
        <v>454</v>
      </c>
      <c r="L246" t="s">
        <v>20</v>
      </c>
      <c r="M246">
        <v>94</v>
      </c>
    </row>
    <row r="247" spans="1:13" ht="34" hidden="1" x14ac:dyDescent="0.2">
      <c r="A247" s="3" t="s">
        <v>848</v>
      </c>
      <c r="B247">
        <v>1700</v>
      </c>
      <c r="C247">
        <v>12202</v>
      </c>
      <c r="D247" s="5">
        <f>C247/B247*100</f>
        <v>717.76470588235293</v>
      </c>
      <c r="E247" t="s">
        <v>20</v>
      </c>
      <c r="F247">
        <v>123</v>
      </c>
      <c r="L247" t="s">
        <v>20</v>
      </c>
      <c r="M247">
        <v>1713</v>
      </c>
    </row>
    <row r="248" spans="1:13" ht="17" hidden="1" x14ac:dyDescent="0.2">
      <c r="A248" s="3" t="s">
        <v>854</v>
      </c>
      <c r="B248">
        <v>900</v>
      </c>
      <c r="C248">
        <v>13772</v>
      </c>
      <c r="D248" s="5">
        <f>C248/B248*100</f>
        <v>1530.2222222222222</v>
      </c>
      <c r="E248" t="s">
        <v>20</v>
      </c>
      <c r="F248">
        <v>299</v>
      </c>
      <c r="L248" t="s">
        <v>20</v>
      </c>
      <c r="M248">
        <v>249</v>
      </c>
    </row>
    <row r="249" spans="1:13" ht="17" hidden="1" x14ac:dyDescent="0.2">
      <c r="A249" s="3" t="s">
        <v>860</v>
      </c>
      <c r="B249">
        <v>48900</v>
      </c>
      <c r="C249">
        <v>154321</v>
      </c>
      <c r="D249" s="5">
        <f>C249/B249*100</f>
        <v>315.58486707566465</v>
      </c>
      <c r="E249" t="s">
        <v>20</v>
      </c>
      <c r="F249">
        <v>2237</v>
      </c>
      <c r="L249" t="s">
        <v>20</v>
      </c>
      <c r="M249">
        <v>192</v>
      </c>
    </row>
    <row r="250" spans="1:13" ht="17" hidden="1" x14ac:dyDescent="0.2">
      <c r="A250" s="3" t="s">
        <v>864</v>
      </c>
      <c r="B250">
        <v>39300</v>
      </c>
      <c r="C250">
        <v>71583</v>
      </c>
      <c r="D250" s="5">
        <f>C250/B250*100</f>
        <v>182.14503816793894</v>
      </c>
      <c r="E250" t="s">
        <v>20</v>
      </c>
      <c r="F250">
        <v>645</v>
      </c>
      <c r="L250" t="s">
        <v>20</v>
      </c>
      <c r="M250">
        <v>247</v>
      </c>
    </row>
    <row r="251" spans="1:13" ht="17" hidden="1" x14ac:dyDescent="0.2">
      <c r="A251" s="3" t="s">
        <v>866</v>
      </c>
      <c r="B251">
        <v>3400</v>
      </c>
      <c r="C251">
        <v>12100</v>
      </c>
      <c r="D251" s="5">
        <f>C251/B251*100</f>
        <v>355.88235294117646</v>
      </c>
      <c r="E251" t="s">
        <v>20</v>
      </c>
      <c r="F251">
        <v>484</v>
      </c>
      <c r="L251" t="s">
        <v>20</v>
      </c>
      <c r="M251">
        <v>2293</v>
      </c>
    </row>
    <row r="252" spans="1:13" ht="17" hidden="1" x14ac:dyDescent="0.2">
      <c r="A252" s="3" t="s">
        <v>868</v>
      </c>
      <c r="B252">
        <v>9200</v>
      </c>
      <c r="C252">
        <v>12129</v>
      </c>
      <c r="D252" s="5">
        <f>C252/B252*100</f>
        <v>131.83695652173913</v>
      </c>
      <c r="E252" t="s">
        <v>20</v>
      </c>
      <c r="F252">
        <v>154</v>
      </c>
      <c r="L252" t="s">
        <v>20</v>
      </c>
      <c r="M252">
        <v>3131</v>
      </c>
    </row>
    <row r="253" spans="1:13" ht="17" hidden="1" x14ac:dyDescent="0.2">
      <c r="A253" s="3" t="s">
        <v>873</v>
      </c>
      <c r="B253">
        <v>7800</v>
      </c>
      <c r="C253">
        <v>8161</v>
      </c>
      <c r="D253" s="5">
        <f>C253/B253*100</f>
        <v>104.62820512820512</v>
      </c>
      <c r="E253" t="s">
        <v>20</v>
      </c>
      <c r="F253">
        <v>82</v>
      </c>
      <c r="L253" t="s">
        <v>20</v>
      </c>
      <c r="M253">
        <v>143</v>
      </c>
    </row>
    <row r="254" spans="1:13" ht="17" hidden="1" x14ac:dyDescent="0.2">
      <c r="A254" s="3" t="s">
        <v>875</v>
      </c>
      <c r="B254">
        <v>2100</v>
      </c>
      <c r="C254">
        <v>14046</v>
      </c>
      <c r="D254" s="5">
        <f>C254/B254*100</f>
        <v>668.85714285714289</v>
      </c>
      <c r="E254" t="s">
        <v>20</v>
      </c>
      <c r="F254">
        <v>134</v>
      </c>
      <c r="L254" t="s">
        <v>20</v>
      </c>
      <c r="M254">
        <v>296</v>
      </c>
    </row>
    <row r="255" spans="1:13" ht="17" hidden="1" x14ac:dyDescent="0.2">
      <c r="A255" s="3" t="s">
        <v>888</v>
      </c>
      <c r="B255">
        <v>113800</v>
      </c>
      <c r="C255">
        <v>140469</v>
      </c>
      <c r="D255" s="5">
        <f>C255/B255*100</f>
        <v>123.43497363796135</v>
      </c>
      <c r="E255" t="s">
        <v>20</v>
      </c>
      <c r="F255">
        <v>5203</v>
      </c>
      <c r="L255" t="s">
        <v>20</v>
      </c>
      <c r="M255">
        <v>170</v>
      </c>
    </row>
    <row r="256" spans="1:13" ht="17" hidden="1" x14ac:dyDescent="0.2">
      <c r="A256" s="3" t="s">
        <v>890</v>
      </c>
      <c r="B256">
        <v>5000</v>
      </c>
      <c r="C256">
        <v>6423</v>
      </c>
      <c r="D256" s="5">
        <f>C256/B256*100</f>
        <v>128.46</v>
      </c>
      <c r="E256" t="s">
        <v>20</v>
      </c>
      <c r="F256">
        <v>94</v>
      </c>
      <c r="L256" t="s">
        <v>20</v>
      </c>
      <c r="M256">
        <v>86</v>
      </c>
    </row>
    <row r="257" spans="1:13" ht="34" hidden="1" x14ac:dyDescent="0.2">
      <c r="A257" s="3" t="s">
        <v>894</v>
      </c>
      <c r="B257">
        <v>8700</v>
      </c>
      <c r="C257">
        <v>11075</v>
      </c>
      <c r="D257" s="5">
        <f>C257/B257*100</f>
        <v>127.29885057471265</v>
      </c>
      <c r="E257" t="s">
        <v>20</v>
      </c>
      <c r="F257">
        <v>205</v>
      </c>
      <c r="L257" t="s">
        <v>20</v>
      </c>
      <c r="M257">
        <v>6286</v>
      </c>
    </row>
    <row r="258" spans="1:13" ht="17" hidden="1" x14ac:dyDescent="0.2">
      <c r="A258" s="3" t="s">
        <v>900</v>
      </c>
      <c r="B258">
        <v>2700</v>
      </c>
      <c r="C258">
        <v>7767</v>
      </c>
      <c r="D258" s="5">
        <f>C258/B258*100</f>
        <v>287.66666666666663</v>
      </c>
      <c r="E258" t="s">
        <v>20</v>
      </c>
      <c r="F258">
        <v>92</v>
      </c>
      <c r="L258" t="s">
        <v>20</v>
      </c>
      <c r="M258">
        <v>3727</v>
      </c>
    </row>
    <row r="259" spans="1:13" ht="17" hidden="1" x14ac:dyDescent="0.2">
      <c r="A259" s="3" t="s">
        <v>902</v>
      </c>
      <c r="B259">
        <v>1800</v>
      </c>
      <c r="C259">
        <v>10313</v>
      </c>
      <c r="D259" s="5">
        <f>C259/B259*100</f>
        <v>572.94444444444446</v>
      </c>
      <c r="E259" t="s">
        <v>20</v>
      </c>
      <c r="F259">
        <v>219</v>
      </c>
      <c r="L259" t="s">
        <v>20</v>
      </c>
      <c r="M259">
        <v>1605</v>
      </c>
    </row>
    <row r="260" spans="1:13" ht="17" hidden="1" x14ac:dyDescent="0.2">
      <c r="A260" s="3" t="s">
        <v>904</v>
      </c>
      <c r="B260">
        <v>174500</v>
      </c>
      <c r="C260">
        <v>197018</v>
      </c>
      <c r="D260" s="5">
        <f>C260/B260*100</f>
        <v>112.90429799426933</v>
      </c>
      <c r="E260" t="s">
        <v>20</v>
      </c>
      <c r="F260">
        <v>2526</v>
      </c>
      <c r="L260" t="s">
        <v>20</v>
      </c>
      <c r="M260">
        <v>2120</v>
      </c>
    </row>
    <row r="261" spans="1:13" ht="17" hidden="1" x14ac:dyDescent="0.2">
      <c r="A261" s="3" t="s">
        <v>912</v>
      </c>
      <c r="B261">
        <v>5100</v>
      </c>
      <c r="C261">
        <v>9817</v>
      </c>
      <c r="D261" s="5">
        <f>C261/B261*100</f>
        <v>192.49019607843135</v>
      </c>
      <c r="E261" t="s">
        <v>20</v>
      </c>
      <c r="F261">
        <v>94</v>
      </c>
      <c r="L261" t="s">
        <v>20</v>
      </c>
      <c r="M261">
        <v>50</v>
      </c>
    </row>
    <row r="262" spans="1:13" ht="17" hidden="1" x14ac:dyDescent="0.2">
      <c r="A262" s="3" t="s">
        <v>920</v>
      </c>
      <c r="B262">
        <v>152400</v>
      </c>
      <c r="C262">
        <v>178120</v>
      </c>
      <c r="D262" s="5">
        <f>C262/B262*100</f>
        <v>116.87664041994749</v>
      </c>
      <c r="E262" t="s">
        <v>20</v>
      </c>
      <c r="F262">
        <v>1713</v>
      </c>
      <c r="L262" t="s">
        <v>20</v>
      </c>
      <c r="M262">
        <v>2080</v>
      </c>
    </row>
    <row r="263" spans="1:13" ht="17" hidden="1" x14ac:dyDescent="0.2">
      <c r="A263" s="3" t="s">
        <v>922</v>
      </c>
      <c r="B263">
        <v>1300</v>
      </c>
      <c r="C263">
        <v>13678</v>
      </c>
      <c r="D263" s="5">
        <f>C263/B263*100</f>
        <v>1052.1538461538462</v>
      </c>
      <c r="E263" t="s">
        <v>20</v>
      </c>
      <c r="F263">
        <v>249</v>
      </c>
      <c r="L263" t="s">
        <v>20</v>
      </c>
      <c r="M263">
        <v>2105</v>
      </c>
    </row>
    <row r="264" spans="1:13" ht="17" hidden="1" x14ac:dyDescent="0.2">
      <c r="A264" s="3" t="s">
        <v>924</v>
      </c>
      <c r="B264">
        <v>8100</v>
      </c>
      <c r="C264">
        <v>9969</v>
      </c>
      <c r="D264" s="5">
        <f>C264/B264*100</f>
        <v>123.07407407407408</v>
      </c>
      <c r="E264" t="s">
        <v>20</v>
      </c>
      <c r="F264">
        <v>192</v>
      </c>
      <c r="L264" t="s">
        <v>20</v>
      </c>
      <c r="M264">
        <v>2436</v>
      </c>
    </row>
    <row r="265" spans="1:13" ht="34" hidden="1" x14ac:dyDescent="0.2">
      <c r="A265" s="3" t="s">
        <v>926</v>
      </c>
      <c r="B265">
        <v>8300</v>
      </c>
      <c r="C265">
        <v>14827</v>
      </c>
      <c r="D265" s="5">
        <f>C265/B265*100</f>
        <v>178.63855421686748</v>
      </c>
      <c r="E265" t="s">
        <v>20</v>
      </c>
      <c r="F265">
        <v>247</v>
      </c>
      <c r="L265" t="s">
        <v>20</v>
      </c>
      <c r="M265">
        <v>80</v>
      </c>
    </row>
    <row r="266" spans="1:13" ht="17" hidden="1" x14ac:dyDescent="0.2">
      <c r="A266" s="3" t="s">
        <v>928</v>
      </c>
      <c r="B266">
        <v>28400</v>
      </c>
      <c r="C266">
        <v>100900</v>
      </c>
      <c r="D266" s="5">
        <f>C266/B266*100</f>
        <v>355.28169014084506</v>
      </c>
      <c r="E266" t="s">
        <v>20</v>
      </c>
      <c r="F266">
        <v>2293</v>
      </c>
      <c r="L266" t="s">
        <v>20</v>
      </c>
      <c r="M266">
        <v>42</v>
      </c>
    </row>
    <row r="267" spans="1:13" ht="17" hidden="1" x14ac:dyDescent="0.2">
      <c r="A267" s="3" t="s">
        <v>930</v>
      </c>
      <c r="B267">
        <v>102500</v>
      </c>
      <c r="C267">
        <v>165954</v>
      </c>
      <c r="D267" s="5">
        <f>C267/B267*100</f>
        <v>161.90634146341463</v>
      </c>
      <c r="E267" t="s">
        <v>20</v>
      </c>
      <c r="F267">
        <v>3131</v>
      </c>
      <c r="L267" t="s">
        <v>20</v>
      </c>
      <c r="M267">
        <v>139</v>
      </c>
    </row>
    <row r="268" spans="1:13" ht="17" hidden="1" x14ac:dyDescent="0.2">
      <c r="A268" s="3" t="s">
        <v>934</v>
      </c>
      <c r="B268">
        <v>5400</v>
      </c>
      <c r="C268">
        <v>10731</v>
      </c>
      <c r="D268" s="5">
        <f>C268/B268*100</f>
        <v>198.72222222222223</v>
      </c>
      <c r="E268" t="s">
        <v>20</v>
      </c>
      <c r="F268">
        <v>143</v>
      </c>
      <c r="L268" t="s">
        <v>20</v>
      </c>
      <c r="M268">
        <v>159</v>
      </c>
    </row>
    <row r="269" spans="1:13" ht="17" hidden="1" x14ac:dyDescent="0.2">
      <c r="A269" s="3" t="s">
        <v>937</v>
      </c>
      <c r="B269">
        <v>6200</v>
      </c>
      <c r="C269">
        <v>10938</v>
      </c>
      <c r="D269" s="5">
        <f>C269/B269*100</f>
        <v>176.41935483870967</v>
      </c>
      <c r="E269" t="s">
        <v>20</v>
      </c>
      <c r="F269">
        <v>296</v>
      </c>
      <c r="L269" t="s">
        <v>20</v>
      </c>
      <c r="M269">
        <v>381</v>
      </c>
    </row>
    <row r="270" spans="1:13" ht="34" hidden="1" x14ac:dyDescent="0.2">
      <c r="A270" s="3" t="s">
        <v>939</v>
      </c>
      <c r="B270">
        <v>2100</v>
      </c>
      <c r="C270">
        <v>10739</v>
      </c>
      <c r="D270" s="5">
        <f>C270/B270*100</f>
        <v>511.38095238095235</v>
      </c>
      <c r="E270" t="s">
        <v>20</v>
      </c>
      <c r="F270">
        <v>170</v>
      </c>
      <c r="L270" t="s">
        <v>20</v>
      </c>
      <c r="M270">
        <v>194</v>
      </c>
    </row>
    <row r="271" spans="1:13" ht="17" hidden="1" x14ac:dyDescent="0.2">
      <c r="A271" s="3" t="s">
        <v>947</v>
      </c>
      <c r="B271">
        <v>900</v>
      </c>
      <c r="C271">
        <v>8703</v>
      </c>
      <c r="D271" s="5">
        <f>C271/B271*100</f>
        <v>967</v>
      </c>
      <c r="E271" t="s">
        <v>20</v>
      </c>
      <c r="F271">
        <v>86</v>
      </c>
      <c r="L271" t="s">
        <v>20</v>
      </c>
      <c r="M271">
        <v>106</v>
      </c>
    </row>
    <row r="272" spans="1:13" ht="17" hidden="1" x14ac:dyDescent="0.2">
      <c r="A272" s="3" t="s">
        <v>593</v>
      </c>
      <c r="B272">
        <v>173900</v>
      </c>
      <c r="C272">
        <v>47260</v>
      </c>
      <c r="D272" s="5">
        <f>C272/B272*100</f>
        <v>27.176538240368025</v>
      </c>
      <c r="E272" t="s">
        <v>74</v>
      </c>
      <c r="F272">
        <v>1890</v>
      </c>
      <c r="L272" t="s">
        <v>20</v>
      </c>
      <c r="M272">
        <v>142</v>
      </c>
    </row>
    <row r="273" spans="1:13" ht="34" hidden="1" x14ac:dyDescent="0.2">
      <c r="A273" s="3" t="s">
        <v>595</v>
      </c>
      <c r="B273">
        <v>153700</v>
      </c>
      <c r="C273">
        <v>1953</v>
      </c>
      <c r="D273" s="5">
        <f>C273/B273*100</f>
        <v>1.2706571242680547</v>
      </c>
      <c r="E273" t="s">
        <v>47</v>
      </c>
      <c r="F273">
        <v>61</v>
      </c>
      <c r="L273" t="s">
        <v>20</v>
      </c>
      <c r="M273">
        <v>211</v>
      </c>
    </row>
    <row r="274" spans="1:13" ht="17" hidden="1" x14ac:dyDescent="0.2">
      <c r="A274" s="3" t="s">
        <v>951</v>
      </c>
      <c r="B274">
        <v>148400</v>
      </c>
      <c r="C274">
        <v>182302</v>
      </c>
      <c r="D274" s="5">
        <f>C274/B274*100</f>
        <v>122.84501347708894</v>
      </c>
      <c r="E274" t="s">
        <v>20</v>
      </c>
      <c r="F274">
        <v>6286</v>
      </c>
      <c r="L274" t="s">
        <v>20</v>
      </c>
      <c r="M274">
        <v>2756</v>
      </c>
    </row>
    <row r="275" spans="1:13" ht="17" hidden="1" x14ac:dyDescent="0.2">
      <c r="A275" s="3" t="s">
        <v>959</v>
      </c>
      <c r="B275">
        <v>116500</v>
      </c>
      <c r="C275">
        <v>137904</v>
      </c>
      <c r="D275" s="5">
        <f>C275/B275*100</f>
        <v>118.37253218884121</v>
      </c>
      <c r="E275" t="s">
        <v>20</v>
      </c>
      <c r="F275">
        <v>3727</v>
      </c>
      <c r="L275" t="s">
        <v>20</v>
      </c>
      <c r="M275">
        <v>173</v>
      </c>
    </row>
    <row r="276" spans="1:13" ht="34" hidden="1" x14ac:dyDescent="0.2">
      <c r="A276" s="3" t="s">
        <v>961</v>
      </c>
      <c r="B276">
        <v>146400</v>
      </c>
      <c r="C276">
        <v>152438</v>
      </c>
      <c r="D276" s="5">
        <f>C276/B276*100</f>
        <v>104.1243169398907</v>
      </c>
      <c r="E276" t="s">
        <v>20</v>
      </c>
      <c r="F276">
        <v>1605</v>
      </c>
      <c r="L276" t="s">
        <v>20</v>
      </c>
      <c r="M276">
        <v>87</v>
      </c>
    </row>
    <row r="277" spans="1:13" ht="17" hidden="1" x14ac:dyDescent="0.2">
      <c r="A277" s="3" t="s">
        <v>965</v>
      </c>
      <c r="B277">
        <v>33800</v>
      </c>
      <c r="C277">
        <v>118706</v>
      </c>
      <c r="D277" s="5">
        <f>C277/B277*100</f>
        <v>351.20118343195264</v>
      </c>
      <c r="E277" t="s">
        <v>20</v>
      </c>
      <c r="F277">
        <v>2120</v>
      </c>
      <c r="L277" t="s">
        <v>20</v>
      </c>
      <c r="M277">
        <v>1572</v>
      </c>
    </row>
    <row r="278" spans="1:13" ht="17" hidden="1" x14ac:dyDescent="0.2">
      <c r="A278" s="3" t="s">
        <v>969</v>
      </c>
      <c r="B278">
        <v>2400</v>
      </c>
      <c r="C278">
        <v>4119</v>
      </c>
      <c r="D278" s="5">
        <f>C278/B278*100</f>
        <v>171.625</v>
      </c>
      <c r="E278" t="s">
        <v>20</v>
      </c>
      <c r="F278">
        <v>50</v>
      </c>
      <c r="L278" t="s">
        <v>20</v>
      </c>
      <c r="M278">
        <v>2346</v>
      </c>
    </row>
    <row r="279" spans="1:13" ht="17" hidden="1" x14ac:dyDescent="0.2">
      <c r="A279" s="3" t="s">
        <v>971</v>
      </c>
      <c r="B279">
        <v>98800</v>
      </c>
      <c r="C279">
        <v>139354</v>
      </c>
      <c r="D279" s="5">
        <f>C279/B279*100</f>
        <v>141.04655870445345</v>
      </c>
      <c r="E279" t="s">
        <v>20</v>
      </c>
      <c r="F279">
        <v>2080</v>
      </c>
      <c r="L279" t="s">
        <v>20</v>
      </c>
      <c r="M279">
        <v>115</v>
      </c>
    </row>
    <row r="280" spans="1:13" ht="34" hidden="1" x14ac:dyDescent="0.2">
      <c r="A280" s="3" t="s">
        <v>975</v>
      </c>
      <c r="B280">
        <v>134300</v>
      </c>
      <c r="C280">
        <v>145265</v>
      </c>
      <c r="D280" s="5">
        <f>C280/B280*100</f>
        <v>108.16455696202532</v>
      </c>
      <c r="E280" t="s">
        <v>20</v>
      </c>
      <c r="F280">
        <v>2105</v>
      </c>
      <c r="L280" t="s">
        <v>20</v>
      </c>
      <c r="M280">
        <v>85</v>
      </c>
    </row>
    <row r="281" spans="1:13" ht="17" hidden="1" x14ac:dyDescent="0.2">
      <c r="A281" s="3" t="s">
        <v>977</v>
      </c>
      <c r="B281">
        <v>71200</v>
      </c>
      <c r="C281">
        <v>95020</v>
      </c>
      <c r="D281" s="5">
        <f>C281/B281*100</f>
        <v>133.45505617977528</v>
      </c>
      <c r="E281" t="s">
        <v>20</v>
      </c>
      <c r="F281">
        <v>2436</v>
      </c>
      <c r="L281" t="s">
        <v>20</v>
      </c>
      <c r="M281">
        <v>144</v>
      </c>
    </row>
    <row r="282" spans="1:13" ht="17" hidden="1" x14ac:dyDescent="0.2">
      <c r="A282" s="3" t="s">
        <v>979</v>
      </c>
      <c r="B282">
        <v>4700</v>
      </c>
      <c r="C282">
        <v>8829</v>
      </c>
      <c r="D282" s="5">
        <f>C282/B282*100</f>
        <v>187.85106382978722</v>
      </c>
      <c r="E282" t="s">
        <v>20</v>
      </c>
      <c r="F282">
        <v>80</v>
      </c>
      <c r="L282" t="s">
        <v>20</v>
      </c>
      <c r="M282">
        <v>2443</v>
      </c>
    </row>
    <row r="283" spans="1:13" ht="17" hidden="1" x14ac:dyDescent="0.2">
      <c r="A283" s="3" t="s">
        <v>981</v>
      </c>
      <c r="B283">
        <v>1200</v>
      </c>
      <c r="C283">
        <v>3984</v>
      </c>
      <c r="D283" s="5">
        <f>C283/B283*100</f>
        <v>332</v>
      </c>
      <c r="E283" t="s">
        <v>20</v>
      </c>
      <c r="F283">
        <v>42</v>
      </c>
      <c r="L283" t="s">
        <v>20</v>
      </c>
      <c r="M283">
        <v>64</v>
      </c>
    </row>
    <row r="284" spans="1:13" ht="34" hidden="1" x14ac:dyDescent="0.2">
      <c r="A284" s="3" t="s">
        <v>983</v>
      </c>
      <c r="B284">
        <v>1400</v>
      </c>
      <c r="C284">
        <v>8053</v>
      </c>
      <c r="D284" s="5">
        <f>C284/B284*100</f>
        <v>575.21428571428578</v>
      </c>
      <c r="E284" t="s">
        <v>20</v>
      </c>
      <c r="F284">
        <v>139</v>
      </c>
      <c r="L284" t="s">
        <v>20</v>
      </c>
      <c r="M284">
        <v>268</v>
      </c>
    </row>
    <row r="285" spans="1:13" ht="17" hidden="1" x14ac:dyDescent="0.2">
      <c r="A285" s="3" t="s">
        <v>987</v>
      </c>
      <c r="B285">
        <v>5600</v>
      </c>
      <c r="C285">
        <v>10328</v>
      </c>
      <c r="D285" s="5">
        <f>C285/B285*100</f>
        <v>184.42857142857144</v>
      </c>
      <c r="E285" t="s">
        <v>20</v>
      </c>
      <c r="F285">
        <v>159</v>
      </c>
      <c r="L285" t="s">
        <v>20</v>
      </c>
      <c r="M285">
        <v>195</v>
      </c>
    </row>
    <row r="286" spans="1:13" ht="17" hidden="1" x14ac:dyDescent="0.2">
      <c r="A286" s="3" t="s">
        <v>989</v>
      </c>
      <c r="B286">
        <v>3600</v>
      </c>
      <c r="C286">
        <v>10289</v>
      </c>
      <c r="D286" s="5">
        <f>C286/B286*100</f>
        <v>285.80555555555554</v>
      </c>
      <c r="E286" t="s">
        <v>20</v>
      </c>
      <c r="F286">
        <v>381</v>
      </c>
      <c r="L286" t="s">
        <v>20</v>
      </c>
      <c r="M286">
        <v>186</v>
      </c>
    </row>
    <row r="287" spans="1:13" ht="17" hidden="1" x14ac:dyDescent="0.2">
      <c r="A287" s="3" t="s">
        <v>990</v>
      </c>
      <c r="B287">
        <v>3100</v>
      </c>
      <c r="C287">
        <v>9889</v>
      </c>
      <c r="D287" s="5">
        <f>C287/B287*100</f>
        <v>319</v>
      </c>
      <c r="E287" t="s">
        <v>20</v>
      </c>
      <c r="F287">
        <v>194</v>
      </c>
      <c r="L287" t="s">
        <v>20</v>
      </c>
      <c r="M287">
        <v>460</v>
      </c>
    </row>
    <row r="288" spans="1:13" ht="17" hidden="1" x14ac:dyDescent="0.2">
      <c r="A288" s="3" t="s">
        <v>625</v>
      </c>
      <c r="B288">
        <v>112100</v>
      </c>
      <c r="C288">
        <v>19557</v>
      </c>
      <c r="D288" s="5">
        <f>C288/B288*100</f>
        <v>17.446030330062445</v>
      </c>
      <c r="E288" t="s">
        <v>74</v>
      </c>
      <c r="F288">
        <v>184</v>
      </c>
      <c r="L288" t="s">
        <v>20</v>
      </c>
      <c r="M288">
        <v>2528</v>
      </c>
    </row>
    <row r="289" spans="1:13" ht="17" hidden="1" x14ac:dyDescent="0.2">
      <c r="A289" s="3" t="s">
        <v>994</v>
      </c>
      <c r="B289">
        <v>5000</v>
      </c>
      <c r="C289">
        <v>8907</v>
      </c>
      <c r="D289" s="5">
        <f>C289/B289*100</f>
        <v>178.14000000000001</v>
      </c>
      <c r="E289" t="s">
        <v>20</v>
      </c>
      <c r="F289">
        <v>106</v>
      </c>
      <c r="L289" t="s">
        <v>20</v>
      </c>
      <c r="M289">
        <v>3657</v>
      </c>
    </row>
    <row r="290" spans="1:13" ht="17" hidden="1" x14ac:dyDescent="0.2">
      <c r="A290" s="3" t="s">
        <v>996</v>
      </c>
      <c r="B290">
        <v>4000</v>
      </c>
      <c r="C290">
        <v>14606</v>
      </c>
      <c r="D290" s="5">
        <f>C290/B290*100</f>
        <v>365.15</v>
      </c>
      <c r="E290" t="s">
        <v>20</v>
      </c>
      <c r="F290">
        <v>142</v>
      </c>
      <c r="L290" t="s">
        <v>20</v>
      </c>
      <c r="M290">
        <v>131</v>
      </c>
    </row>
    <row r="291" spans="1:13" ht="34" hidden="1" x14ac:dyDescent="0.2">
      <c r="A291" s="3" t="s">
        <v>998</v>
      </c>
      <c r="B291">
        <v>7400</v>
      </c>
      <c r="C291">
        <v>8432</v>
      </c>
      <c r="D291" s="5">
        <f>C291/B291*100</f>
        <v>113.94594594594594</v>
      </c>
      <c r="E291" t="s">
        <v>20</v>
      </c>
      <c r="F291">
        <v>211</v>
      </c>
      <c r="L291" t="s">
        <v>20</v>
      </c>
      <c r="M291">
        <v>239</v>
      </c>
    </row>
    <row r="292" spans="1:13" ht="17" hidden="1" x14ac:dyDescent="0.2">
      <c r="A292" s="3" t="s">
        <v>1004</v>
      </c>
      <c r="B292">
        <v>68800</v>
      </c>
      <c r="C292">
        <v>162603</v>
      </c>
      <c r="D292" s="5">
        <f>C292/B292*100</f>
        <v>236.34156976744185</v>
      </c>
      <c r="E292" t="s">
        <v>20</v>
      </c>
      <c r="F292">
        <v>2756</v>
      </c>
      <c r="L292" t="s">
        <v>20</v>
      </c>
      <c r="M292">
        <v>78</v>
      </c>
    </row>
    <row r="293" spans="1:13" ht="17" hidden="1" x14ac:dyDescent="0.2">
      <c r="A293" s="3" t="s">
        <v>1006</v>
      </c>
      <c r="B293">
        <v>2400</v>
      </c>
      <c r="C293">
        <v>12310</v>
      </c>
      <c r="D293" s="5">
        <f>C293/B293*100</f>
        <v>512.91666666666663</v>
      </c>
      <c r="E293" t="s">
        <v>20</v>
      </c>
      <c r="F293">
        <v>173</v>
      </c>
      <c r="L293" t="s">
        <v>20</v>
      </c>
      <c r="M293">
        <v>1773</v>
      </c>
    </row>
    <row r="294" spans="1:13" ht="17" hidden="1" x14ac:dyDescent="0.2">
      <c r="A294" s="3" t="s">
        <v>1008</v>
      </c>
      <c r="B294">
        <v>8600</v>
      </c>
      <c r="C294">
        <v>8656</v>
      </c>
      <c r="D294" s="5">
        <f>C294/B294*100</f>
        <v>100.65116279069768</v>
      </c>
      <c r="E294" t="s">
        <v>20</v>
      </c>
      <c r="F294">
        <v>87</v>
      </c>
      <c r="L294" t="s">
        <v>20</v>
      </c>
      <c r="M294">
        <v>32</v>
      </c>
    </row>
    <row r="295" spans="1:13" ht="17" hidden="1" x14ac:dyDescent="0.2">
      <c r="A295" s="3" t="s">
        <v>639</v>
      </c>
      <c r="B295">
        <v>6500</v>
      </c>
      <c r="C295">
        <v>1065</v>
      </c>
      <c r="D295" s="5">
        <f>C295/B295*100</f>
        <v>16.384615384615383</v>
      </c>
      <c r="E295" t="s">
        <v>74</v>
      </c>
      <c r="F295">
        <v>32</v>
      </c>
      <c r="L295" t="s">
        <v>20</v>
      </c>
      <c r="M295">
        <v>369</v>
      </c>
    </row>
    <row r="296" spans="1:13" ht="17" hidden="1" x14ac:dyDescent="0.2">
      <c r="A296" s="3" t="s">
        <v>1016</v>
      </c>
      <c r="B296">
        <v>29600</v>
      </c>
      <c r="C296">
        <v>77021</v>
      </c>
      <c r="D296" s="5">
        <f>C296/B296*100</f>
        <v>260.20608108108109</v>
      </c>
      <c r="E296" t="s">
        <v>20</v>
      </c>
      <c r="F296">
        <v>1572</v>
      </c>
      <c r="L296" t="s">
        <v>20</v>
      </c>
      <c r="M296">
        <v>89</v>
      </c>
    </row>
    <row r="297" spans="1:13" ht="17" hidden="1" x14ac:dyDescent="0.2">
      <c r="A297" s="3" t="s">
        <v>1022</v>
      </c>
      <c r="B297">
        <v>110300</v>
      </c>
      <c r="C297">
        <v>197024</v>
      </c>
      <c r="D297" s="5">
        <f>C297/B297*100</f>
        <v>178.62556663644605</v>
      </c>
      <c r="E297" t="s">
        <v>20</v>
      </c>
      <c r="F297">
        <v>2346</v>
      </c>
      <c r="L297" t="s">
        <v>20</v>
      </c>
      <c r="M297">
        <v>147</v>
      </c>
    </row>
    <row r="298" spans="1:13" ht="17" hidden="1" x14ac:dyDescent="0.2">
      <c r="A298" s="3" t="s">
        <v>1024</v>
      </c>
      <c r="B298">
        <v>5300</v>
      </c>
      <c r="C298">
        <v>11663</v>
      </c>
      <c r="D298" s="5">
        <f>C298/B298*100</f>
        <v>220.0566037735849</v>
      </c>
      <c r="E298" t="s">
        <v>20</v>
      </c>
      <c r="F298">
        <v>115</v>
      </c>
      <c r="L298" t="s">
        <v>20</v>
      </c>
      <c r="M298">
        <v>126</v>
      </c>
    </row>
    <row r="299" spans="1:13" ht="17" hidden="1" x14ac:dyDescent="0.2">
      <c r="A299" s="3" t="s">
        <v>1026</v>
      </c>
      <c r="B299">
        <v>9200</v>
      </c>
      <c r="C299">
        <v>9339</v>
      </c>
      <c r="D299" s="5">
        <f>C299/B299*100</f>
        <v>101.5108695652174</v>
      </c>
      <c r="E299" t="s">
        <v>20</v>
      </c>
      <c r="F299">
        <v>85</v>
      </c>
      <c r="L299" t="s">
        <v>20</v>
      </c>
      <c r="M299">
        <v>2218</v>
      </c>
    </row>
    <row r="300" spans="1:13" ht="17" hidden="1" x14ac:dyDescent="0.2">
      <c r="A300" s="3" t="s">
        <v>1028</v>
      </c>
      <c r="B300">
        <v>2400</v>
      </c>
      <c r="C300">
        <v>4596</v>
      </c>
      <c r="D300" s="5">
        <f>C300/B300*100</f>
        <v>191.5</v>
      </c>
      <c r="E300" t="s">
        <v>20</v>
      </c>
      <c r="F300">
        <v>144</v>
      </c>
      <c r="L300" t="s">
        <v>20</v>
      </c>
      <c r="M300">
        <v>202</v>
      </c>
    </row>
    <row r="301" spans="1:13" ht="34" hidden="1" x14ac:dyDescent="0.2">
      <c r="A301" s="3" t="s">
        <v>1031</v>
      </c>
      <c r="B301">
        <v>56800</v>
      </c>
      <c r="C301">
        <v>173437</v>
      </c>
      <c r="D301" s="5">
        <f>C301/B301*100</f>
        <v>305.34683098591546</v>
      </c>
      <c r="E301" t="s">
        <v>20</v>
      </c>
      <c r="F301">
        <v>2443</v>
      </c>
      <c r="L301" t="s">
        <v>20</v>
      </c>
      <c r="M301">
        <v>140</v>
      </c>
    </row>
    <row r="302" spans="1:13" ht="17" hidden="1" x14ac:dyDescent="0.2">
      <c r="A302" s="3" t="s">
        <v>1035</v>
      </c>
      <c r="B302">
        <v>900</v>
      </c>
      <c r="C302">
        <v>6514</v>
      </c>
      <c r="D302" s="5">
        <f>C302/B302*100</f>
        <v>723.77777777777771</v>
      </c>
      <c r="E302" t="s">
        <v>20</v>
      </c>
      <c r="F302">
        <v>64</v>
      </c>
      <c r="L302" t="s">
        <v>20</v>
      </c>
      <c r="M302">
        <v>1052</v>
      </c>
    </row>
    <row r="303" spans="1:13" ht="17" hidden="1" x14ac:dyDescent="0.2">
      <c r="A303" s="3" t="s">
        <v>1037</v>
      </c>
      <c r="B303">
        <v>2500</v>
      </c>
      <c r="C303">
        <v>13684</v>
      </c>
      <c r="D303" s="5">
        <f>C303/B303*100</f>
        <v>547.36</v>
      </c>
      <c r="E303" t="s">
        <v>20</v>
      </c>
      <c r="F303">
        <v>268</v>
      </c>
      <c r="L303" t="s">
        <v>20</v>
      </c>
      <c r="M303">
        <v>247</v>
      </c>
    </row>
    <row r="304" spans="1:13" ht="17" hidden="1" x14ac:dyDescent="0.2">
      <c r="A304" s="3" t="s">
        <v>1039</v>
      </c>
      <c r="B304">
        <v>3200</v>
      </c>
      <c r="C304">
        <v>13264</v>
      </c>
      <c r="D304" s="5">
        <f>C304/B304*100</f>
        <v>414.49999999999994</v>
      </c>
      <c r="E304" t="s">
        <v>20</v>
      </c>
      <c r="F304">
        <v>195</v>
      </c>
      <c r="L304" t="s">
        <v>20</v>
      </c>
      <c r="M304">
        <v>84</v>
      </c>
    </row>
    <row r="305" spans="1:13" ht="17" hidden="1" x14ac:dyDescent="0.2">
      <c r="A305" s="3" t="s">
        <v>1052</v>
      </c>
      <c r="B305">
        <v>1300</v>
      </c>
      <c r="C305">
        <v>6889</v>
      </c>
      <c r="D305" s="5">
        <f>C305/B305*100</f>
        <v>529.92307692307691</v>
      </c>
      <c r="E305" t="s">
        <v>20</v>
      </c>
      <c r="F305">
        <v>186</v>
      </c>
      <c r="L305" t="s">
        <v>20</v>
      </c>
      <c r="M305">
        <v>88</v>
      </c>
    </row>
    <row r="306" spans="1:13" ht="34" hidden="1" x14ac:dyDescent="0.2">
      <c r="A306" s="3" t="s">
        <v>1054</v>
      </c>
      <c r="B306">
        <v>25500</v>
      </c>
      <c r="C306">
        <v>45983</v>
      </c>
      <c r="D306" s="5">
        <f>C306/B306*100</f>
        <v>180.32549019607845</v>
      </c>
      <c r="E306" t="s">
        <v>20</v>
      </c>
      <c r="F306">
        <v>460</v>
      </c>
      <c r="L306" t="s">
        <v>20</v>
      </c>
      <c r="M306">
        <v>156</v>
      </c>
    </row>
    <row r="307" spans="1:13" ht="17" hidden="1" x14ac:dyDescent="0.2">
      <c r="A307" s="3" t="s">
        <v>1060</v>
      </c>
      <c r="B307">
        <v>18000</v>
      </c>
      <c r="C307">
        <v>166874</v>
      </c>
      <c r="D307" s="5">
        <f>C307/B307*100</f>
        <v>927.07777777777767</v>
      </c>
      <c r="E307" t="s">
        <v>20</v>
      </c>
      <c r="F307">
        <v>2528</v>
      </c>
      <c r="L307" t="s">
        <v>20</v>
      </c>
      <c r="M307">
        <v>2985</v>
      </c>
    </row>
    <row r="308" spans="1:13" ht="17" hidden="1" x14ac:dyDescent="0.2">
      <c r="A308" s="3" t="s">
        <v>1064</v>
      </c>
      <c r="B308">
        <v>172700</v>
      </c>
      <c r="C308">
        <v>193820</v>
      </c>
      <c r="D308" s="5">
        <f>C308/B308*100</f>
        <v>112.22929936305732</v>
      </c>
      <c r="E308" t="s">
        <v>20</v>
      </c>
      <c r="F308">
        <v>3657</v>
      </c>
      <c r="L308" t="s">
        <v>20</v>
      </c>
      <c r="M308">
        <v>762</v>
      </c>
    </row>
    <row r="309" spans="1:13" ht="17" hidden="1" x14ac:dyDescent="0.2">
      <c r="A309" s="3" t="s">
        <v>1067</v>
      </c>
      <c r="B309">
        <v>7800</v>
      </c>
      <c r="C309">
        <v>9289</v>
      </c>
      <c r="D309" s="5">
        <f>C309/B309*100</f>
        <v>119.08974358974358</v>
      </c>
      <c r="E309" t="s">
        <v>20</v>
      </c>
      <c r="F309">
        <v>131</v>
      </c>
      <c r="L309" t="s">
        <v>20</v>
      </c>
      <c r="M309">
        <v>554</v>
      </c>
    </row>
    <row r="310" spans="1:13" ht="17" hidden="1" x14ac:dyDescent="0.2">
      <c r="A310" s="3" t="s">
        <v>1071</v>
      </c>
      <c r="B310">
        <v>9100</v>
      </c>
      <c r="C310">
        <v>12678</v>
      </c>
      <c r="D310" s="5">
        <f>C310/B310*100</f>
        <v>139.31868131868131</v>
      </c>
      <c r="E310" t="s">
        <v>20</v>
      </c>
      <c r="F310">
        <v>239</v>
      </c>
      <c r="L310" t="s">
        <v>20</v>
      </c>
      <c r="M310">
        <v>135</v>
      </c>
    </row>
    <row r="311" spans="1:13" ht="17" hidden="1" x14ac:dyDescent="0.2">
      <c r="A311" s="3" t="s">
        <v>671</v>
      </c>
      <c r="B311">
        <v>4100</v>
      </c>
      <c r="C311">
        <v>3087</v>
      </c>
      <c r="D311" s="5">
        <f>C311/B311*100</f>
        <v>75.292682926829272</v>
      </c>
      <c r="E311" t="s">
        <v>74</v>
      </c>
      <c r="F311">
        <v>75</v>
      </c>
      <c r="L311" t="s">
        <v>20</v>
      </c>
      <c r="M311">
        <v>122</v>
      </c>
    </row>
    <row r="312" spans="1:13" ht="17" hidden="1" x14ac:dyDescent="0.2">
      <c r="A312" s="3" t="s">
        <v>1081</v>
      </c>
      <c r="B312">
        <v>5900</v>
      </c>
      <c r="C312">
        <v>6608</v>
      </c>
      <c r="D312" s="5">
        <f>C312/B312*100</f>
        <v>112.00000000000001</v>
      </c>
      <c r="E312" t="s">
        <v>20</v>
      </c>
      <c r="F312">
        <v>78</v>
      </c>
      <c r="L312" t="s">
        <v>20</v>
      </c>
      <c r="M312">
        <v>221</v>
      </c>
    </row>
    <row r="313" spans="1:13" ht="17" hidden="1" x14ac:dyDescent="0.2">
      <c r="A313" s="3" t="s">
        <v>1085</v>
      </c>
      <c r="B313">
        <v>177700</v>
      </c>
      <c r="C313">
        <v>180802</v>
      </c>
      <c r="D313" s="5">
        <f>C313/B313*100</f>
        <v>101.74563871693867</v>
      </c>
      <c r="E313" t="s">
        <v>20</v>
      </c>
      <c r="F313">
        <v>1773</v>
      </c>
      <c r="L313" t="s">
        <v>20</v>
      </c>
      <c r="M313">
        <v>126</v>
      </c>
    </row>
    <row r="314" spans="1:13" ht="17" hidden="1" x14ac:dyDescent="0.2">
      <c r="A314" s="3" t="s">
        <v>1087</v>
      </c>
      <c r="B314">
        <v>800</v>
      </c>
      <c r="C314">
        <v>3406</v>
      </c>
      <c r="D314" s="5">
        <f>C314/B314*100</f>
        <v>425.75</v>
      </c>
      <c r="E314" t="s">
        <v>20</v>
      </c>
      <c r="F314">
        <v>32</v>
      </c>
      <c r="L314" t="s">
        <v>20</v>
      </c>
      <c r="M314">
        <v>1022</v>
      </c>
    </row>
    <row r="315" spans="1:13" ht="17" hidden="1" x14ac:dyDescent="0.2">
      <c r="A315" s="3" t="s">
        <v>141</v>
      </c>
      <c r="B315">
        <v>7600</v>
      </c>
      <c r="C315">
        <v>11061</v>
      </c>
      <c r="D315" s="5">
        <f>C315/B315*100</f>
        <v>145.53947368421052</v>
      </c>
      <c r="E315" t="s">
        <v>20</v>
      </c>
      <c r="F315">
        <v>369</v>
      </c>
      <c r="L315" t="s">
        <v>20</v>
      </c>
      <c r="M315">
        <v>3177</v>
      </c>
    </row>
    <row r="316" spans="1:13" ht="17" hidden="1" x14ac:dyDescent="0.2">
      <c r="A316" s="3" t="s">
        <v>1092</v>
      </c>
      <c r="B316">
        <v>900</v>
      </c>
      <c r="C316">
        <v>6303</v>
      </c>
      <c r="D316" s="5">
        <f>C316/B316*100</f>
        <v>700.33333333333326</v>
      </c>
      <c r="E316" t="s">
        <v>20</v>
      </c>
      <c r="F316">
        <v>89</v>
      </c>
      <c r="L316" t="s">
        <v>20</v>
      </c>
      <c r="M316">
        <v>198</v>
      </c>
    </row>
    <row r="317" spans="1:13" ht="34" hidden="1" x14ac:dyDescent="0.2">
      <c r="A317" s="3" t="s">
        <v>1098</v>
      </c>
      <c r="B317">
        <v>8300</v>
      </c>
      <c r="C317">
        <v>12944</v>
      </c>
      <c r="D317" s="5">
        <f>C317/B317*100</f>
        <v>155.95180722891567</v>
      </c>
      <c r="E317" t="s">
        <v>20</v>
      </c>
      <c r="F317">
        <v>147</v>
      </c>
      <c r="L317" t="s">
        <v>20</v>
      </c>
      <c r="M317">
        <v>85</v>
      </c>
    </row>
    <row r="318" spans="1:13" ht="17" hidden="1" x14ac:dyDescent="0.2">
      <c r="A318" s="3" t="s">
        <v>1110</v>
      </c>
      <c r="B318">
        <v>1600</v>
      </c>
      <c r="C318">
        <v>8046</v>
      </c>
      <c r="D318" s="5">
        <f>C318/B318*100</f>
        <v>502.87499999999994</v>
      </c>
      <c r="E318" t="s">
        <v>20</v>
      </c>
      <c r="F318">
        <v>126</v>
      </c>
      <c r="L318" t="s">
        <v>20</v>
      </c>
      <c r="M318">
        <v>3596</v>
      </c>
    </row>
    <row r="319" spans="1:13" ht="17" hidden="1" x14ac:dyDescent="0.2">
      <c r="A319" s="3" t="s">
        <v>1112</v>
      </c>
      <c r="B319">
        <v>115600</v>
      </c>
      <c r="C319">
        <v>184086</v>
      </c>
      <c r="D319" s="5">
        <f>C319/B319*100</f>
        <v>159.24394463667818</v>
      </c>
      <c r="E319" t="s">
        <v>20</v>
      </c>
      <c r="F319">
        <v>2218</v>
      </c>
      <c r="L319" t="s">
        <v>20</v>
      </c>
      <c r="M319">
        <v>244</v>
      </c>
    </row>
    <row r="320" spans="1:13" ht="17" hidden="1" x14ac:dyDescent="0.2">
      <c r="A320" s="3" t="s">
        <v>1116</v>
      </c>
      <c r="B320">
        <v>2600</v>
      </c>
      <c r="C320">
        <v>12533</v>
      </c>
      <c r="D320" s="5">
        <f>C320/B320*100</f>
        <v>482.03846153846149</v>
      </c>
      <c r="E320" t="s">
        <v>20</v>
      </c>
      <c r="F320">
        <v>202</v>
      </c>
      <c r="L320" t="s">
        <v>20</v>
      </c>
      <c r="M320">
        <v>5180</v>
      </c>
    </row>
    <row r="321" spans="1:13" ht="17" hidden="1" x14ac:dyDescent="0.2">
      <c r="A321" s="3" t="s">
        <v>691</v>
      </c>
      <c r="B321">
        <v>8400</v>
      </c>
      <c r="C321">
        <v>3251</v>
      </c>
      <c r="D321" s="5">
        <f>C321/B321*100</f>
        <v>38.702380952380956</v>
      </c>
      <c r="E321" t="s">
        <v>74</v>
      </c>
      <c r="F321">
        <v>64</v>
      </c>
      <c r="L321" t="s">
        <v>20</v>
      </c>
      <c r="M321">
        <v>589</v>
      </c>
    </row>
    <row r="322" spans="1:13" ht="17" hidden="1" x14ac:dyDescent="0.2">
      <c r="A322" s="3" t="s">
        <v>1118</v>
      </c>
      <c r="B322">
        <v>9800</v>
      </c>
      <c r="C322">
        <v>14697</v>
      </c>
      <c r="D322" s="5">
        <f>C322/B322*100</f>
        <v>149.96938775510205</v>
      </c>
      <c r="E322" t="s">
        <v>20</v>
      </c>
      <c r="F322">
        <v>140</v>
      </c>
      <c r="L322" t="s">
        <v>20</v>
      </c>
      <c r="M322">
        <v>2725</v>
      </c>
    </row>
    <row r="323" spans="1:13" ht="17" hidden="1" x14ac:dyDescent="0.2">
      <c r="A323" s="3" t="s">
        <v>1120</v>
      </c>
      <c r="B323">
        <v>84400</v>
      </c>
      <c r="C323">
        <v>98935</v>
      </c>
      <c r="D323" s="5">
        <f>C323/B323*100</f>
        <v>117.22156398104266</v>
      </c>
      <c r="E323" t="s">
        <v>20</v>
      </c>
      <c r="F323">
        <v>1052</v>
      </c>
      <c r="L323" t="s">
        <v>20</v>
      </c>
      <c r="M323">
        <v>300</v>
      </c>
    </row>
    <row r="324" spans="1:13" ht="17" hidden="1" x14ac:dyDescent="0.2">
      <c r="A324" s="3" t="s">
        <v>1126</v>
      </c>
      <c r="B324">
        <v>5300</v>
      </c>
      <c r="C324">
        <v>14097</v>
      </c>
      <c r="D324" s="5">
        <f>C324/B324*100</f>
        <v>265.98113207547169</v>
      </c>
      <c r="E324" t="s">
        <v>20</v>
      </c>
      <c r="F324">
        <v>247</v>
      </c>
      <c r="L324" t="s">
        <v>20</v>
      </c>
      <c r="M324">
        <v>144</v>
      </c>
    </row>
    <row r="325" spans="1:13" ht="34" hidden="1" x14ac:dyDescent="0.2">
      <c r="A325" s="3" t="s">
        <v>1134</v>
      </c>
      <c r="B325">
        <v>2800</v>
      </c>
      <c r="C325">
        <v>7742</v>
      </c>
      <c r="D325" s="5">
        <f>C325/B325*100</f>
        <v>276.5</v>
      </c>
      <c r="E325" t="s">
        <v>20</v>
      </c>
      <c r="F325">
        <v>84</v>
      </c>
      <c r="L325" t="s">
        <v>20</v>
      </c>
      <c r="M325">
        <v>87</v>
      </c>
    </row>
    <row r="326" spans="1:13" ht="17" hidden="1" x14ac:dyDescent="0.2">
      <c r="A326" s="3" t="s">
        <v>1138</v>
      </c>
      <c r="B326">
        <v>4200</v>
      </c>
      <c r="C326">
        <v>6870</v>
      </c>
      <c r="D326" s="5">
        <f>C326/B326*100</f>
        <v>163.57142857142856</v>
      </c>
      <c r="E326" t="s">
        <v>20</v>
      </c>
      <c r="F326">
        <v>88</v>
      </c>
      <c r="L326" t="s">
        <v>20</v>
      </c>
      <c r="M326">
        <v>3116</v>
      </c>
    </row>
    <row r="327" spans="1:13" ht="17" hidden="1" x14ac:dyDescent="0.2">
      <c r="A327" s="3" t="s">
        <v>1140</v>
      </c>
      <c r="B327">
        <v>1300</v>
      </c>
      <c r="C327">
        <v>12597</v>
      </c>
      <c r="D327" s="5">
        <f>C327/B327*100</f>
        <v>969</v>
      </c>
      <c r="E327" t="s">
        <v>20</v>
      </c>
      <c r="F327">
        <v>156</v>
      </c>
      <c r="L327" t="s">
        <v>20</v>
      </c>
      <c r="M327">
        <v>909</v>
      </c>
    </row>
    <row r="328" spans="1:13" ht="17" hidden="1" x14ac:dyDescent="0.2">
      <c r="A328" s="3" t="s">
        <v>1142</v>
      </c>
      <c r="B328">
        <v>66100</v>
      </c>
      <c r="C328">
        <v>179074</v>
      </c>
      <c r="D328" s="5">
        <f>C328/B328*100</f>
        <v>270.91376701966715</v>
      </c>
      <c r="E328" t="s">
        <v>20</v>
      </c>
      <c r="F328">
        <v>2985</v>
      </c>
      <c r="L328" t="s">
        <v>20</v>
      </c>
      <c r="M328">
        <v>1613</v>
      </c>
    </row>
    <row r="329" spans="1:13" ht="34" hidden="1" x14ac:dyDescent="0.2">
      <c r="A329" s="3" t="s">
        <v>1144</v>
      </c>
      <c r="B329">
        <v>29500</v>
      </c>
      <c r="C329">
        <v>83843</v>
      </c>
      <c r="D329" s="5">
        <f>C329/B329*100</f>
        <v>284.21355932203392</v>
      </c>
      <c r="E329" t="s">
        <v>20</v>
      </c>
      <c r="F329">
        <v>762</v>
      </c>
      <c r="L329" t="s">
        <v>20</v>
      </c>
      <c r="M329">
        <v>136</v>
      </c>
    </row>
    <row r="330" spans="1:13" ht="34" hidden="1" x14ac:dyDescent="0.2">
      <c r="A330" s="3" t="s">
        <v>1154</v>
      </c>
      <c r="B330">
        <v>9500</v>
      </c>
      <c r="C330">
        <v>14408</v>
      </c>
      <c r="D330" s="5">
        <f>C330/B330*100</f>
        <v>151.66315789473683</v>
      </c>
      <c r="E330" t="s">
        <v>20</v>
      </c>
      <c r="F330">
        <v>554</v>
      </c>
      <c r="L330" t="s">
        <v>20</v>
      </c>
      <c r="M330">
        <v>130</v>
      </c>
    </row>
    <row r="331" spans="1:13" ht="17" hidden="1" x14ac:dyDescent="0.2">
      <c r="A331" s="3" t="s">
        <v>711</v>
      </c>
      <c r="B331">
        <v>93800</v>
      </c>
      <c r="C331">
        <v>21477</v>
      </c>
      <c r="D331" s="5">
        <f>C331/B331*100</f>
        <v>22.896588486140725</v>
      </c>
      <c r="E331" t="s">
        <v>47</v>
      </c>
      <c r="F331">
        <v>211</v>
      </c>
      <c r="L331" t="s">
        <v>20</v>
      </c>
      <c r="M331">
        <v>102</v>
      </c>
    </row>
    <row r="332" spans="1:13" ht="17" hidden="1" x14ac:dyDescent="0.2">
      <c r="A332" s="3" t="s">
        <v>1156</v>
      </c>
      <c r="B332">
        <v>6300</v>
      </c>
      <c r="C332">
        <v>14089</v>
      </c>
      <c r="D332" s="5">
        <f>C332/B332*100</f>
        <v>223.63492063492063</v>
      </c>
      <c r="E332" t="s">
        <v>20</v>
      </c>
      <c r="F332">
        <v>135</v>
      </c>
      <c r="L332" t="s">
        <v>20</v>
      </c>
      <c r="M332">
        <v>4006</v>
      </c>
    </row>
    <row r="333" spans="1:13" ht="17" hidden="1" x14ac:dyDescent="0.2">
      <c r="A333" s="3" t="s">
        <v>1157</v>
      </c>
      <c r="B333">
        <v>5200</v>
      </c>
      <c r="C333">
        <v>12467</v>
      </c>
      <c r="D333" s="5">
        <f>C333/B333*100</f>
        <v>239.75</v>
      </c>
      <c r="E333" t="s">
        <v>20</v>
      </c>
      <c r="F333">
        <v>122</v>
      </c>
      <c r="L333" t="s">
        <v>20</v>
      </c>
      <c r="M333">
        <v>1629</v>
      </c>
    </row>
    <row r="334" spans="1:13" ht="17" hidden="1" x14ac:dyDescent="0.2">
      <c r="A334" s="3" t="s">
        <v>1159</v>
      </c>
      <c r="B334">
        <v>6000</v>
      </c>
      <c r="C334">
        <v>11960</v>
      </c>
      <c r="D334" s="5">
        <f>C334/B334*100</f>
        <v>199.33333333333334</v>
      </c>
      <c r="E334" t="s">
        <v>20</v>
      </c>
      <c r="F334">
        <v>221</v>
      </c>
      <c r="L334" t="s">
        <v>20</v>
      </c>
      <c r="M334">
        <v>2188</v>
      </c>
    </row>
    <row r="335" spans="1:13" ht="17" hidden="1" x14ac:dyDescent="0.2">
      <c r="A335" s="3" t="s">
        <v>1161</v>
      </c>
      <c r="B335">
        <v>5800</v>
      </c>
      <c r="C335">
        <v>7966</v>
      </c>
      <c r="D335" s="5">
        <f>C335/B335*100</f>
        <v>137.34482758620689</v>
      </c>
      <c r="E335" t="s">
        <v>20</v>
      </c>
      <c r="F335">
        <v>126</v>
      </c>
      <c r="L335" t="s">
        <v>20</v>
      </c>
      <c r="M335">
        <v>2409</v>
      </c>
    </row>
    <row r="336" spans="1:13" ht="17" hidden="1" x14ac:dyDescent="0.2">
      <c r="A336" s="3" t="s">
        <v>1163</v>
      </c>
      <c r="B336">
        <v>105300</v>
      </c>
      <c r="C336">
        <v>106321</v>
      </c>
      <c r="D336" s="5">
        <f>C336/B336*100</f>
        <v>100.9696106362773</v>
      </c>
      <c r="E336" t="s">
        <v>20</v>
      </c>
      <c r="F336">
        <v>1022</v>
      </c>
      <c r="L336" t="s">
        <v>20</v>
      </c>
      <c r="M336">
        <v>194</v>
      </c>
    </row>
    <row r="337" spans="1:13" ht="17" hidden="1" x14ac:dyDescent="0.2">
      <c r="A337" s="3" t="s">
        <v>1165</v>
      </c>
      <c r="B337">
        <v>20000</v>
      </c>
      <c r="C337">
        <v>158832</v>
      </c>
      <c r="D337" s="5">
        <f>C337/B337*100</f>
        <v>794.16</v>
      </c>
      <c r="E337" t="s">
        <v>20</v>
      </c>
      <c r="F337">
        <v>3177</v>
      </c>
      <c r="L337" t="s">
        <v>20</v>
      </c>
      <c r="M337">
        <v>1140</v>
      </c>
    </row>
    <row r="338" spans="1:13" ht="17" hidden="1" x14ac:dyDescent="0.2">
      <c r="A338" s="3" t="s">
        <v>1167</v>
      </c>
      <c r="B338">
        <v>3000</v>
      </c>
      <c r="C338">
        <v>11091</v>
      </c>
      <c r="D338" s="5">
        <f>C338/B338*100</f>
        <v>369.7</v>
      </c>
      <c r="E338" t="s">
        <v>20</v>
      </c>
      <c r="F338">
        <v>198</v>
      </c>
      <c r="L338" t="s">
        <v>20</v>
      </c>
      <c r="M338">
        <v>102</v>
      </c>
    </row>
    <row r="339" spans="1:13" ht="17" hidden="1" x14ac:dyDescent="0.2">
      <c r="A339" s="3" t="s">
        <v>1171</v>
      </c>
      <c r="B339">
        <v>3700</v>
      </c>
      <c r="C339">
        <v>5107</v>
      </c>
      <c r="D339" s="5">
        <f>C339/B339*100</f>
        <v>138.02702702702703</v>
      </c>
      <c r="E339" t="s">
        <v>20</v>
      </c>
      <c r="F339">
        <v>85</v>
      </c>
      <c r="L339" t="s">
        <v>20</v>
      </c>
      <c r="M339">
        <v>2857</v>
      </c>
    </row>
    <row r="340" spans="1:13" ht="17" hidden="1" x14ac:dyDescent="0.2">
      <c r="A340" s="3" t="s">
        <v>1175</v>
      </c>
      <c r="B340">
        <v>94900</v>
      </c>
      <c r="C340">
        <v>194166</v>
      </c>
      <c r="D340" s="5">
        <f>C340/B340*100</f>
        <v>204.60063224446787</v>
      </c>
      <c r="E340" t="s">
        <v>20</v>
      </c>
      <c r="F340">
        <v>3596</v>
      </c>
      <c r="L340" t="s">
        <v>20</v>
      </c>
      <c r="M340">
        <v>107</v>
      </c>
    </row>
    <row r="341" spans="1:13" ht="17" hidden="1" x14ac:dyDescent="0.2">
      <c r="A341" s="3" t="s">
        <v>731</v>
      </c>
      <c r="B341">
        <v>136300</v>
      </c>
      <c r="C341">
        <v>108974</v>
      </c>
      <c r="D341" s="5">
        <f>C341/B341*100</f>
        <v>79.951577402787962</v>
      </c>
      <c r="E341" t="s">
        <v>74</v>
      </c>
      <c r="F341">
        <v>1297</v>
      </c>
      <c r="L341" t="s">
        <v>20</v>
      </c>
      <c r="M341">
        <v>160</v>
      </c>
    </row>
    <row r="342" spans="1:13" ht="34" hidden="1" x14ac:dyDescent="0.2">
      <c r="A342" s="3" t="s">
        <v>1179</v>
      </c>
      <c r="B342">
        <v>6800</v>
      </c>
      <c r="C342">
        <v>14865</v>
      </c>
      <c r="D342" s="5">
        <f>C342/B342*100</f>
        <v>218.60294117647058</v>
      </c>
      <c r="E342" t="s">
        <v>20</v>
      </c>
      <c r="F342">
        <v>244</v>
      </c>
      <c r="L342" t="s">
        <v>20</v>
      </c>
      <c r="M342">
        <v>2230</v>
      </c>
    </row>
    <row r="343" spans="1:13" ht="17" hidden="1" x14ac:dyDescent="0.2">
      <c r="A343" s="3" t="s">
        <v>1181</v>
      </c>
      <c r="B343">
        <v>72400</v>
      </c>
      <c r="C343">
        <v>134688</v>
      </c>
      <c r="D343" s="5">
        <f>C343/B343*100</f>
        <v>186.03314917127071</v>
      </c>
      <c r="E343" t="s">
        <v>20</v>
      </c>
      <c r="F343">
        <v>5180</v>
      </c>
      <c r="L343" t="s">
        <v>20</v>
      </c>
      <c r="M343">
        <v>316</v>
      </c>
    </row>
    <row r="344" spans="1:13" ht="17" hidden="1" x14ac:dyDescent="0.2">
      <c r="A344" s="3" t="s">
        <v>1183</v>
      </c>
      <c r="B344">
        <v>20100</v>
      </c>
      <c r="C344">
        <v>47705</v>
      </c>
      <c r="D344" s="5">
        <f>C344/B344*100</f>
        <v>237.33830845771143</v>
      </c>
      <c r="E344" t="s">
        <v>20</v>
      </c>
      <c r="F344">
        <v>589</v>
      </c>
      <c r="L344" t="s">
        <v>20</v>
      </c>
      <c r="M344">
        <v>117</v>
      </c>
    </row>
    <row r="345" spans="1:13" ht="17" hidden="1" x14ac:dyDescent="0.2">
      <c r="A345" s="3" t="s">
        <v>1185</v>
      </c>
      <c r="B345">
        <v>31200</v>
      </c>
      <c r="C345">
        <v>95364</v>
      </c>
      <c r="D345" s="5">
        <f>C345/B345*100</f>
        <v>305.65384615384613</v>
      </c>
      <c r="E345" t="s">
        <v>20</v>
      </c>
      <c r="F345">
        <v>2725</v>
      </c>
      <c r="L345" t="s">
        <v>20</v>
      </c>
      <c r="M345">
        <v>6406</v>
      </c>
    </row>
    <row r="346" spans="1:13" ht="17" hidden="1" x14ac:dyDescent="0.2">
      <c r="A346" s="3" t="s">
        <v>1191</v>
      </c>
      <c r="B346">
        <v>6700</v>
      </c>
      <c r="C346">
        <v>7496</v>
      </c>
      <c r="D346" s="5">
        <f>C346/B346*100</f>
        <v>111.88059701492537</v>
      </c>
      <c r="E346" t="s">
        <v>20</v>
      </c>
      <c r="F346">
        <v>300</v>
      </c>
      <c r="L346" t="s">
        <v>20</v>
      </c>
      <c r="M346">
        <v>192</v>
      </c>
    </row>
    <row r="347" spans="1:13" ht="17" hidden="1" x14ac:dyDescent="0.2">
      <c r="A347" s="3" t="s">
        <v>1193</v>
      </c>
      <c r="B347">
        <v>2700</v>
      </c>
      <c r="C347">
        <v>9967</v>
      </c>
      <c r="D347" s="5">
        <f>C347/B347*100</f>
        <v>369.14814814814815</v>
      </c>
      <c r="E347" t="s">
        <v>20</v>
      </c>
      <c r="F347">
        <v>144</v>
      </c>
      <c r="L347" t="s">
        <v>20</v>
      </c>
      <c r="M347">
        <v>26</v>
      </c>
    </row>
    <row r="348" spans="1:13" ht="17" hidden="1" x14ac:dyDescent="0.2">
      <c r="A348" s="3" t="s">
        <v>1203</v>
      </c>
      <c r="B348">
        <v>6200</v>
      </c>
      <c r="C348">
        <v>6269</v>
      </c>
      <c r="D348" s="5">
        <f>C348/B348*100</f>
        <v>101.11290322580646</v>
      </c>
      <c r="E348" t="s">
        <v>20</v>
      </c>
      <c r="F348">
        <v>87</v>
      </c>
      <c r="L348" t="s">
        <v>20</v>
      </c>
      <c r="M348">
        <v>723</v>
      </c>
    </row>
    <row r="349" spans="1:13" ht="17" hidden="1" x14ac:dyDescent="0.2">
      <c r="A349" s="3" t="s">
        <v>1204</v>
      </c>
      <c r="B349">
        <v>43800</v>
      </c>
      <c r="C349">
        <v>149578</v>
      </c>
      <c r="D349" s="5">
        <f>C349/B349*100</f>
        <v>341.5022831050228</v>
      </c>
      <c r="E349" t="s">
        <v>20</v>
      </c>
      <c r="F349">
        <v>3116</v>
      </c>
      <c r="L349" t="s">
        <v>20</v>
      </c>
      <c r="M349">
        <v>170</v>
      </c>
    </row>
    <row r="350" spans="1:13" ht="34" hidden="1" x14ac:dyDescent="0.2">
      <c r="A350" s="3" t="s">
        <v>1210</v>
      </c>
      <c r="B350">
        <v>18900</v>
      </c>
      <c r="C350">
        <v>60934</v>
      </c>
      <c r="D350" s="5">
        <f>C350/B350*100</f>
        <v>322.40211640211641</v>
      </c>
      <c r="E350" t="s">
        <v>20</v>
      </c>
      <c r="F350">
        <v>909</v>
      </c>
      <c r="L350" t="s">
        <v>20</v>
      </c>
      <c r="M350">
        <v>238</v>
      </c>
    </row>
    <row r="351" spans="1:13" ht="34" hidden="1" x14ac:dyDescent="0.2">
      <c r="A351" s="3" t="s">
        <v>1211</v>
      </c>
      <c r="B351">
        <v>86400</v>
      </c>
      <c r="C351">
        <v>103255</v>
      </c>
      <c r="D351" s="5">
        <f>C351/B351*100</f>
        <v>119.50810185185186</v>
      </c>
      <c r="E351" t="s">
        <v>20</v>
      </c>
      <c r="F351">
        <v>1613</v>
      </c>
      <c r="L351" t="s">
        <v>20</v>
      </c>
      <c r="M351">
        <v>55</v>
      </c>
    </row>
    <row r="352" spans="1:13" ht="17" hidden="1" x14ac:dyDescent="0.2">
      <c r="A352" s="3" t="s">
        <v>1213</v>
      </c>
      <c r="B352">
        <v>8900</v>
      </c>
      <c r="C352">
        <v>13065</v>
      </c>
      <c r="D352" s="5">
        <f>C352/B352*100</f>
        <v>146.79775280898878</v>
      </c>
      <c r="E352" t="s">
        <v>20</v>
      </c>
      <c r="F352">
        <v>136</v>
      </c>
      <c r="L352" t="s">
        <v>20</v>
      </c>
      <c r="M352">
        <v>128</v>
      </c>
    </row>
    <row r="353" spans="1:13" ht="17" hidden="1" x14ac:dyDescent="0.2">
      <c r="A353" s="3" t="s">
        <v>1215</v>
      </c>
      <c r="B353">
        <v>700</v>
      </c>
      <c r="C353">
        <v>6654</v>
      </c>
      <c r="D353" s="5">
        <f>C353/B353*100</f>
        <v>950.57142857142856</v>
      </c>
      <c r="E353" t="s">
        <v>20</v>
      </c>
      <c r="F353">
        <v>130</v>
      </c>
      <c r="L353" t="s">
        <v>20</v>
      </c>
      <c r="M353">
        <v>2144</v>
      </c>
    </row>
    <row r="354" spans="1:13" ht="17" hidden="1" x14ac:dyDescent="0.2">
      <c r="A354" s="3" t="s">
        <v>1225</v>
      </c>
      <c r="B354">
        <v>600</v>
      </c>
      <c r="C354">
        <v>6226</v>
      </c>
      <c r="D354" s="5">
        <f>C354/B354*100</f>
        <v>1037.6666666666667</v>
      </c>
      <c r="E354" t="s">
        <v>20</v>
      </c>
      <c r="F354">
        <v>102</v>
      </c>
      <c r="L354" t="s">
        <v>20</v>
      </c>
      <c r="M354">
        <v>2693</v>
      </c>
    </row>
    <row r="355" spans="1:13" ht="17" hidden="1" x14ac:dyDescent="0.2">
      <c r="A355" s="3" t="s">
        <v>1229</v>
      </c>
      <c r="B355">
        <v>121600</v>
      </c>
      <c r="C355">
        <v>188288</v>
      </c>
      <c r="D355" s="5">
        <f>C355/B355*100</f>
        <v>154.84210526315789</v>
      </c>
      <c r="E355" t="s">
        <v>20</v>
      </c>
      <c r="F355">
        <v>4006</v>
      </c>
      <c r="L355" t="s">
        <v>20</v>
      </c>
      <c r="M355">
        <v>432</v>
      </c>
    </row>
    <row r="356" spans="1:13" ht="34" hidden="1" x14ac:dyDescent="0.2">
      <c r="A356" s="3" t="s">
        <v>1233</v>
      </c>
      <c r="B356">
        <v>70300</v>
      </c>
      <c r="C356">
        <v>146595</v>
      </c>
      <c r="D356" s="5">
        <f>C356/B356*100</f>
        <v>208.52773826458036</v>
      </c>
      <c r="E356" t="s">
        <v>20</v>
      </c>
      <c r="F356">
        <v>1629</v>
      </c>
      <c r="L356" t="s">
        <v>20</v>
      </c>
      <c r="M356">
        <v>189</v>
      </c>
    </row>
    <row r="357" spans="1:13" ht="17" hidden="1" x14ac:dyDescent="0.2">
      <c r="A357" s="3" t="s">
        <v>763</v>
      </c>
      <c r="B357">
        <v>3800</v>
      </c>
      <c r="C357">
        <v>2241</v>
      </c>
      <c r="D357" s="5">
        <f>C357/B357*100</f>
        <v>58.973684210526315</v>
      </c>
      <c r="E357" t="s">
        <v>47</v>
      </c>
      <c r="F357">
        <v>86</v>
      </c>
      <c r="L357" t="s">
        <v>20</v>
      </c>
      <c r="M357">
        <v>154</v>
      </c>
    </row>
    <row r="358" spans="1:13" ht="17" hidden="1" x14ac:dyDescent="0.2">
      <c r="A358" s="3" t="s">
        <v>1237</v>
      </c>
      <c r="B358">
        <v>73800</v>
      </c>
      <c r="C358">
        <v>148779</v>
      </c>
      <c r="D358" s="5">
        <f>C358/B358*100</f>
        <v>201.59756097560978</v>
      </c>
      <c r="E358" t="s">
        <v>20</v>
      </c>
      <c r="F358">
        <v>2188</v>
      </c>
      <c r="L358" t="s">
        <v>20</v>
      </c>
      <c r="M358">
        <v>96</v>
      </c>
    </row>
    <row r="359" spans="1:13" ht="17" hidden="1" x14ac:dyDescent="0.2">
      <c r="A359" s="3" t="s">
        <v>1239</v>
      </c>
      <c r="B359">
        <v>108500</v>
      </c>
      <c r="C359">
        <v>175868</v>
      </c>
      <c r="D359" s="5">
        <f>C359/B359*100</f>
        <v>162.09032258064516</v>
      </c>
      <c r="E359" t="s">
        <v>20</v>
      </c>
      <c r="F359">
        <v>2409</v>
      </c>
      <c r="L359" t="s">
        <v>20</v>
      </c>
      <c r="M359">
        <v>3063</v>
      </c>
    </row>
    <row r="360" spans="1:13" ht="17" hidden="1" x14ac:dyDescent="0.2">
      <c r="A360" s="3" t="s">
        <v>1245</v>
      </c>
      <c r="B360">
        <v>6300</v>
      </c>
      <c r="C360">
        <v>13018</v>
      </c>
      <c r="D360" s="5">
        <f>C360/B360*100</f>
        <v>206.63492063492063</v>
      </c>
      <c r="E360" t="s">
        <v>20</v>
      </c>
      <c r="F360">
        <v>194</v>
      </c>
      <c r="L360" t="s">
        <v>20</v>
      </c>
      <c r="M360">
        <v>2266</v>
      </c>
    </row>
    <row r="361" spans="1:13" ht="34" hidden="1" x14ac:dyDescent="0.2">
      <c r="A361" s="3" t="s">
        <v>1247</v>
      </c>
      <c r="B361">
        <v>71100</v>
      </c>
      <c r="C361">
        <v>91176</v>
      </c>
      <c r="D361" s="5">
        <f>C361/B361*100</f>
        <v>128.23628691983123</v>
      </c>
      <c r="E361" t="s">
        <v>20</v>
      </c>
      <c r="F361">
        <v>1140</v>
      </c>
      <c r="L361" t="s">
        <v>20</v>
      </c>
      <c r="M361">
        <v>194</v>
      </c>
    </row>
    <row r="362" spans="1:13" ht="17" hidden="1" x14ac:dyDescent="0.2">
      <c r="A362" s="3" t="s">
        <v>1249</v>
      </c>
      <c r="B362">
        <v>5300</v>
      </c>
      <c r="C362">
        <v>6342</v>
      </c>
      <c r="D362" s="5">
        <f>C362/B362*100</f>
        <v>119.66037735849055</v>
      </c>
      <c r="E362" t="s">
        <v>20</v>
      </c>
      <c r="F362">
        <v>102</v>
      </c>
      <c r="L362" t="s">
        <v>20</v>
      </c>
      <c r="M362">
        <v>129</v>
      </c>
    </row>
    <row r="363" spans="1:13" ht="17" hidden="1" x14ac:dyDescent="0.2">
      <c r="A363" s="3" t="s">
        <v>1251</v>
      </c>
      <c r="B363">
        <v>88700</v>
      </c>
      <c r="C363">
        <v>151438</v>
      </c>
      <c r="D363" s="5">
        <f>C363/B363*100</f>
        <v>170.73055242390078</v>
      </c>
      <c r="E363" t="s">
        <v>20</v>
      </c>
      <c r="F363">
        <v>2857</v>
      </c>
      <c r="L363" t="s">
        <v>20</v>
      </c>
      <c r="M363">
        <v>375</v>
      </c>
    </row>
    <row r="364" spans="1:13" ht="17" hidden="1" x14ac:dyDescent="0.2">
      <c r="A364" s="3" t="s">
        <v>1253</v>
      </c>
      <c r="B364">
        <v>3300</v>
      </c>
      <c r="C364">
        <v>6178</v>
      </c>
      <c r="D364" s="5">
        <f>C364/B364*100</f>
        <v>187.21212121212122</v>
      </c>
      <c r="E364" t="s">
        <v>20</v>
      </c>
      <c r="F364">
        <v>107</v>
      </c>
      <c r="L364" t="s">
        <v>20</v>
      </c>
      <c r="M364">
        <v>409</v>
      </c>
    </row>
    <row r="365" spans="1:13" ht="17" hidden="1" x14ac:dyDescent="0.2">
      <c r="A365" s="3" t="s">
        <v>1255</v>
      </c>
      <c r="B365">
        <v>3400</v>
      </c>
      <c r="C365">
        <v>6405</v>
      </c>
      <c r="D365" s="5">
        <f>C365/B365*100</f>
        <v>188.38235294117646</v>
      </c>
      <c r="E365" t="s">
        <v>20</v>
      </c>
      <c r="F365">
        <v>160</v>
      </c>
      <c r="L365" t="s">
        <v>20</v>
      </c>
      <c r="M365">
        <v>234</v>
      </c>
    </row>
    <row r="366" spans="1:13" ht="17" hidden="1" x14ac:dyDescent="0.2">
      <c r="A366" s="3" t="s">
        <v>1257</v>
      </c>
      <c r="B366">
        <v>137600</v>
      </c>
      <c r="C366">
        <v>180667</v>
      </c>
      <c r="D366" s="5">
        <f>C366/B366*100</f>
        <v>131.29869186046511</v>
      </c>
      <c r="E366" t="s">
        <v>20</v>
      </c>
      <c r="F366">
        <v>2230</v>
      </c>
      <c r="L366" t="s">
        <v>20</v>
      </c>
      <c r="M366">
        <v>3016</v>
      </c>
    </row>
    <row r="367" spans="1:13" ht="17" hidden="1" x14ac:dyDescent="0.2">
      <c r="A367" s="3" t="s">
        <v>1259</v>
      </c>
      <c r="B367">
        <v>3900</v>
      </c>
      <c r="C367">
        <v>11075</v>
      </c>
      <c r="D367" s="5">
        <f>C367/B367*100</f>
        <v>283.97435897435901</v>
      </c>
      <c r="E367" t="s">
        <v>20</v>
      </c>
      <c r="F367">
        <v>316</v>
      </c>
      <c r="L367" t="s">
        <v>20</v>
      </c>
      <c r="M367">
        <v>264</v>
      </c>
    </row>
    <row r="368" spans="1:13" ht="17" hidden="1" x14ac:dyDescent="0.2">
      <c r="A368" s="3" t="s">
        <v>1261</v>
      </c>
      <c r="B368">
        <v>10000</v>
      </c>
      <c r="C368">
        <v>12042</v>
      </c>
      <c r="D368" s="5">
        <f>C368/B368*100</f>
        <v>120.41999999999999</v>
      </c>
      <c r="E368" t="s">
        <v>20</v>
      </c>
      <c r="F368">
        <v>117</v>
      </c>
      <c r="L368" t="s">
        <v>20</v>
      </c>
      <c r="M368">
        <v>272</v>
      </c>
    </row>
    <row r="369" spans="1:13" ht="34" hidden="1" x14ac:dyDescent="0.2">
      <c r="A369" s="3" t="s">
        <v>1263</v>
      </c>
      <c r="B369">
        <v>42800</v>
      </c>
      <c r="C369">
        <v>179356</v>
      </c>
      <c r="D369" s="5">
        <f>C369/B369*100</f>
        <v>419.0560747663551</v>
      </c>
      <c r="E369" t="s">
        <v>20</v>
      </c>
      <c r="F369">
        <v>6406</v>
      </c>
      <c r="L369" t="s">
        <v>20</v>
      </c>
      <c r="M369">
        <v>419</v>
      </c>
    </row>
    <row r="370" spans="1:13" ht="17" hidden="1" x14ac:dyDescent="0.2">
      <c r="A370" s="3" t="s">
        <v>1267</v>
      </c>
      <c r="B370">
        <v>6200</v>
      </c>
      <c r="C370">
        <v>8645</v>
      </c>
      <c r="D370" s="5">
        <f>C370/B370*100</f>
        <v>139.43548387096774</v>
      </c>
      <c r="E370" t="s">
        <v>20</v>
      </c>
      <c r="F370">
        <v>192</v>
      </c>
      <c r="L370" t="s">
        <v>20</v>
      </c>
      <c r="M370">
        <v>1621</v>
      </c>
    </row>
    <row r="371" spans="1:13" ht="34" hidden="1" x14ac:dyDescent="0.2">
      <c r="A371" s="3" t="s">
        <v>1269</v>
      </c>
      <c r="B371">
        <v>1100</v>
      </c>
      <c r="C371">
        <v>1914</v>
      </c>
      <c r="D371" s="5">
        <f>C371/B371*100</f>
        <v>174</v>
      </c>
      <c r="E371" t="s">
        <v>20</v>
      </c>
      <c r="F371">
        <v>26</v>
      </c>
      <c r="L371" t="s">
        <v>20</v>
      </c>
      <c r="M371">
        <v>1101</v>
      </c>
    </row>
    <row r="372" spans="1:13" ht="34" hidden="1" x14ac:dyDescent="0.2">
      <c r="A372" s="3" t="s">
        <v>1271</v>
      </c>
      <c r="B372">
        <v>26500</v>
      </c>
      <c r="C372">
        <v>41205</v>
      </c>
      <c r="D372" s="5">
        <f>C372/B372*100</f>
        <v>155.49056603773585</v>
      </c>
      <c r="E372" t="s">
        <v>20</v>
      </c>
      <c r="F372">
        <v>723</v>
      </c>
      <c r="L372" t="s">
        <v>20</v>
      </c>
      <c r="M372">
        <v>1073</v>
      </c>
    </row>
    <row r="373" spans="1:13" ht="17" hidden="1" x14ac:dyDescent="0.2">
      <c r="A373" s="3" t="s">
        <v>1273</v>
      </c>
      <c r="B373">
        <v>8500</v>
      </c>
      <c r="C373">
        <v>14488</v>
      </c>
      <c r="D373" s="5">
        <f>C373/B373*100</f>
        <v>170.44705882352943</v>
      </c>
      <c r="E373" t="s">
        <v>20</v>
      </c>
      <c r="F373">
        <v>170</v>
      </c>
      <c r="L373" t="s">
        <v>20</v>
      </c>
      <c r="M373">
        <v>331</v>
      </c>
    </row>
    <row r="374" spans="1:13" ht="17" hidden="1" x14ac:dyDescent="0.2">
      <c r="A374" s="3" t="s">
        <v>1275</v>
      </c>
      <c r="B374">
        <v>6400</v>
      </c>
      <c r="C374">
        <v>12129</v>
      </c>
      <c r="D374" s="5">
        <f>C374/B374*100</f>
        <v>189.515625</v>
      </c>
      <c r="E374" t="s">
        <v>20</v>
      </c>
      <c r="F374">
        <v>238</v>
      </c>
      <c r="L374" t="s">
        <v>20</v>
      </c>
      <c r="M374">
        <v>1170</v>
      </c>
    </row>
    <row r="375" spans="1:13" ht="17" hidden="1" x14ac:dyDescent="0.2">
      <c r="A375" s="3" t="s">
        <v>1277</v>
      </c>
      <c r="B375">
        <v>1400</v>
      </c>
      <c r="C375">
        <v>3496</v>
      </c>
      <c r="D375" s="5">
        <f>C375/B375*100</f>
        <v>249.71428571428572</v>
      </c>
      <c r="E375" t="s">
        <v>20</v>
      </c>
      <c r="F375">
        <v>55</v>
      </c>
      <c r="L375" t="s">
        <v>20</v>
      </c>
      <c r="M375">
        <v>363</v>
      </c>
    </row>
    <row r="376" spans="1:13" ht="17" hidden="1" x14ac:dyDescent="0.2">
      <c r="A376" s="3" t="s">
        <v>1283</v>
      </c>
      <c r="B376">
        <v>4300</v>
      </c>
      <c r="C376">
        <v>11525</v>
      </c>
      <c r="D376" s="5">
        <f>C376/B376*100</f>
        <v>268.02325581395348</v>
      </c>
      <c r="E376" t="s">
        <v>20</v>
      </c>
      <c r="F376">
        <v>128</v>
      </c>
      <c r="L376" t="s">
        <v>20</v>
      </c>
      <c r="M376">
        <v>103</v>
      </c>
    </row>
    <row r="377" spans="1:13" ht="17" hidden="1" x14ac:dyDescent="0.2">
      <c r="A377" s="3" t="s">
        <v>1285</v>
      </c>
      <c r="B377">
        <v>25600</v>
      </c>
      <c r="C377">
        <v>158669</v>
      </c>
      <c r="D377" s="5">
        <f>C377/B377*100</f>
        <v>619.80078125</v>
      </c>
      <c r="E377" t="s">
        <v>20</v>
      </c>
      <c r="F377">
        <v>2144</v>
      </c>
      <c r="L377" t="s">
        <v>20</v>
      </c>
      <c r="M377">
        <v>147</v>
      </c>
    </row>
    <row r="378" spans="1:13" ht="17" hidden="1" x14ac:dyDescent="0.2">
      <c r="A378" s="3" t="s">
        <v>1289</v>
      </c>
      <c r="B378">
        <v>94300</v>
      </c>
      <c r="C378">
        <v>150806</v>
      </c>
      <c r="D378" s="5">
        <f>C378/B378*100</f>
        <v>159.92152704135739</v>
      </c>
      <c r="E378" t="s">
        <v>20</v>
      </c>
      <c r="F378">
        <v>2693</v>
      </c>
      <c r="L378" t="s">
        <v>20</v>
      </c>
      <c r="M378">
        <v>110</v>
      </c>
    </row>
    <row r="379" spans="1:13" ht="17" hidden="1" x14ac:dyDescent="0.2">
      <c r="A379" s="3" t="s">
        <v>1291</v>
      </c>
      <c r="B379">
        <v>5100</v>
      </c>
      <c r="C379">
        <v>14249</v>
      </c>
      <c r="D379" s="5">
        <f>C379/B379*100</f>
        <v>279.39215686274508</v>
      </c>
      <c r="E379" t="s">
        <v>20</v>
      </c>
      <c r="F379">
        <v>432</v>
      </c>
      <c r="L379" t="s">
        <v>20</v>
      </c>
      <c r="M379">
        <v>134</v>
      </c>
    </row>
    <row r="380" spans="1:13" ht="34" hidden="1" x14ac:dyDescent="0.2">
      <c r="A380" s="3" t="s">
        <v>1295</v>
      </c>
      <c r="B380">
        <v>6400</v>
      </c>
      <c r="C380">
        <v>13205</v>
      </c>
      <c r="D380" s="5">
        <f>C380/B380*100</f>
        <v>206.32812500000003</v>
      </c>
      <c r="E380" t="s">
        <v>20</v>
      </c>
      <c r="F380">
        <v>189</v>
      </c>
      <c r="L380" t="s">
        <v>20</v>
      </c>
      <c r="M380">
        <v>269</v>
      </c>
    </row>
    <row r="381" spans="1:13" ht="17" hidden="1" x14ac:dyDescent="0.2">
      <c r="A381" s="3" t="s">
        <v>1297</v>
      </c>
      <c r="B381">
        <v>1600</v>
      </c>
      <c r="C381">
        <v>11108</v>
      </c>
      <c r="D381" s="5">
        <f>C381/B381*100</f>
        <v>694.25</v>
      </c>
      <c r="E381" t="s">
        <v>20</v>
      </c>
      <c r="F381">
        <v>154</v>
      </c>
      <c r="L381" t="s">
        <v>20</v>
      </c>
      <c r="M381">
        <v>175</v>
      </c>
    </row>
    <row r="382" spans="1:13" ht="17" hidden="1" x14ac:dyDescent="0.2">
      <c r="A382" s="3" t="s">
        <v>1299</v>
      </c>
      <c r="B382">
        <v>1900</v>
      </c>
      <c r="C382">
        <v>2884</v>
      </c>
      <c r="D382" s="5">
        <f>C382/B382*100</f>
        <v>151.78947368421052</v>
      </c>
      <c r="E382" t="s">
        <v>20</v>
      </c>
      <c r="F382">
        <v>96</v>
      </c>
      <c r="L382" t="s">
        <v>20</v>
      </c>
      <c r="M382">
        <v>69</v>
      </c>
    </row>
    <row r="383" spans="1:13" ht="17" hidden="1" x14ac:dyDescent="0.2">
      <c r="A383" s="3" t="s">
        <v>1305</v>
      </c>
      <c r="B383">
        <v>59200</v>
      </c>
      <c r="C383">
        <v>183756</v>
      </c>
      <c r="D383" s="5">
        <f>C383/B383*100</f>
        <v>310.39864864864865</v>
      </c>
      <c r="E383" t="s">
        <v>20</v>
      </c>
      <c r="F383">
        <v>3063</v>
      </c>
      <c r="L383" t="s">
        <v>20</v>
      </c>
      <c r="M383">
        <v>190</v>
      </c>
    </row>
    <row r="384" spans="1:13" ht="17" hidden="1" x14ac:dyDescent="0.2">
      <c r="A384" s="3" t="s">
        <v>1313</v>
      </c>
      <c r="B384">
        <v>139000</v>
      </c>
      <c r="C384">
        <v>158590</v>
      </c>
      <c r="D384" s="5">
        <f>C384/B384*100</f>
        <v>114.09352517985612</v>
      </c>
      <c r="E384" t="s">
        <v>20</v>
      </c>
      <c r="F384">
        <v>2266</v>
      </c>
      <c r="L384" t="s">
        <v>20</v>
      </c>
      <c r="M384">
        <v>237</v>
      </c>
    </row>
    <row r="385" spans="1:13" ht="34" hidden="1" x14ac:dyDescent="0.2">
      <c r="A385" s="3" t="s">
        <v>1325</v>
      </c>
      <c r="B385">
        <v>9400</v>
      </c>
      <c r="C385">
        <v>11277</v>
      </c>
      <c r="D385" s="5">
        <f>C385/B385*100</f>
        <v>119.96808510638297</v>
      </c>
      <c r="E385" t="s">
        <v>20</v>
      </c>
      <c r="F385">
        <v>194</v>
      </c>
      <c r="L385" t="s">
        <v>20</v>
      </c>
      <c r="M385">
        <v>196</v>
      </c>
    </row>
    <row r="386" spans="1:13" ht="17" hidden="1" x14ac:dyDescent="0.2">
      <c r="A386" s="3" t="s">
        <v>1327</v>
      </c>
      <c r="B386">
        <v>9200</v>
      </c>
      <c r="C386">
        <v>13382</v>
      </c>
      <c r="D386" s="5">
        <f>C386/B386*100</f>
        <v>145.45652173913044</v>
      </c>
      <c r="E386" t="s">
        <v>20</v>
      </c>
      <c r="F386">
        <v>129</v>
      </c>
      <c r="L386" t="s">
        <v>20</v>
      </c>
      <c r="M386">
        <v>7295</v>
      </c>
    </row>
    <row r="387" spans="1:13" ht="17" hidden="1" x14ac:dyDescent="0.2">
      <c r="A387" s="3" t="s">
        <v>1329</v>
      </c>
      <c r="B387">
        <v>14900</v>
      </c>
      <c r="C387">
        <v>32986</v>
      </c>
      <c r="D387" s="5">
        <f>C387/B387*100</f>
        <v>221.38255033557047</v>
      </c>
      <c r="E387" t="s">
        <v>20</v>
      </c>
      <c r="F387">
        <v>375</v>
      </c>
      <c r="L387" t="s">
        <v>20</v>
      </c>
      <c r="M387">
        <v>2893</v>
      </c>
    </row>
    <row r="388" spans="1:13" ht="17" hidden="1" x14ac:dyDescent="0.2">
      <c r="A388" s="3" t="s">
        <v>1347</v>
      </c>
      <c r="B388">
        <v>10000</v>
      </c>
      <c r="C388">
        <v>12684</v>
      </c>
      <c r="D388" s="5">
        <f>C388/B388*100</f>
        <v>126.84</v>
      </c>
      <c r="E388" t="s">
        <v>20</v>
      </c>
      <c r="F388">
        <v>409</v>
      </c>
      <c r="L388" t="s">
        <v>20</v>
      </c>
      <c r="M388">
        <v>820</v>
      </c>
    </row>
    <row r="389" spans="1:13" ht="17" hidden="1" x14ac:dyDescent="0.2">
      <c r="A389" s="3" t="s">
        <v>1349</v>
      </c>
      <c r="B389">
        <v>600</v>
      </c>
      <c r="C389">
        <v>14033</v>
      </c>
      <c r="D389" s="5">
        <f>C389/B389*100</f>
        <v>2338.833333333333</v>
      </c>
      <c r="E389" t="s">
        <v>20</v>
      </c>
      <c r="F389">
        <v>234</v>
      </c>
      <c r="L389" t="s">
        <v>20</v>
      </c>
      <c r="M389">
        <v>2038</v>
      </c>
    </row>
    <row r="390" spans="1:13" ht="17" hidden="1" x14ac:dyDescent="0.2">
      <c r="A390" s="3" t="s">
        <v>829</v>
      </c>
      <c r="B390">
        <v>114800</v>
      </c>
      <c r="C390">
        <v>12938</v>
      </c>
      <c r="D390" s="5">
        <f>C390/B390*100</f>
        <v>11.270034843205574</v>
      </c>
      <c r="E390" t="s">
        <v>74</v>
      </c>
      <c r="F390">
        <v>145</v>
      </c>
      <c r="L390" t="s">
        <v>20</v>
      </c>
      <c r="M390">
        <v>116</v>
      </c>
    </row>
    <row r="391" spans="1:13" ht="17" hidden="1" x14ac:dyDescent="0.2">
      <c r="A391" s="3" t="s">
        <v>1351</v>
      </c>
      <c r="B391">
        <v>35000</v>
      </c>
      <c r="C391">
        <v>177936</v>
      </c>
      <c r="D391" s="5">
        <f>C391/B391*100</f>
        <v>508.38857142857148</v>
      </c>
      <c r="E391" t="s">
        <v>20</v>
      </c>
      <c r="F391">
        <v>3016</v>
      </c>
      <c r="L391" t="s">
        <v>20</v>
      </c>
      <c r="M391">
        <v>1345</v>
      </c>
    </row>
    <row r="392" spans="1:13" ht="17" hidden="1" x14ac:dyDescent="0.2">
      <c r="A392" s="3" t="s">
        <v>1353</v>
      </c>
      <c r="B392">
        <v>6900</v>
      </c>
      <c r="C392">
        <v>13212</v>
      </c>
      <c r="D392" s="5">
        <f>C392/B392*100</f>
        <v>191.47826086956522</v>
      </c>
      <c r="E392" t="s">
        <v>20</v>
      </c>
      <c r="F392">
        <v>264</v>
      </c>
      <c r="L392" t="s">
        <v>20</v>
      </c>
      <c r="M392">
        <v>168</v>
      </c>
    </row>
    <row r="393" spans="1:13" ht="17" hidden="1" x14ac:dyDescent="0.2">
      <c r="A393" s="3" t="s">
        <v>1372</v>
      </c>
      <c r="B393">
        <v>5100</v>
      </c>
      <c r="C393">
        <v>12219</v>
      </c>
      <c r="D393" s="5">
        <f>C393/B393*100</f>
        <v>239.58823529411765</v>
      </c>
      <c r="E393" t="s">
        <v>20</v>
      </c>
      <c r="F393">
        <v>272</v>
      </c>
      <c r="L393" t="s">
        <v>20</v>
      </c>
      <c r="M393">
        <v>137</v>
      </c>
    </row>
    <row r="394" spans="1:13" ht="34" hidden="1" x14ac:dyDescent="0.2">
      <c r="A394" s="3" t="s">
        <v>1376</v>
      </c>
      <c r="B394">
        <v>6900</v>
      </c>
      <c r="C394">
        <v>12155</v>
      </c>
      <c r="D394" s="5">
        <f>C394/B394*100</f>
        <v>176.15942028985506</v>
      </c>
      <c r="E394" t="s">
        <v>20</v>
      </c>
      <c r="F394">
        <v>419</v>
      </c>
      <c r="L394" t="s">
        <v>20</v>
      </c>
      <c r="M394">
        <v>186</v>
      </c>
    </row>
    <row r="395" spans="1:13" ht="17" hidden="1" x14ac:dyDescent="0.2">
      <c r="A395" s="3" t="s">
        <v>1380</v>
      </c>
      <c r="B395">
        <v>48800</v>
      </c>
      <c r="C395">
        <v>175020</v>
      </c>
      <c r="D395" s="5">
        <f>C395/B395*100</f>
        <v>358.64754098360658</v>
      </c>
      <c r="E395" t="s">
        <v>20</v>
      </c>
      <c r="F395">
        <v>1621</v>
      </c>
      <c r="L395" t="s">
        <v>20</v>
      </c>
      <c r="M395">
        <v>125</v>
      </c>
    </row>
    <row r="396" spans="1:13" ht="34" hidden="1" x14ac:dyDescent="0.2">
      <c r="A396" s="3" t="s">
        <v>1381</v>
      </c>
      <c r="B396">
        <v>16200</v>
      </c>
      <c r="C396">
        <v>75955</v>
      </c>
      <c r="D396" s="5">
        <f>C396/B396*100</f>
        <v>468.85802469135803</v>
      </c>
      <c r="E396" t="s">
        <v>20</v>
      </c>
      <c r="F396">
        <v>1101</v>
      </c>
      <c r="L396" t="s">
        <v>20</v>
      </c>
      <c r="M396">
        <v>202</v>
      </c>
    </row>
    <row r="397" spans="1:13" ht="34" hidden="1" x14ac:dyDescent="0.2">
      <c r="A397" s="3" t="s">
        <v>1383</v>
      </c>
      <c r="B397">
        <v>97600</v>
      </c>
      <c r="C397">
        <v>119127</v>
      </c>
      <c r="D397" s="5">
        <f>C397/B397*100</f>
        <v>122.05635245901641</v>
      </c>
      <c r="E397" t="s">
        <v>20</v>
      </c>
      <c r="F397">
        <v>1073</v>
      </c>
      <c r="L397" t="s">
        <v>20</v>
      </c>
      <c r="M397">
        <v>103</v>
      </c>
    </row>
    <row r="398" spans="1:13" ht="17" hidden="1" x14ac:dyDescent="0.2">
      <c r="A398" s="3" t="s">
        <v>1391</v>
      </c>
      <c r="B398">
        <v>9700</v>
      </c>
      <c r="C398">
        <v>11929</v>
      </c>
      <c r="D398" s="5">
        <f>C398/B398*100</f>
        <v>122.97938144329896</v>
      </c>
      <c r="E398" t="s">
        <v>20</v>
      </c>
      <c r="F398">
        <v>331</v>
      </c>
      <c r="L398" t="s">
        <v>20</v>
      </c>
      <c r="M398">
        <v>1785</v>
      </c>
    </row>
    <row r="399" spans="1:13" ht="17" hidden="1" x14ac:dyDescent="0.2">
      <c r="A399" s="3" t="s">
        <v>1393</v>
      </c>
      <c r="B399">
        <v>62300</v>
      </c>
      <c r="C399">
        <v>118214</v>
      </c>
      <c r="D399" s="5">
        <f>C399/B399*100</f>
        <v>189.74959871589084</v>
      </c>
      <c r="E399" t="s">
        <v>20</v>
      </c>
      <c r="F399">
        <v>1170</v>
      </c>
      <c r="L399" t="s">
        <v>20</v>
      </c>
      <c r="M399">
        <v>157</v>
      </c>
    </row>
    <row r="400" spans="1:13" ht="17" hidden="1" x14ac:dyDescent="0.2">
      <c r="A400" s="3" t="s">
        <v>1398</v>
      </c>
      <c r="B400">
        <v>1400</v>
      </c>
      <c r="C400">
        <v>14511</v>
      </c>
      <c r="D400" s="5">
        <f>C400/B400*100</f>
        <v>1036.5</v>
      </c>
      <c r="E400" t="s">
        <v>20</v>
      </c>
      <c r="F400">
        <v>363</v>
      </c>
      <c r="L400" t="s">
        <v>20</v>
      </c>
      <c r="M400">
        <v>555</v>
      </c>
    </row>
    <row r="401" spans="1:13" ht="17" hidden="1" x14ac:dyDescent="0.2">
      <c r="A401" s="3" t="s">
        <v>1404</v>
      </c>
      <c r="B401">
        <v>5400</v>
      </c>
      <c r="C401">
        <v>8109</v>
      </c>
      <c r="D401" s="5">
        <f>C401/B401*100</f>
        <v>150.16666666666666</v>
      </c>
      <c r="E401" t="s">
        <v>20</v>
      </c>
      <c r="F401">
        <v>103</v>
      </c>
      <c r="L401" t="s">
        <v>20</v>
      </c>
      <c r="M401">
        <v>297</v>
      </c>
    </row>
    <row r="402" spans="1:13" ht="17" hidden="1" x14ac:dyDescent="0.2">
      <c r="A402" s="3" t="s">
        <v>1406</v>
      </c>
      <c r="B402">
        <v>2300</v>
      </c>
      <c r="C402">
        <v>8244</v>
      </c>
      <c r="D402" s="5">
        <f>C402/B402*100</f>
        <v>358.43478260869563</v>
      </c>
      <c r="E402" t="s">
        <v>20</v>
      </c>
      <c r="F402">
        <v>147</v>
      </c>
      <c r="L402" t="s">
        <v>20</v>
      </c>
      <c r="M402">
        <v>123</v>
      </c>
    </row>
    <row r="403" spans="1:13" ht="17" hidden="1" x14ac:dyDescent="0.2">
      <c r="A403" s="3" t="s">
        <v>1408</v>
      </c>
      <c r="B403">
        <v>1400</v>
      </c>
      <c r="C403">
        <v>7600</v>
      </c>
      <c r="D403" s="5">
        <f>C403/B403*100</f>
        <v>542.85714285714289</v>
      </c>
      <c r="E403" t="s">
        <v>20</v>
      </c>
      <c r="F403">
        <v>110</v>
      </c>
      <c r="L403" t="s">
        <v>20</v>
      </c>
      <c r="M403">
        <v>3036</v>
      </c>
    </row>
    <row r="404" spans="1:13" ht="17" hidden="1" x14ac:dyDescent="0.2">
      <c r="A404" s="3" t="s">
        <v>1412</v>
      </c>
      <c r="B404">
        <v>7500</v>
      </c>
      <c r="C404">
        <v>14381</v>
      </c>
      <c r="D404" s="5">
        <f>C404/B404*100</f>
        <v>191.74666666666667</v>
      </c>
      <c r="E404" t="s">
        <v>20</v>
      </c>
      <c r="F404">
        <v>134</v>
      </c>
      <c r="L404" t="s">
        <v>20</v>
      </c>
      <c r="M404">
        <v>144</v>
      </c>
    </row>
    <row r="405" spans="1:13" ht="17" hidden="1" x14ac:dyDescent="0.2">
      <c r="A405" s="3" t="s">
        <v>1414</v>
      </c>
      <c r="B405">
        <v>1500</v>
      </c>
      <c r="C405">
        <v>13980</v>
      </c>
      <c r="D405" s="5">
        <f>C405/B405*100</f>
        <v>932</v>
      </c>
      <c r="E405" t="s">
        <v>20</v>
      </c>
      <c r="F405">
        <v>269</v>
      </c>
      <c r="L405" t="s">
        <v>20</v>
      </c>
      <c r="M405">
        <v>121</v>
      </c>
    </row>
    <row r="406" spans="1:13" ht="17" hidden="1" x14ac:dyDescent="0.2">
      <c r="A406" s="3" t="s">
        <v>1416</v>
      </c>
      <c r="B406">
        <v>2900</v>
      </c>
      <c r="C406">
        <v>12449</v>
      </c>
      <c r="D406" s="5">
        <f>C406/B406*100</f>
        <v>429.27586206896552</v>
      </c>
      <c r="E406" t="s">
        <v>20</v>
      </c>
      <c r="F406">
        <v>175</v>
      </c>
      <c r="L406" t="s">
        <v>20</v>
      </c>
      <c r="M406">
        <v>181</v>
      </c>
    </row>
    <row r="407" spans="1:13" ht="17" hidden="1" x14ac:dyDescent="0.2">
      <c r="A407" s="3" t="s">
        <v>1418</v>
      </c>
      <c r="B407">
        <v>7300</v>
      </c>
      <c r="C407">
        <v>7348</v>
      </c>
      <c r="D407" s="5">
        <f>C407/B407*100</f>
        <v>100.65753424657535</v>
      </c>
      <c r="E407" t="s">
        <v>20</v>
      </c>
      <c r="F407">
        <v>69</v>
      </c>
      <c r="L407" t="s">
        <v>20</v>
      </c>
      <c r="M407">
        <v>122</v>
      </c>
    </row>
    <row r="408" spans="1:13" ht="17" hidden="1" x14ac:dyDescent="0.2">
      <c r="A408" s="3" t="s">
        <v>1420</v>
      </c>
      <c r="B408">
        <v>3600</v>
      </c>
      <c r="C408">
        <v>8158</v>
      </c>
      <c r="D408" s="5">
        <f>C408/B408*100</f>
        <v>226.61111111111109</v>
      </c>
      <c r="E408" t="s">
        <v>20</v>
      </c>
      <c r="F408">
        <v>190</v>
      </c>
      <c r="L408" t="s">
        <v>20</v>
      </c>
      <c r="M408">
        <v>1071</v>
      </c>
    </row>
    <row r="409" spans="1:13" ht="17" hidden="1" x14ac:dyDescent="0.2">
      <c r="A409" s="3" t="s">
        <v>1422</v>
      </c>
      <c r="B409">
        <v>5000</v>
      </c>
      <c r="C409">
        <v>7119</v>
      </c>
      <c r="D409" s="5">
        <f>C409/B409*100</f>
        <v>142.38</v>
      </c>
      <c r="E409" t="s">
        <v>20</v>
      </c>
      <c r="F409">
        <v>237</v>
      </c>
      <c r="L409" t="s">
        <v>20</v>
      </c>
      <c r="M409">
        <v>980</v>
      </c>
    </row>
    <row r="410" spans="1:13" ht="17" hidden="1" x14ac:dyDescent="0.2">
      <c r="A410" s="3" t="s">
        <v>1430</v>
      </c>
      <c r="B410">
        <v>9200</v>
      </c>
      <c r="C410">
        <v>12322</v>
      </c>
      <c r="D410" s="5">
        <f>C410/B410*100</f>
        <v>133.93478260869566</v>
      </c>
      <c r="E410" t="s">
        <v>20</v>
      </c>
      <c r="F410">
        <v>196</v>
      </c>
      <c r="L410" t="s">
        <v>20</v>
      </c>
      <c r="M410">
        <v>536</v>
      </c>
    </row>
    <row r="411" spans="1:13" ht="34" hidden="1" x14ac:dyDescent="0.2">
      <c r="A411" s="3" t="s">
        <v>1434</v>
      </c>
      <c r="B411">
        <v>128900</v>
      </c>
      <c r="C411">
        <v>196960</v>
      </c>
      <c r="D411" s="5">
        <f>C411/B411*100</f>
        <v>152.80062063615205</v>
      </c>
      <c r="E411" t="s">
        <v>20</v>
      </c>
      <c r="F411">
        <v>7295</v>
      </c>
      <c r="L411" t="s">
        <v>20</v>
      </c>
      <c r="M411">
        <v>1991</v>
      </c>
    </row>
    <row r="412" spans="1:13" ht="17" hidden="1" x14ac:dyDescent="0.2">
      <c r="A412" s="3" t="s">
        <v>871</v>
      </c>
      <c r="B412">
        <v>153700</v>
      </c>
      <c r="C412">
        <v>55536</v>
      </c>
      <c r="D412" s="5">
        <f>C412/B412*100</f>
        <v>36.132726089785294</v>
      </c>
      <c r="E412" t="s">
        <v>47</v>
      </c>
      <c r="F412">
        <v>1111</v>
      </c>
      <c r="L412" t="s">
        <v>20</v>
      </c>
      <c r="M412">
        <v>180</v>
      </c>
    </row>
    <row r="413" spans="1:13" ht="17" hidden="1" x14ac:dyDescent="0.2">
      <c r="A413" s="3" t="s">
        <v>1436</v>
      </c>
      <c r="B413">
        <v>42100</v>
      </c>
      <c r="C413">
        <v>188057</v>
      </c>
      <c r="D413" s="5">
        <f>C413/B413*100</f>
        <v>446.69121140142522</v>
      </c>
      <c r="E413" t="s">
        <v>20</v>
      </c>
      <c r="F413">
        <v>2893</v>
      </c>
      <c r="L413" t="s">
        <v>20</v>
      </c>
      <c r="M413">
        <v>130</v>
      </c>
    </row>
    <row r="414" spans="1:13" ht="34" hidden="1" x14ac:dyDescent="0.2">
      <c r="A414" s="3" t="s">
        <v>1441</v>
      </c>
      <c r="B414">
        <v>52000</v>
      </c>
      <c r="C414">
        <v>91014</v>
      </c>
      <c r="D414" s="5">
        <f>C414/B414*100</f>
        <v>175.02692307692308</v>
      </c>
      <c r="E414" t="s">
        <v>20</v>
      </c>
      <c r="F414">
        <v>820</v>
      </c>
      <c r="L414" t="s">
        <v>20</v>
      </c>
      <c r="M414">
        <v>122</v>
      </c>
    </row>
    <row r="415" spans="1:13" ht="17" hidden="1" x14ac:dyDescent="0.2">
      <c r="A415" s="3" t="s">
        <v>877</v>
      </c>
      <c r="B415">
        <v>189500</v>
      </c>
      <c r="C415">
        <v>117628</v>
      </c>
      <c r="D415" s="5">
        <f>C415/B415*100</f>
        <v>62.072823218997364</v>
      </c>
      <c r="E415" t="s">
        <v>47</v>
      </c>
      <c r="F415">
        <v>1089</v>
      </c>
      <c r="L415" t="s">
        <v>20</v>
      </c>
      <c r="M415">
        <v>140</v>
      </c>
    </row>
    <row r="416" spans="1:13" ht="17" hidden="1" x14ac:dyDescent="0.2">
      <c r="A416" s="3" t="s">
        <v>1445</v>
      </c>
      <c r="B416">
        <v>63400</v>
      </c>
      <c r="C416">
        <v>197728</v>
      </c>
      <c r="D416" s="5">
        <f>C416/B416*100</f>
        <v>311.87381703470032</v>
      </c>
      <c r="E416" t="s">
        <v>20</v>
      </c>
      <c r="F416">
        <v>2038</v>
      </c>
      <c r="L416" t="s">
        <v>20</v>
      </c>
      <c r="M416">
        <v>3388</v>
      </c>
    </row>
    <row r="417" spans="1:13" ht="34" hidden="1" x14ac:dyDescent="0.2">
      <c r="A417" s="3" t="s">
        <v>1447</v>
      </c>
      <c r="B417">
        <v>8700</v>
      </c>
      <c r="C417">
        <v>10682</v>
      </c>
      <c r="D417" s="5">
        <f>C417/B417*100</f>
        <v>122.78160919540231</v>
      </c>
      <c r="E417" t="s">
        <v>20</v>
      </c>
      <c r="F417">
        <v>116</v>
      </c>
      <c r="L417" t="s">
        <v>20</v>
      </c>
      <c r="M417">
        <v>280</v>
      </c>
    </row>
    <row r="418" spans="1:13" ht="34" hidden="1" x14ac:dyDescent="0.2">
      <c r="A418" s="3" t="s">
        <v>1451</v>
      </c>
      <c r="B418">
        <v>108400</v>
      </c>
      <c r="C418">
        <v>138586</v>
      </c>
      <c r="D418" s="5">
        <f>C418/B418*100</f>
        <v>127.84686346863469</v>
      </c>
      <c r="E418" t="s">
        <v>20</v>
      </c>
      <c r="F418">
        <v>1345</v>
      </c>
      <c r="L418" t="s">
        <v>20</v>
      </c>
      <c r="M418">
        <v>366</v>
      </c>
    </row>
    <row r="419" spans="1:13" ht="34" hidden="1" x14ac:dyDescent="0.2">
      <c r="A419" s="3" t="s">
        <v>1453</v>
      </c>
      <c r="B419">
        <v>7300</v>
      </c>
      <c r="C419">
        <v>11579</v>
      </c>
      <c r="D419" s="5">
        <f>C419/B419*100</f>
        <v>158.61643835616439</v>
      </c>
      <c r="E419" t="s">
        <v>20</v>
      </c>
      <c r="F419">
        <v>168</v>
      </c>
      <c r="L419" t="s">
        <v>20</v>
      </c>
      <c r="M419">
        <v>270</v>
      </c>
    </row>
    <row r="420" spans="1:13" ht="17" hidden="1" x14ac:dyDescent="0.2">
      <c r="A420" s="3" t="s">
        <v>1455</v>
      </c>
      <c r="B420">
        <v>1700</v>
      </c>
      <c r="C420">
        <v>12020</v>
      </c>
      <c r="D420" s="5">
        <f>C420/B420*100</f>
        <v>707.05882352941171</v>
      </c>
      <c r="E420" t="s">
        <v>20</v>
      </c>
      <c r="F420">
        <v>137</v>
      </c>
      <c r="L420" t="s">
        <v>20</v>
      </c>
      <c r="M420">
        <v>137</v>
      </c>
    </row>
    <row r="421" spans="1:13" ht="17" hidden="1" x14ac:dyDescent="0.2">
      <c r="A421" s="3" t="s">
        <v>1457</v>
      </c>
      <c r="B421">
        <v>9800</v>
      </c>
      <c r="C421">
        <v>13954</v>
      </c>
      <c r="D421" s="5">
        <f>C421/B421*100</f>
        <v>142.38775510204081</v>
      </c>
      <c r="E421" t="s">
        <v>20</v>
      </c>
      <c r="F421">
        <v>186</v>
      </c>
      <c r="L421" t="s">
        <v>20</v>
      </c>
      <c r="M421">
        <v>3205</v>
      </c>
    </row>
    <row r="422" spans="1:13" ht="34" hidden="1" x14ac:dyDescent="0.2">
      <c r="A422" s="3" t="s">
        <v>1459</v>
      </c>
      <c r="B422">
        <v>4300</v>
      </c>
      <c r="C422">
        <v>6358</v>
      </c>
      <c r="D422" s="5">
        <f>C422/B422*100</f>
        <v>147.86046511627907</v>
      </c>
      <c r="E422" t="s">
        <v>20</v>
      </c>
      <c r="F422">
        <v>125</v>
      </c>
      <c r="L422" t="s">
        <v>20</v>
      </c>
      <c r="M422">
        <v>288</v>
      </c>
    </row>
    <row r="423" spans="1:13" ht="34" hidden="1" x14ac:dyDescent="0.2">
      <c r="A423" s="3" t="s">
        <v>1463</v>
      </c>
      <c r="B423">
        <v>800</v>
      </c>
      <c r="C423">
        <v>14725</v>
      </c>
      <c r="D423" s="5">
        <f>C423/B423*100</f>
        <v>1840.625</v>
      </c>
      <c r="E423" t="s">
        <v>20</v>
      </c>
      <c r="F423">
        <v>202</v>
      </c>
      <c r="L423" t="s">
        <v>20</v>
      </c>
      <c r="M423">
        <v>148</v>
      </c>
    </row>
    <row r="424" spans="1:13" ht="17" hidden="1" x14ac:dyDescent="0.2">
      <c r="A424" s="3" t="s">
        <v>1465</v>
      </c>
      <c r="B424">
        <v>6900</v>
      </c>
      <c r="C424">
        <v>11174</v>
      </c>
      <c r="D424" s="5">
        <f>C424/B424*100</f>
        <v>161.94202898550725</v>
      </c>
      <c r="E424" t="s">
        <v>20</v>
      </c>
      <c r="F424">
        <v>103</v>
      </c>
      <c r="L424" t="s">
        <v>20</v>
      </c>
      <c r="M424">
        <v>114</v>
      </c>
    </row>
    <row r="425" spans="1:13" ht="17" hidden="1" x14ac:dyDescent="0.2">
      <c r="A425" s="3" t="s">
        <v>1467</v>
      </c>
      <c r="B425">
        <v>38500</v>
      </c>
      <c r="C425">
        <v>182036</v>
      </c>
      <c r="D425" s="5">
        <f>C425/B425*100</f>
        <v>472.82077922077923</v>
      </c>
      <c r="E425" t="s">
        <v>20</v>
      </c>
      <c r="F425">
        <v>1785</v>
      </c>
      <c r="L425" t="s">
        <v>20</v>
      </c>
      <c r="M425">
        <v>1518</v>
      </c>
    </row>
    <row r="426" spans="1:13" ht="17" hidden="1" x14ac:dyDescent="0.2">
      <c r="A426" s="3" t="s">
        <v>1471</v>
      </c>
      <c r="B426">
        <v>2000</v>
      </c>
      <c r="C426">
        <v>10353</v>
      </c>
      <c r="D426" s="5">
        <f>C426/B426*100</f>
        <v>517.65</v>
      </c>
      <c r="E426" t="s">
        <v>20</v>
      </c>
      <c r="F426">
        <v>157</v>
      </c>
      <c r="L426" t="s">
        <v>20</v>
      </c>
      <c r="M426">
        <v>166</v>
      </c>
    </row>
    <row r="427" spans="1:13" ht="34" hidden="1" x14ac:dyDescent="0.2">
      <c r="A427" s="3" t="s">
        <v>1473</v>
      </c>
      <c r="B427">
        <v>5600</v>
      </c>
      <c r="C427">
        <v>13868</v>
      </c>
      <c r="D427" s="5">
        <f>C427/B427*100</f>
        <v>247.64285714285714</v>
      </c>
      <c r="E427" t="s">
        <v>20</v>
      </c>
      <c r="F427">
        <v>555</v>
      </c>
      <c r="L427" t="s">
        <v>20</v>
      </c>
      <c r="M427">
        <v>100</v>
      </c>
    </row>
    <row r="428" spans="1:13" ht="17" hidden="1" x14ac:dyDescent="0.2">
      <c r="A428" s="3" t="s">
        <v>1475</v>
      </c>
      <c r="B428">
        <v>8300</v>
      </c>
      <c r="C428">
        <v>8317</v>
      </c>
      <c r="D428" s="5">
        <f>C428/B428*100</f>
        <v>100.20481927710843</v>
      </c>
      <c r="E428" t="s">
        <v>20</v>
      </c>
      <c r="F428">
        <v>297</v>
      </c>
      <c r="L428" t="s">
        <v>20</v>
      </c>
      <c r="M428">
        <v>235</v>
      </c>
    </row>
    <row r="429" spans="1:13" ht="17" hidden="1" x14ac:dyDescent="0.2">
      <c r="A429" s="3" t="s">
        <v>1477</v>
      </c>
      <c r="B429">
        <v>6900</v>
      </c>
      <c r="C429">
        <v>10557</v>
      </c>
      <c r="D429" s="5">
        <f>C429/B429*100</f>
        <v>153</v>
      </c>
      <c r="E429" t="s">
        <v>20</v>
      </c>
      <c r="F429">
        <v>123</v>
      </c>
      <c r="L429" t="s">
        <v>20</v>
      </c>
      <c r="M429">
        <v>148</v>
      </c>
    </row>
    <row r="430" spans="1:13" ht="17" hidden="1" x14ac:dyDescent="0.2">
      <c r="A430" s="3" t="s">
        <v>1483</v>
      </c>
      <c r="B430">
        <v>48500</v>
      </c>
      <c r="C430">
        <v>75906</v>
      </c>
      <c r="D430" s="5">
        <f>C430/B430*100</f>
        <v>156.50721649484535</v>
      </c>
      <c r="E430" t="s">
        <v>20</v>
      </c>
      <c r="F430">
        <v>3036</v>
      </c>
      <c r="L430" t="s">
        <v>20</v>
      </c>
      <c r="M430">
        <v>198</v>
      </c>
    </row>
    <row r="431" spans="1:13" ht="17" hidden="1" x14ac:dyDescent="0.2">
      <c r="A431" s="3" t="s">
        <v>908</v>
      </c>
      <c r="B431">
        <v>191000</v>
      </c>
      <c r="C431">
        <v>173191</v>
      </c>
      <c r="D431" s="5">
        <f>C431/B431*100</f>
        <v>90.675916230366497</v>
      </c>
      <c r="E431" t="s">
        <v>74</v>
      </c>
      <c r="F431">
        <v>2138</v>
      </c>
      <c r="L431" t="s">
        <v>20</v>
      </c>
      <c r="M431">
        <v>150</v>
      </c>
    </row>
    <row r="432" spans="1:13" ht="17" hidden="1" x14ac:dyDescent="0.2">
      <c r="A432" s="3" t="s">
        <v>1485</v>
      </c>
      <c r="B432">
        <v>4900</v>
      </c>
      <c r="C432">
        <v>13250</v>
      </c>
      <c r="D432" s="5">
        <f>C432/B432*100</f>
        <v>270.40816326530609</v>
      </c>
      <c r="E432" t="s">
        <v>20</v>
      </c>
      <c r="F432">
        <v>144</v>
      </c>
      <c r="L432" t="s">
        <v>20</v>
      </c>
      <c r="M432">
        <v>216</v>
      </c>
    </row>
    <row r="433" spans="1:13" ht="34" hidden="1" x14ac:dyDescent="0.2">
      <c r="A433" s="3" t="s">
        <v>1487</v>
      </c>
      <c r="B433">
        <v>8400</v>
      </c>
      <c r="C433">
        <v>11261</v>
      </c>
      <c r="D433" s="5">
        <f>C433/B433*100</f>
        <v>134.05952380952382</v>
      </c>
      <c r="E433" t="s">
        <v>20</v>
      </c>
      <c r="F433">
        <v>121</v>
      </c>
      <c r="L433" t="s">
        <v>20</v>
      </c>
      <c r="M433">
        <v>5139</v>
      </c>
    </row>
    <row r="434" spans="1:13" ht="17" hidden="1" x14ac:dyDescent="0.2">
      <c r="A434" s="3" t="s">
        <v>1493</v>
      </c>
      <c r="B434">
        <v>8900</v>
      </c>
      <c r="C434">
        <v>14685</v>
      </c>
      <c r="D434" s="5">
        <f>C434/B434*100</f>
        <v>165</v>
      </c>
      <c r="E434" t="s">
        <v>20</v>
      </c>
      <c r="F434">
        <v>181</v>
      </c>
      <c r="L434" t="s">
        <v>20</v>
      </c>
      <c r="M434">
        <v>2353</v>
      </c>
    </row>
    <row r="435" spans="1:13" ht="34" hidden="1" x14ac:dyDescent="0.2">
      <c r="A435" s="3" t="s">
        <v>1497</v>
      </c>
      <c r="B435">
        <v>5600</v>
      </c>
      <c r="C435">
        <v>10397</v>
      </c>
      <c r="D435" s="5">
        <f>C435/B435*100</f>
        <v>185.66071428571428</v>
      </c>
      <c r="E435" t="s">
        <v>20</v>
      </c>
      <c r="F435">
        <v>122</v>
      </c>
      <c r="L435" t="s">
        <v>20</v>
      </c>
      <c r="M435">
        <v>78</v>
      </c>
    </row>
    <row r="436" spans="1:13" ht="17" hidden="1" x14ac:dyDescent="0.2">
      <c r="A436" s="3" t="s">
        <v>918</v>
      </c>
      <c r="B436">
        <v>5400</v>
      </c>
      <c r="C436">
        <v>903</v>
      </c>
      <c r="D436" s="5">
        <f>C436/B436*100</f>
        <v>16.722222222222221</v>
      </c>
      <c r="E436" t="s">
        <v>74</v>
      </c>
      <c r="F436">
        <v>10</v>
      </c>
      <c r="L436" t="s">
        <v>20</v>
      </c>
      <c r="M436">
        <v>174</v>
      </c>
    </row>
    <row r="437" spans="1:13" ht="17" hidden="1" x14ac:dyDescent="0.2">
      <c r="A437" s="3" t="s">
        <v>1499</v>
      </c>
      <c r="B437">
        <v>28800</v>
      </c>
      <c r="C437">
        <v>118847</v>
      </c>
      <c r="D437" s="5">
        <f>C437/B437*100</f>
        <v>412.6631944444444</v>
      </c>
      <c r="E437" t="s">
        <v>20</v>
      </c>
      <c r="F437">
        <v>1071</v>
      </c>
      <c r="L437" t="s">
        <v>20</v>
      </c>
      <c r="M437">
        <v>164</v>
      </c>
    </row>
    <row r="438" spans="1:13" ht="17" hidden="1" x14ac:dyDescent="0.2">
      <c r="A438" s="3" t="s">
        <v>1505</v>
      </c>
      <c r="B438">
        <v>15800</v>
      </c>
      <c r="C438">
        <v>83267</v>
      </c>
      <c r="D438" s="5">
        <f>C438/B438*100</f>
        <v>527.00632911392404</v>
      </c>
      <c r="E438" t="s">
        <v>20</v>
      </c>
      <c r="F438">
        <v>980</v>
      </c>
      <c r="L438" t="s">
        <v>20</v>
      </c>
      <c r="M438">
        <v>161</v>
      </c>
    </row>
    <row r="439" spans="1:13" ht="17" hidden="1" x14ac:dyDescent="0.2">
      <c r="A439" s="3" t="s">
        <v>1507</v>
      </c>
      <c r="B439">
        <v>4200</v>
      </c>
      <c r="C439">
        <v>13404</v>
      </c>
      <c r="D439" s="5">
        <f>C439/B439*100</f>
        <v>319.14285714285711</v>
      </c>
      <c r="E439" t="s">
        <v>20</v>
      </c>
      <c r="F439">
        <v>536</v>
      </c>
      <c r="L439" t="s">
        <v>20</v>
      </c>
      <c r="M439">
        <v>138</v>
      </c>
    </row>
    <row r="440" spans="1:13" ht="34" hidden="1" x14ac:dyDescent="0.2">
      <c r="A440" s="3" t="s">
        <v>1509</v>
      </c>
      <c r="B440">
        <v>37100</v>
      </c>
      <c r="C440">
        <v>131404</v>
      </c>
      <c r="D440" s="5">
        <f>C440/B440*100</f>
        <v>354.18867924528303</v>
      </c>
      <c r="E440" t="s">
        <v>20</v>
      </c>
      <c r="F440">
        <v>1991</v>
      </c>
      <c r="L440" t="s">
        <v>20</v>
      </c>
      <c r="M440">
        <v>3308</v>
      </c>
    </row>
    <row r="441" spans="1:13" ht="34" hidden="1" x14ac:dyDescent="0.2">
      <c r="A441" s="3" t="s">
        <v>1513</v>
      </c>
      <c r="B441">
        <v>3700</v>
      </c>
      <c r="C441">
        <v>5028</v>
      </c>
      <c r="D441" s="5">
        <f>C441/B441*100</f>
        <v>135.8918918918919</v>
      </c>
      <c r="E441" t="s">
        <v>20</v>
      </c>
      <c r="F441">
        <v>180</v>
      </c>
      <c r="L441" t="s">
        <v>20</v>
      </c>
      <c r="M441">
        <v>127</v>
      </c>
    </row>
    <row r="442" spans="1:13" ht="17" hidden="1" x14ac:dyDescent="0.2">
      <c r="A442" s="3" t="s">
        <v>1519</v>
      </c>
      <c r="B442">
        <v>1200</v>
      </c>
      <c r="C442">
        <v>14150</v>
      </c>
      <c r="D442" s="5">
        <f>C442/B442*100</f>
        <v>1179.1666666666665</v>
      </c>
      <c r="E442" t="s">
        <v>20</v>
      </c>
      <c r="F442">
        <v>130</v>
      </c>
      <c r="L442" t="s">
        <v>20</v>
      </c>
      <c r="M442">
        <v>207</v>
      </c>
    </row>
    <row r="443" spans="1:13" ht="17" hidden="1" x14ac:dyDescent="0.2">
      <c r="A443" s="3" t="s">
        <v>1521</v>
      </c>
      <c r="B443">
        <v>1200</v>
      </c>
      <c r="C443">
        <v>13513</v>
      </c>
      <c r="D443" s="5">
        <f>C443/B443*100</f>
        <v>1126.0833333333335</v>
      </c>
      <c r="E443" t="s">
        <v>20</v>
      </c>
      <c r="F443">
        <v>122</v>
      </c>
      <c r="L443" t="s">
        <v>20</v>
      </c>
      <c r="M443">
        <v>181</v>
      </c>
    </row>
    <row r="444" spans="1:13" ht="17" hidden="1" x14ac:dyDescent="0.2">
      <c r="A444" s="3" t="s">
        <v>1525</v>
      </c>
      <c r="B444">
        <v>2000</v>
      </c>
      <c r="C444">
        <v>14240</v>
      </c>
      <c r="D444" s="5">
        <f>C444/B444*100</f>
        <v>712</v>
      </c>
      <c r="E444" t="s">
        <v>20</v>
      </c>
      <c r="F444">
        <v>140</v>
      </c>
      <c r="L444" t="s">
        <v>20</v>
      </c>
      <c r="M444">
        <v>110</v>
      </c>
    </row>
    <row r="445" spans="1:13" ht="17" hidden="1" x14ac:dyDescent="0.2">
      <c r="A445" s="3" t="s">
        <v>936</v>
      </c>
      <c r="B445">
        <v>9300</v>
      </c>
      <c r="C445">
        <v>3232</v>
      </c>
      <c r="D445" s="5">
        <f>C445/B445*100</f>
        <v>34.752688172043008</v>
      </c>
      <c r="E445" t="s">
        <v>74</v>
      </c>
      <c r="F445">
        <v>90</v>
      </c>
      <c r="L445" t="s">
        <v>20</v>
      </c>
      <c r="M445">
        <v>185</v>
      </c>
    </row>
    <row r="446" spans="1:13" ht="17" hidden="1" x14ac:dyDescent="0.2">
      <c r="A446" s="3" t="s">
        <v>1529</v>
      </c>
      <c r="B446">
        <v>55800</v>
      </c>
      <c r="C446">
        <v>118580</v>
      </c>
      <c r="D446" s="5">
        <f>C446/B446*100</f>
        <v>212.50896057347671</v>
      </c>
      <c r="E446" t="s">
        <v>20</v>
      </c>
      <c r="F446">
        <v>3388</v>
      </c>
      <c r="L446" t="s">
        <v>20</v>
      </c>
      <c r="M446">
        <v>121</v>
      </c>
    </row>
    <row r="447" spans="1:13" ht="17" hidden="1" x14ac:dyDescent="0.2">
      <c r="A447" s="3" t="s">
        <v>1531</v>
      </c>
      <c r="B447">
        <v>4900</v>
      </c>
      <c r="C447">
        <v>11214</v>
      </c>
      <c r="D447" s="5">
        <f>C447/B447*100</f>
        <v>228.85714285714286</v>
      </c>
      <c r="E447" t="s">
        <v>20</v>
      </c>
      <c r="F447">
        <v>280</v>
      </c>
      <c r="L447" t="s">
        <v>20</v>
      </c>
      <c r="M447">
        <v>106</v>
      </c>
    </row>
    <row r="448" spans="1:13" ht="17" hidden="1" x14ac:dyDescent="0.2">
      <c r="A448" s="3" t="s">
        <v>1535</v>
      </c>
      <c r="B448">
        <v>8600</v>
      </c>
      <c r="C448">
        <v>13527</v>
      </c>
      <c r="D448" s="5">
        <f>C448/B448*100</f>
        <v>157.29069767441862</v>
      </c>
      <c r="E448" t="s">
        <v>20</v>
      </c>
      <c r="F448">
        <v>366</v>
      </c>
      <c r="L448" t="s">
        <v>20</v>
      </c>
      <c r="M448">
        <v>142</v>
      </c>
    </row>
    <row r="449" spans="1:13" ht="34" hidden="1" x14ac:dyDescent="0.2">
      <c r="A449" s="3" t="s">
        <v>943</v>
      </c>
      <c r="B449">
        <v>155200</v>
      </c>
      <c r="C449">
        <v>37754</v>
      </c>
      <c r="D449" s="5">
        <f>C449/B449*100</f>
        <v>24.326030927835053</v>
      </c>
      <c r="E449" t="s">
        <v>74</v>
      </c>
      <c r="F449">
        <v>439</v>
      </c>
      <c r="L449" t="s">
        <v>20</v>
      </c>
      <c r="M449">
        <v>233</v>
      </c>
    </row>
    <row r="450" spans="1:13" ht="17" hidden="1" x14ac:dyDescent="0.2">
      <c r="A450" s="3" t="s">
        <v>1539</v>
      </c>
      <c r="B450">
        <v>3600</v>
      </c>
      <c r="C450">
        <v>8363</v>
      </c>
      <c r="D450" s="5">
        <f>C450/B450*100</f>
        <v>232.30555555555554</v>
      </c>
      <c r="E450" t="s">
        <v>20</v>
      </c>
      <c r="F450">
        <v>270</v>
      </c>
      <c r="L450" t="s">
        <v>20</v>
      </c>
      <c r="M450">
        <v>218</v>
      </c>
    </row>
    <row r="451" spans="1:13" ht="17" hidden="1" x14ac:dyDescent="0.2">
      <c r="A451" s="3" t="s">
        <v>1543</v>
      </c>
      <c r="B451">
        <v>4700</v>
      </c>
      <c r="C451">
        <v>12065</v>
      </c>
      <c r="D451" s="5">
        <f>C451/B451*100</f>
        <v>256.70212765957444</v>
      </c>
      <c r="E451" t="s">
        <v>20</v>
      </c>
      <c r="F451">
        <v>137</v>
      </c>
      <c r="L451" t="s">
        <v>20</v>
      </c>
      <c r="M451">
        <v>76</v>
      </c>
    </row>
    <row r="452" spans="1:13" ht="17" hidden="1" x14ac:dyDescent="0.2">
      <c r="A452" s="3" t="s">
        <v>1545</v>
      </c>
      <c r="B452">
        <v>70400</v>
      </c>
      <c r="C452">
        <v>118603</v>
      </c>
      <c r="D452" s="5">
        <f>C452/B452*100</f>
        <v>168.47017045454547</v>
      </c>
      <c r="E452" t="s">
        <v>20</v>
      </c>
      <c r="F452">
        <v>3205</v>
      </c>
      <c r="L452" t="s">
        <v>20</v>
      </c>
      <c r="M452">
        <v>43</v>
      </c>
    </row>
    <row r="453" spans="1:13" ht="17" hidden="1" x14ac:dyDescent="0.2">
      <c r="A453" s="3" t="s">
        <v>1547</v>
      </c>
      <c r="B453">
        <v>4500</v>
      </c>
      <c r="C453">
        <v>7496</v>
      </c>
      <c r="D453" s="5">
        <f>C453/B453*100</f>
        <v>166.57777777777778</v>
      </c>
      <c r="E453" t="s">
        <v>20</v>
      </c>
      <c r="F453">
        <v>288</v>
      </c>
      <c r="L453" t="s">
        <v>20</v>
      </c>
      <c r="M453">
        <v>221</v>
      </c>
    </row>
    <row r="454" spans="1:13" ht="34" hidden="1" x14ac:dyDescent="0.2">
      <c r="A454" s="3" t="s">
        <v>1549</v>
      </c>
      <c r="B454">
        <v>1300</v>
      </c>
      <c r="C454">
        <v>10037</v>
      </c>
      <c r="D454" s="5">
        <f>C454/B454*100</f>
        <v>772.07692307692309</v>
      </c>
      <c r="E454" t="s">
        <v>20</v>
      </c>
      <c r="F454">
        <v>148</v>
      </c>
      <c r="L454" t="s">
        <v>20</v>
      </c>
      <c r="M454">
        <v>2805</v>
      </c>
    </row>
    <row r="455" spans="1:13" ht="17" hidden="1" x14ac:dyDescent="0.2">
      <c r="A455" s="3" t="s">
        <v>1551</v>
      </c>
      <c r="B455">
        <v>1400</v>
      </c>
      <c r="C455">
        <v>5696</v>
      </c>
      <c r="D455" s="5">
        <f>C455/B455*100</f>
        <v>406.85714285714283</v>
      </c>
      <c r="E455" t="s">
        <v>20</v>
      </c>
      <c r="F455">
        <v>114</v>
      </c>
      <c r="L455" t="s">
        <v>20</v>
      </c>
      <c r="M455">
        <v>68</v>
      </c>
    </row>
    <row r="456" spans="1:13" ht="17" hidden="1" x14ac:dyDescent="0.2">
      <c r="A456" s="3" t="s">
        <v>1553</v>
      </c>
      <c r="B456">
        <v>29600</v>
      </c>
      <c r="C456">
        <v>167005</v>
      </c>
      <c r="D456" s="5">
        <f>C456/B456*100</f>
        <v>564.20608108108115</v>
      </c>
      <c r="E456" t="s">
        <v>20</v>
      </c>
      <c r="F456">
        <v>1518</v>
      </c>
      <c r="L456" t="s">
        <v>20</v>
      </c>
      <c r="M456">
        <v>183</v>
      </c>
    </row>
    <row r="457" spans="1:13" ht="17" hidden="1" x14ac:dyDescent="0.2">
      <c r="A457" s="3" t="s">
        <v>1559</v>
      </c>
      <c r="B457">
        <v>2200</v>
      </c>
      <c r="C457">
        <v>14420</v>
      </c>
      <c r="D457" s="5">
        <f>C457/B457*100</f>
        <v>655.4545454545455</v>
      </c>
      <c r="E457" t="s">
        <v>20</v>
      </c>
      <c r="F457">
        <v>166</v>
      </c>
      <c r="L457" t="s">
        <v>20</v>
      </c>
      <c r="M457">
        <v>133</v>
      </c>
    </row>
    <row r="458" spans="1:13" ht="17" hidden="1" x14ac:dyDescent="0.2">
      <c r="A458" s="3" t="s">
        <v>1560</v>
      </c>
      <c r="B458">
        <v>3500</v>
      </c>
      <c r="C458">
        <v>6204</v>
      </c>
      <c r="D458" s="5">
        <f>C458/B458*100</f>
        <v>177.25714285714284</v>
      </c>
      <c r="E458" t="s">
        <v>20</v>
      </c>
      <c r="F458">
        <v>100</v>
      </c>
      <c r="L458" t="s">
        <v>20</v>
      </c>
      <c r="M458">
        <v>2489</v>
      </c>
    </row>
    <row r="459" spans="1:13" ht="17" hidden="1" x14ac:dyDescent="0.2">
      <c r="A459" s="3" t="s">
        <v>1562</v>
      </c>
      <c r="B459">
        <v>5600</v>
      </c>
      <c r="C459">
        <v>6338</v>
      </c>
      <c r="D459" s="5">
        <f>C459/B459*100</f>
        <v>113.17857142857144</v>
      </c>
      <c r="E459" t="s">
        <v>20</v>
      </c>
      <c r="F459">
        <v>235</v>
      </c>
      <c r="L459" t="s">
        <v>20</v>
      </c>
      <c r="M459">
        <v>69</v>
      </c>
    </row>
    <row r="460" spans="1:13" ht="34" hidden="1" x14ac:dyDescent="0.2">
      <c r="A460" s="3" t="s">
        <v>1564</v>
      </c>
      <c r="B460">
        <v>1100</v>
      </c>
      <c r="C460">
        <v>8010</v>
      </c>
      <c r="D460" s="5">
        <f>C460/B460*100</f>
        <v>728.18181818181824</v>
      </c>
      <c r="E460" t="s">
        <v>20</v>
      </c>
      <c r="F460">
        <v>148</v>
      </c>
      <c r="L460" t="s">
        <v>20</v>
      </c>
      <c r="M460">
        <v>279</v>
      </c>
    </row>
    <row r="461" spans="1:13" ht="17" hidden="1" x14ac:dyDescent="0.2">
      <c r="A461" s="3" t="s">
        <v>1566</v>
      </c>
      <c r="B461">
        <v>3900</v>
      </c>
      <c r="C461">
        <v>8125</v>
      </c>
      <c r="D461" s="5">
        <f>C461/B461*100</f>
        <v>208.33333333333334</v>
      </c>
      <c r="E461" t="s">
        <v>20</v>
      </c>
      <c r="F461">
        <v>198</v>
      </c>
      <c r="L461" t="s">
        <v>20</v>
      </c>
      <c r="M461">
        <v>210</v>
      </c>
    </row>
    <row r="462" spans="1:13" ht="17" hidden="1" x14ac:dyDescent="0.2">
      <c r="A462" s="3" t="s">
        <v>1572</v>
      </c>
      <c r="B462">
        <v>4800</v>
      </c>
      <c r="C462">
        <v>11088</v>
      </c>
      <c r="D462" s="5">
        <f>C462/B462*100</f>
        <v>231</v>
      </c>
      <c r="E462" t="s">
        <v>20</v>
      </c>
      <c r="F462">
        <v>150</v>
      </c>
      <c r="L462" t="s">
        <v>20</v>
      </c>
      <c r="M462">
        <v>2100</v>
      </c>
    </row>
    <row r="463" spans="1:13" ht="17" hidden="1" x14ac:dyDescent="0.2">
      <c r="A463" s="3" t="s">
        <v>1576</v>
      </c>
      <c r="B463">
        <v>4300</v>
      </c>
      <c r="C463">
        <v>11642</v>
      </c>
      <c r="D463" s="5">
        <f>C463/B463*100</f>
        <v>270.74418604651163</v>
      </c>
      <c r="E463" t="s">
        <v>20</v>
      </c>
      <c r="F463">
        <v>216</v>
      </c>
      <c r="L463" t="s">
        <v>20</v>
      </c>
      <c r="M463">
        <v>252</v>
      </c>
    </row>
    <row r="464" spans="1:13" ht="17" hidden="1" x14ac:dyDescent="0.2">
      <c r="A464" s="3" t="s">
        <v>1580</v>
      </c>
      <c r="B464">
        <v>149600</v>
      </c>
      <c r="C464">
        <v>169586</v>
      </c>
      <c r="D464" s="5">
        <f>C464/B464*100</f>
        <v>113.3596256684492</v>
      </c>
      <c r="E464" t="s">
        <v>20</v>
      </c>
      <c r="F464">
        <v>5139</v>
      </c>
      <c r="L464" t="s">
        <v>20</v>
      </c>
      <c r="M464">
        <v>1280</v>
      </c>
    </row>
    <row r="465" spans="1:13" ht="17" hidden="1" x14ac:dyDescent="0.2">
      <c r="A465" s="3" t="s">
        <v>1582</v>
      </c>
      <c r="B465">
        <v>53100</v>
      </c>
      <c r="C465">
        <v>101185</v>
      </c>
      <c r="D465" s="5">
        <f>C465/B465*100</f>
        <v>190.55555555555554</v>
      </c>
      <c r="E465" t="s">
        <v>20</v>
      </c>
      <c r="F465">
        <v>2353</v>
      </c>
      <c r="L465" t="s">
        <v>20</v>
      </c>
      <c r="M465">
        <v>157</v>
      </c>
    </row>
    <row r="466" spans="1:13" ht="17" hidden="1" x14ac:dyDescent="0.2">
      <c r="A466" s="3" t="s">
        <v>1584</v>
      </c>
      <c r="B466">
        <v>5000</v>
      </c>
      <c r="C466">
        <v>6775</v>
      </c>
      <c r="D466" s="5">
        <f>C466/B466*100</f>
        <v>135.5</v>
      </c>
      <c r="E466" t="s">
        <v>20</v>
      </c>
      <c r="F466">
        <v>78</v>
      </c>
      <c r="L466" t="s">
        <v>20</v>
      </c>
      <c r="M466">
        <v>194</v>
      </c>
    </row>
    <row r="467" spans="1:13" ht="17" hidden="1" x14ac:dyDescent="0.2">
      <c r="A467" s="3" t="s">
        <v>1592</v>
      </c>
      <c r="B467">
        <v>1300</v>
      </c>
      <c r="C467">
        <v>10243</v>
      </c>
      <c r="D467" s="5">
        <f>C467/B467*100</f>
        <v>787.92307692307691</v>
      </c>
      <c r="E467" t="s">
        <v>20</v>
      </c>
      <c r="F467">
        <v>174</v>
      </c>
      <c r="L467" t="s">
        <v>20</v>
      </c>
      <c r="M467">
        <v>82</v>
      </c>
    </row>
    <row r="468" spans="1:13" ht="34" hidden="1" x14ac:dyDescent="0.2">
      <c r="A468" s="3" t="s">
        <v>1596</v>
      </c>
      <c r="B468">
        <v>5100</v>
      </c>
      <c r="C468">
        <v>5421</v>
      </c>
      <c r="D468" s="5">
        <f>C468/B468*100</f>
        <v>106.29411764705883</v>
      </c>
      <c r="E468" t="s">
        <v>20</v>
      </c>
      <c r="F468">
        <v>164</v>
      </c>
      <c r="L468" t="s">
        <v>20</v>
      </c>
      <c r="M468">
        <v>4233</v>
      </c>
    </row>
    <row r="469" spans="1:13" ht="17" hidden="1" x14ac:dyDescent="0.2">
      <c r="A469" s="3" t="s">
        <v>1600</v>
      </c>
      <c r="B469">
        <v>5100</v>
      </c>
      <c r="C469">
        <v>10981</v>
      </c>
      <c r="D469" s="5">
        <f>C469/B469*100</f>
        <v>215.31372549019611</v>
      </c>
      <c r="E469" t="s">
        <v>20</v>
      </c>
      <c r="F469">
        <v>161</v>
      </c>
      <c r="L469" t="s">
        <v>20</v>
      </c>
      <c r="M469">
        <v>1297</v>
      </c>
    </row>
    <row r="470" spans="1:13" ht="17" hidden="1" x14ac:dyDescent="0.2">
      <c r="A470" s="3" t="s">
        <v>1602</v>
      </c>
      <c r="B470">
        <v>7400</v>
      </c>
      <c r="C470">
        <v>10451</v>
      </c>
      <c r="D470" s="5">
        <f>C470/B470*100</f>
        <v>141.22972972972974</v>
      </c>
      <c r="E470" t="s">
        <v>20</v>
      </c>
      <c r="F470">
        <v>138</v>
      </c>
      <c r="L470" t="s">
        <v>20</v>
      </c>
      <c r="M470">
        <v>165</v>
      </c>
    </row>
    <row r="471" spans="1:13" ht="17" hidden="1" x14ac:dyDescent="0.2">
      <c r="A471" s="3" t="s">
        <v>1604</v>
      </c>
      <c r="B471">
        <v>88900</v>
      </c>
      <c r="C471">
        <v>102535</v>
      </c>
      <c r="D471" s="5">
        <f>C471/B471*100</f>
        <v>115.33745781777279</v>
      </c>
      <c r="E471" t="s">
        <v>20</v>
      </c>
      <c r="F471">
        <v>3308</v>
      </c>
      <c r="L471" t="s">
        <v>20</v>
      </c>
      <c r="M471">
        <v>119</v>
      </c>
    </row>
    <row r="472" spans="1:13" ht="34" hidden="1" x14ac:dyDescent="0.2">
      <c r="A472" s="3" t="s">
        <v>1606</v>
      </c>
      <c r="B472">
        <v>6700</v>
      </c>
      <c r="C472">
        <v>12939</v>
      </c>
      <c r="D472" s="5">
        <f>C472/B472*100</f>
        <v>193.11940298507463</v>
      </c>
      <c r="E472" t="s">
        <v>20</v>
      </c>
      <c r="F472">
        <v>127</v>
      </c>
      <c r="L472" t="s">
        <v>20</v>
      </c>
      <c r="M472">
        <v>1797</v>
      </c>
    </row>
    <row r="473" spans="1:13" ht="17" hidden="1" x14ac:dyDescent="0.2">
      <c r="A473" s="3" t="s">
        <v>1608</v>
      </c>
      <c r="B473">
        <v>1500</v>
      </c>
      <c r="C473">
        <v>10946</v>
      </c>
      <c r="D473" s="5">
        <f>C473/B473*100</f>
        <v>729.73333333333335</v>
      </c>
      <c r="E473" t="s">
        <v>20</v>
      </c>
      <c r="F473">
        <v>207</v>
      </c>
      <c r="L473" t="s">
        <v>20</v>
      </c>
      <c r="M473">
        <v>261</v>
      </c>
    </row>
    <row r="474" spans="1:13" ht="17" hidden="1" x14ac:dyDescent="0.2">
      <c r="A474" s="3" t="s">
        <v>1622</v>
      </c>
      <c r="B474">
        <v>1100</v>
      </c>
      <c r="C474">
        <v>13045</v>
      </c>
      <c r="D474" s="5">
        <f>C474/B474*100</f>
        <v>1185.909090909091</v>
      </c>
      <c r="E474" t="s">
        <v>20</v>
      </c>
      <c r="F474">
        <v>181</v>
      </c>
      <c r="L474" t="s">
        <v>20</v>
      </c>
      <c r="M474">
        <v>157</v>
      </c>
    </row>
    <row r="475" spans="1:13" ht="17" hidden="1" x14ac:dyDescent="0.2">
      <c r="A475" s="3" t="s">
        <v>1624</v>
      </c>
      <c r="B475">
        <v>6600</v>
      </c>
      <c r="C475">
        <v>8276</v>
      </c>
      <c r="D475" s="5">
        <f>C475/B475*100</f>
        <v>125.39393939393939</v>
      </c>
      <c r="E475" t="s">
        <v>20</v>
      </c>
      <c r="F475">
        <v>110</v>
      </c>
      <c r="L475" t="s">
        <v>20</v>
      </c>
      <c r="M475">
        <v>3533</v>
      </c>
    </row>
    <row r="476" spans="1:13" ht="17" hidden="1" x14ac:dyDescent="0.2">
      <c r="A476" s="3" t="s">
        <v>1630</v>
      </c>
      <c r="B476">
        <v>7600</v>
      </c>
      <c r="C476">
        <v>8332</v>
      </c>
      <c r="D476" s="5">
        <f>C476/B476*100</f>
        <v>109.63157894736841</v>
      </c>
      <c r="E476" t="s">
        <v>20</v>
      </c>
      <c r="F476">
        <v>185</v>
      </c>
      <c r="L476" t="s">
        <v>20</v>
      </c>
      <c r="M476">
        <v>155</v>
      </c>
    </row>
    <row r="477" spans="1:13" ht="17" hidden="1" x14ac:dyDescent="0.2">
      <c r="A477" s="3" t="s">
        <v>1632</v>
      </c>
      <c r="B477">
        <v>3400</v>
      </c>
      <c r="C477">
        <v>6408</v>
      </c>
      <c r="D477" s="5">
        <f>C477/B477*100</f>
        <v>188.47058823529412</v>
      </c>
      <c r="E477" t="s">
        <v>20</v>
      </c>
      <c r="F477">
        <v>121</v>
      </c>
      <c r="L477" t="s">
        <v>20</v>
      </c>
      <c r="M477">
        <v>132</v>
      </c>
    </row>
    <row r="478" spans="1:13" ht="17" hidden="1" x14ac:dyDescent="0.2">
      <c r="A478" s="3" t="s">
        <v>1638</v>
      </c>
      <c r="B478">
        <v>2300</v>
      </c>
      <c r="C478">
        <v>4667</v>
      </c>
      <c r="D478" s="5">
        <f>C478/B478*100</f>
        <v>202.9130434782609</v>
      </c>
      <c r="E478" t="s">
        <v>20</v>
      </c>
      <c r="F478">
        <v>106</v>
      </c>
      <c r="L478" t="s">
        <v>20</v>
      </c>
      <c r="M478">
        <v>1354</v>
      </c>
    </row>
    <row r="479" spans="1:13" ht="34" hidden="1" x14ac:dyDescent="0.2">
      <c r="A479" s="3" t="s">
        <v>1640</v>
      </c>
      <c r="B479">
        <v>6200</v>
      </c>
      <c r="C479">
        <v>12216</v>
      </c>
      <c r="D479" s="5">
        <f>C479/B479*100</f>
        <v>197.03225806451613</v>
      </c>
      <c r="E479" t="s">
        <v>20</v>
      </c>
      <c r="F479">
        <v>142</v>
      </c>
      <c r="L479" t="s">
        <v>20</v>
      </c>
      <c r="M479">
        <v>48</v>
      </c>
    </row>
    <row r="480" spans="1:13" ht="34" hidden="1" x14ac:dyDescent="0.2">
      <c r="A480" s="3" t="s">
        <v>1642</v>
      </c>
      <c r="B480">
        <v>6100</v>
      </c>
      <c r="C480">
        <v>6527</v>
      </c>
      <c r="D480" s="5">
        <f>C480/B480*100</f>
        <v>107</v>
      </c>
      <c r="E480" t="s">
        <v>20</v>
      </c>
      <c r="F480">
        <v>233</v>
      </c>
      <c r="L480" t="s">
        <v>20</v>
      </c>
      <c r="M480">
        <v>110</v>
      </c>
    </row>
    <row r="481" spans="1:13" ht="17" hidden="1" x14ac:dyDescent="0.2">
      <c r="A481" s="3" t="s">
        <v>1644</v>
      </c>
      <c r="B481">
        <v>2600</v>
      </c>
      <c r="C481">
        <v>6987</v>
      </c>
      <c r="D481" s="5">
        <f>C481/B481*100</f>
        <v>268.73076923076923</v>
      </c>
      <c r="E481" t="s">
        <v>20</v>
      </c>
      <c r="F481">
        <v>218</v>
      </c>
      <c r="L481" t="s">
        <v>20</v>
      </c>
      <c r="M481">
        <v>172</v>
      </c>
    </row>
    <row r="482" spans="1:13" ht="17" hidden="1" x14ac:dyDescent="0.2">
      <c r="A482" s="3" t="s">
        <v>1648</v>
      </c>
      <c r="B482">
        <v>700</v>
      </c>
      <c r="C482">
        <v>8262</v>
      </c>
      <c r="D482" s="5">
        <f>C482/B482*100</f>
        <v>1180.2857142857142</v>
      </c>
      <c r="E482" t="s">
        <v>20</v>
      </c>
      <c r="F482">
        <v>76</v>
      </c>
      <c r="L482" t="s">
        <v>20</v>
      </c>
      <c r="M482">
        <v>307</v>
      </c>
    </row>
    <row r="483" spans="1:13" ht="17" hidden="1" x14ac:dyDescent="0.2">
      <c r="A483" s="3" t="s">
        <v>1650</v>
      </c>
      <c r="B483">
        <v>700</v>
      </c>
      <c r="C483">
        <v>1848</v>
      </c>
      <c r="D483" s="5">
        <f>C483/B483*100</f>
        <v>264</v>
      </c>
      <c r="E483" t="s">
        <v>20</v>
      </c>
      <c r="F483">
        <v>43</v>
      </c>
      <c r="L483" t="s">
        <v>20</v>
      </c>
      <c r="M483">
        <v>160</v>
      </c>
    </row>
    <row r="484" spans="1:13" ht="34" hidden="1" x14ac:dyDescent="0.2">
      <c r="A484" s="3" t="s">
        <v>1655</v>
      </c>
      <c r="B484">
        <v>6400</v>
      </c>
      <c r="C484">
        <v>12360</v>
      </c>
      <c r="D484" s="5">
        <f>C484/B484*100</f>
        <v>193.125</v>
      </c>
      <c r="E484" t="s">
        <v>20</v>
      </c>
      <c r="F484">
        <v>221</v>
      </c>
      <c r="L484" t="s">
        <v>20</v>
      </c>
      <c r="M484">
        <v>1467</v>
      </c>
    </row>
    <row r="485" spans="1:13" ht="17" hidden="1" x14ac:dyDescent="0.2">
      <c r="A485" s="3" t="s">
        <v>1659</v>
      </c>
      <c r="B485">
        <v>59700</v>
      </c>
      <c r="C485">
        <v>134640</v>
      </c>
      <c r="D485" s="5">
        <f>C485/B485*100</f>
        <v>225.52763819095478</v>
      </c>
      <c r="E485" t="s">
        <v>20</v>
      </c>
      <c r="F485">
        <v>2805</v>
      </c>
      <c r="L485" t="s">
        <v>20</v>
      </c>
      <c r="M485">
        <v>2662</v>
      </c>
    </row>
    <row r="486" spans="1:13" ht="17" hidden="1" x14ac:dyDescent="0.2">
      <c r="A486" s="3" t="s">
        <v>1661</v>
      </c>
      <c r="B486">
        <v>3200</v>
      </c>
      <c r="C486">
        <v>7661</v>
      </c>
      <c r="D486" s="5">
        <f>C486/B486*100</f>
        <v>239.40625</v>
      </c>
      <c r="E486" t="s">
        <v>20</v>
      </c>
      <c r="F486">
        <v>68</v>
      </c>
      <c r="L486" t="s">
        <v>20</v>
      </c>
      <c r="M486">
        <v>452</v>
      </c>
    </row>
    <row r="487" spans="1:13" ht="34" hidden="1" x14ac:dyDescent="0.2">
      <c r="A487" s="3" t="s">
        <v>1665</v>
      </c>
      <c r="B487">
        <v>9000</v>
      </c>
      <c r="C487">
        <v>11721</v>
      </c>
      <c r="D487" s="5">
        <f>C487/B487*100</f>
        <v>130.23333333333335</v>
      </c>
      <c r="E487" t="s">
        <v>20</v>
      </c>
      <c r="F487">
        <v>183</v>
      </c>
      <c r="L487" t="s">
        <v>20</v>
      </c>
      <c r="M487">
        <v>158</v>
      </c>
    </row>
    <row r="488" spans="1:13" ht="34" hidden="1" x14ac:dyDescent="0.2">
      <c r="A488" s="3" t="s">
        <v>1667</v>
      </c>
      <c r="B488">
        <v>2300</v>
      </c>
      <c r="C488">
        <v>14150</v>
      </c>
      <c r="D488" s="5">
        <f>C488/B488*100</f>
        <v>615.21739130434787</v>
      </c>
      <c r="E488" t="s">
        <v>20</v>
      </c>
      <c r="F488">
        <v>133</v>
      </c>
      <c r="L488" t="s">
        <v>20</v>
      </c>
      <c r="M488">
        <v>225</v>
      </c>
    </row>
    <row r="489" spans="1:13" ht="17" hidden="1" x14ac:dyDescent="0.2">
      <c r="A489" s="3" t="s">
        <v>1669</v>
      </c>
      <c r="B489">
        <v>51300</v>
      </c>
      <c r="C489">
        <v>189192</v>
      </c>
      <c r="D489" s="5">
        <f>C489/B489*100</f>
        <v>368.79532163742692</v>
      </c>
      <c r="E489" t="s">
        <v>20</v>
      </c>
      <c r="F489">
        <v>2489</v>
      </c>
      <c r="L489" t="s">
        <v>20</v>
      </c>
      <c r="M489">
        <v>65</v>
      </c>
    </row>
    <row r="490" spans="1:13" ht="17" hidden="1" x14ac:dyDescent="0.2">
      <c r="A490" s="3" t="s">
        <v>1670</v>
      </c>
      <c r="B490">
        <v>700</v>
      </c>
      <c r="C490">
        <v>7664</v>
      </c>
      <c r="D490" s="5">
        <f>C490/B490*100</f>
        <v>1094.8571428571429</v>
      </c>
      <c r="E490" t="s">
        <v>20</v>
      </c>
      <c r="F490">
        <v>69</v>
      </c>
      <c r="L490" t="s">
        <v>20</v>
      </c>
      <c r="M490">
        <v>163</v>
      </c>
    </row>
    <row r="491" spans="1:13" ht="17" hidden="1" x14ac:dyDescent="0.2">
      <c r="A491" s="3" t="s">
        <v>1674</v>
      </c>
      <c r="B491">
        <v>1500</v>
      </c>
      <c r="C491">
        <v>12009</v>
      </c>
      <c r="D491" s="5">
        <f>C491/B491*100</f>
        <v>800.6</v>
      </c>
      <c r="E491" t="s">
        <v>20</v>
      </c>
      <c r="F491">
        <v>279</v>
      </c>
      <c r="L491" t="s">
        <v>20</v>
      </c>
      <c r="M491">
        <v>85</v>
      </c>
    </row>
    <row r="492" spans="1:13" ht="17" hidden="1" x14ac:dyDescent="0.2">
      <c r="A492" s="3" t="s">
        <v>1676</v>
      </c>
      <c r="B492">
        <v>4900</v>
      </c>
      <c r="C492">
        <v>14273</v>
      </c>
      <c r="D492" s="5">
        <f>C492/B492*100</f>
        <v>291.28571428571428</v>
      </c>
      <c r="E492" t="s">
        <v>20</v>
      </c>
      <c r="F492">
        <v>210</v>
      </c>
      <c r="L492" t="s">
        <v>20</v>
      </c>
      <c r="M492">
        <v>217</v>
      </c>
    </row>
    <row r="493" spans="1:13" ht="17" hidden="1" x14ac:dyDescent="0.2">
      <c r="A493" s="3" t="s">
        <v>1678</v>
      </c>
      <c r="B493">
        <v>54000</v>
      </c>
      <c r="C493">
        <v>188982</v>
      </c>
      <c r="D493" s="5">
        <f>C493/B493*100</f>
        <v>349.9666666666667</v>
      </c>
      <c r="E493" t="s">
        <v>20</v>
      </c>
      <c r="F493">
        <v>2100</v>
      </c>
      <c r="L493" t="s">
        <v>20</v>
      </c>
      <c r="M493">
        <v>150</v>
      </c>
    </row>
    <row r="494" spans="1:13" ht="17" hidden="1" x14ac:dyDescent="0.2">
      <c r="A494" s="3" t="s">
        <v>1033</v>
      </c>
      <c r="B494">
        <v>191000</v>
      </c>
      <c r="C494">
        <v>45831</v>
      </c>
      <c r="D494" s="5">
        <f>C494/B494*100</f>
        <v>23.995287958115181</v>
      </c>
      <c r="E494" t="s">
        <v>74</v>
      </c>
      <c r="F494">
        <v>595</v>
      </c>
      <c r="L494" t="s">
        <v>20</v>
      </c>
      <c r="M494">
        <v>3272</v>
      </c>
    </row>
    <row r="495" spans="1:13" ht="34" hidden="1" x14ac:dyDescent="0.2">
      <c r="A495" s="3" t="s">
        <v>1680</v>
      </c>
      <c r="B495">
        <v>4100</v>
      </c>
      <c r="C495">
        <v>14640</v>
      </c>
      <c r="D495" s="5">
        <f>C495/B495*100</f>
        <v>357.07317073170731</v>
      </c>
      <c r="E495" t="s">
        <v>20</v>
      </c>
      <c r="F495">
        <v>252</v>
      </c>
      <c r="L495" t="s">
        <v>20</v>
      </c>
      <c r="M495">
        <v>300</v>
      </c>
    </row>
    <row r="496" spans="1:13" ht="17" hidden="1" x14ac:dyDescent="0.2">
      <c r="A496" s="3" t="s">
        <v>1682</v>
      </c>
      <c r="B496">
        <v>85000</v>
      </c>
      <c r="C496">
        <v>107516</v>
      </c>
      <c r="D496" s="5">
        <f>C496/B496*100</f>
        <v>126.48941176470588</v>
      </c>
      <c r="E496" t="s">
        <v>20</v>
      </c>
      <c r="F496">
        <v>1280</v>
      </c>
      <c r="L496" t="s">
        <v>20</v>
      </c>
      <c r="M496">
        <v>126</v>
      </c>
    </row>
    <row r="497" spans="1:13" ht="17" hidden="1" x14ac:dyDescent="0.2">
      <c r="A497" s="3" t="s">
        <v>1684</v>
      </c>
      <c r="B497">
        <v>3600</v>
      </c>
      <c r="C497">
        <v>13950</v>
      </c>
      <c r="D497" s="5">
        <f>C497/B497*100</f>
        <v>387.5</v>
      </c>
      <c r="E497" t="s">
        <v>20</v>
      </c>
      <c r="F497">
        <v>157</v>
      </c>
      <c r="L497" t="s">
        <v>20</v>
      </c>
      <c r="M497">
        <v>2320</v>
      </c>
    </row>
    <row r="498" spans="1:13" ht="34" hidden="1" x14ac:dyDescent="0.2">
      <c r="A498" s="3" t="s">
        <v>1686</v>
      </c>
      <c r="B498">
        <v>2800</v>
      </c>
      <c r="C498">
        <v>12797</v>
      </c>
      <c r="D498" s="5">
        <f>C498/B498*100</f>
        <v>457.03571428571428</v>
      </c>
      <c r="E498" t="s">
        <v>20</v>
      </c>
      <c r="F498">
        <v>194</v>
      </c>
      <c r="L498" t="s">
        <v>20</v>
      </c>
      <c r="M498">
        <v>81</v>
      </c>
    </row>
    <row r="499" spans="1:13" ht="34" hidden="1" x14ac:dyDescent="0.2">
      <c r="A499" s="3" t="s">
        <v>1688</v>
      </c>
      <c r="B499">
        <v>2300</v>
      </c>
      <c r="C499">
        <v>6134</v>
      </c>
      <c r="D499" s="5">
        <f>C499/B499*100</f>
        <v>266.69565217391306</v>
      </c>
      <c r="E499" t="s">
        <v>20</v>
      </c>
      <c r="F499">
        <v>82</v>
      </c>
      <c r="L499" t="s">
        <v>20</v>
      </c>
      <c r="M499">
        <v>1887</v>
      </c>
    </row>
    <row r="500" spans="1:13" ht="34" hidden="1" x14ac:dyDescent="0.2">
      <c r="A500" s="3" t="s">
        <v>1696</v>
      </c>
      <c r="B500">
        <v>97100</v>
      </c>
      <c r="C500">
        <v>105817</v>
      </c>
      <c r="D500" s="5">
        <f>C500/B500*100</f>
        <v>108.97734294541709</v>
      </c>
      <c r="E500" t="s">
        <v>20</v>
      </c>
      <c r="F500">
        <v>4233</v>
      </c>
      <c r="L500" t="s">
        <v>20</v>
      </c>
      <c r="M500">
        <v>4358</v>
      </c>
    </row>
    <row r="501" spans="1:13" ht="17" hidden="1" x14ac:dyDescent="0.2">
      <c r="A501" s="3" t="s">
        <v>1698</v>
      </c>
      <c r="B501">
        <v>43200</v>
      </c>
      <c r="C501">
        <v>136156</v>
      </c>
      <c r="D501" s="5">
        <f>C501/B501*100</f>
        <v>315.17592592592592</v>
      </c>
      <c r="E501" t="s">
        <v>20</v>
      </c>
      <c r="F501">
        <v>1297</v>
      </c>
      <c r="L501" t="s">
        <v>20</v>
      </c>
      <c r="M501">
        <v>53</v>
      </c>
    </row>
    <row r="502" spans="1:13" ht="17" hidden="1" x14ac:dyDescent="0.2">
      <c r="A502" s="3" t="s">
        <v>1700</v>
      </c>
      <c r="B502">
        <v>6800</v>
      </c>
      <c r="C502">
        <v>10723</v>
      </c>
      <c r="D502" s="5">
        <f>C502/B502*100</f>
        <v>157.69117647058823</v>
      </c>
      <c r="E502" t="s">
        <v>20</v>
      </c>
      <c r="F502">
        <v>165</v>
      </c>
      <c r="L502" t="s">
        <v>20</v>
      </c>
      <c r="M502">
        <v>2414</v>
      </c>
    </row>
    <row r="503" spans="1:13" ht="17" hidden="1" x14ac:dyDescent="0.2">
      <c r="A503" s="3" t="s">
        <v>1702</v>
      </c>
      <c r="B503">
        <v>7300</v>
      </c>
      <c r="C503">
        <v>11228</v>
      </c>
      <c r="D503" s="5">
        <f>C503/B503*100</f>
        <v>153.8082191780822</v>
      </c>
      <c r="E503" t="s">
        <v>20</v>
      </c>
      <c r="F503">
        <v>119</v>
      </c>
      <c r="L503" t="s">
        <v>20</v>
      </c>
      <c r="M503">
        <v>80</v>
      </c>
    </row>
    <row r="504" spans="1:13" ht="17" hidden="1" x14ac:dyDescent="0.2">
      <c r="A504" s="3" t="s">
        <v>1708</v>
      </c>
      <c r="B504">
        <v>17700</v>
      </c>
      <c r="C504">
        <v>150960</v>
      </c>
      <c r="D504" s="5">
        <f>C504/B504*100</f>
        <v>852.88135593220341</v>
      </c>
      <c r="E504" t="s">
        <v>20</v>
      </c>
      <c r="F504">
        <v>1797</v>
      </c>
      <c r="L504" t="s">
        <v>20</v>
      </c>
      <c r="M504">
        <v>193</v>
      </c>
    </row>
    <row r="505" spans="1:13" ht="17" hidden="1" x14ac:dyDescent="0.2">
      <c r="A505" s="3" t="s">
        <v>1710</v>
      </c>
      <c r="B505">
        <v>6400</v>
      </c>
      <c r="C505">
        <v>8890</v>
      </c>
      <c r="D505" s="5">
        <f>C505/B505*100</f>
        <v>138.90625</v>
      </c>
      <c r="E505" t="s">
        <v>20</v>
      </c>
      <c r="F505">
        <v>261</v>
      </c>
      <c r="L505" t="s">
        <v>20</v>
      </c>
      <c r="M505">
        <v>52</v>
      </c>
    </row>
    <row r="506" spans="1:13" ht="17" hidden="1" x14ac:dyDescent="0.2">
      <c r="A506" s="3" t="s">
        <v>1712</v>
      </c>
      <c r="B506">
        <v>7700</v>
      </c>
      <c r="C506">
        <v>14644</v>
      </c>
      <c r="D506" s="5">
        <f>C506/B506*100</f>
        <v>190.18181818181819</v>
      </c>
      <c r="E506" t="s">
        <v>20</v>
      </c>
      <c r="F506">
        <v>157</v>
      </c>
      <c r="L506" t="s">
        <v>20</v>
      </c>
      <c r="M506">
        <v>290</v>
      </c>
    </row>
    <row r="507" spans="1:13" ht="17" hidden="1" x14ac:dyDescent="0.2">
      <c r="A507" s="3" t="s">
        <v>1714</v>
      </c>
      <c r="B507">
        <v>116300</v>
      </c>
      <c r="C507">
        <v>116583</v>
      </c>
      <c r="D507" s="5">
        <f>C507/B507*100</f>
        <v>100.24333619948409</v>
      </c>
      <c r="E507" t="s">
        <v>20</v>
      </c>
      <c r="F507">
        <v>3533</v>
      </c>
      <c r="L507" t="s">
        <v>20</v>
      </c>
      <c r="M507">
        <v>122</v>
      </c>
    </row>
    <row r="508" spans="1:13" ht="17" hidden="1" x14ac:dyDescent="0.2">
      <c r="A508" s="3" t="s">
        <v>1716</v>
      </c>
      <c r="B508">
        <v>9100</v>
      </c>
      <c r="C508">
        <v>12991</v>
      </c>
      <c r="D508" s="5">
        <f>C508/B508*100</f>
        <v>142.75824175824175</v>
      </c>
      <c r="E508" t="s">
        <v>20</v>
      </c>
      <c r="F508">
        <v>155</v>
      </c>
      <c r="L508" t="s">
        <v>20</v>
      </c>
      <c r="M508">
        <v>1470</v>
      </c>
    </row>
    <row r="509" spans="1:13" ht="34" hidden="1" x14ac:dyDescent="0.2">
      <c r="A509" s="3" t="s">
        <v>1718</v>
      </c>
      <c r="B509">
        <v>1500</v>
      </c>
      <c r="C509">
        <v>8447</v>
      </c>
      <c r="D509" s="5">
        <f>C509/B509*100</f>
        <v>563.13333333333333</v>
      </c>
      <c r="E509" t="s">
        <v>20</v>
      </c>
      <c r="F509">
        <v>132</v>
      </c>
      <c r="L509" t="s">
        <v>20</v>
      </c>
      <c r="M509">
        <v>165</v>
      </c>
    </row>
    <row r="510" spans="1:13" ht="17" hidden="1" x14ac:dyDescent="0.2">
      <c r="A510" s="3" t="s">
        <v>1724</v>
      </c>
      <c r="B510">
        <v>69900</v>
      </c>
      <c r="C510">
        <v>138087</v>
      </c>
      <c r="D510" s="5">
        <f>C510/B510*100</f>
        <v>197.54935622317598</v>
      </c>
      <c r="E510" t="s">
        <v>20</v>
      </c>
      <c r="F510">
        <v>1354</v>
      </c>
      <c r="L510" t="s">
        <v>20</v>
      </c>
      <c r="M510">
        <v>182</v>
      </c>
    </row>
    <row r="511" spans="1:13" ht="17" hidden="1" x14ac:dyDescent="0.2">
      <c r="A511" s="3" t="s">
        <v>1726</v>
      </c>
      <c r="B511">
        <v>1000</v>
      </c>
      <c r="C511">
        <v>5085</v>
      </c>
      <c r="D511" s="5">
        <f>C511/B511*100</f>
        <v>508.5</v>
      </c>
      <c r="E511" t="s">
        <v>20</v>
      </c>
      <c r="F511">
        <v>48</v>
      </c>
      <c r="L511" t="s">
        <v>20</v>
      </c>
      <c r="M511">
        <v>199</v>
      </c>
    </row>
    <row r="512" spans="1:13" ht="17" hidden="1" x14ac:dyDescent="0.2">
      <c r="A512" s="3" t="s">
        <v>1728</v>
      </c>
      <c r="B512">
        <v>4700</v>
      </c>
      <c r="C512">
        <v>11174</v>
      </c>
      <c r="D512" s="5">
        <f>C512/B512*100</f>
        <v>237.74468085106383</v>
      </c>
      <c r="E512" t="s">
        <v>20</v>
      </c>
      <c r="F512">
        <v>110</v>
      </c>
      <c r="L512" t="s">
        <v>20</v>
      </c>
      <c r="M512">
        <v>56</v>
      </c>
    </row>
    <row r="513" spans="1:13" ht="17" hidden="1" x14ac:dyDescent="0.2">
      <c r="A513" s="3" t="s">
        <v>1730</v>
      </c>
      <c r="B513">
        <v>3200</v>
      </c>
      <c r="C513">
        <v>10831</v>
      </c>
      <c r="D513" s="5">
        <f>C513/B513*100</f>
        <v>338.46875</v>
      </c>
      <c r="E513" t="s">
        <v>20</v>
      </c>
      <c r="F513">
        <v>172</v>
      </c>
      <c r="L513" t="s">
        <v>20</v>
      </c>
      <c r="M513">
        <v>1460</v>
      </c>
    </row>
    <row r="514" spans="1:13" ht="17" hidden="1" x14ac:dyDescent="0.2">
      <c r="A514" s="3" t="s">
        <v>1732</v>
      </c>
      <c r="B514">
        <v>6700</v>
      </c>
      <c r="C514">
        <v>8917</v>
      </c>
      <c r="D514" s="5">
        <f>C514/B514*100</f>
        <v>133.08955223880596</v>
      </c>
      <c r="E514" t="s">
        <v>20</v>
      </c>
      <c r="F514">
        <v>307</v>
      </c>
      <c r="L514" t="s">
        <v>20</v>
      </c>
      <c r="M514">
        <v>123</v>
      </c>
    </row>
    <row r="515" spans="1:13" ht="17" hidden="1" x14ac:dyDescent="0.2">
      <c r="A515" s="3" t="s">
        <v>1073</v>
      </c>
      <c r="B515">
        <v>8300</v>
      </c>
      <c r="C515">
        <v>3260</v>
      </c>
      <c r="D515" s="5">
        <f>C515/B515*100</f>
        <v>39.277108433734945</v>
      </c>
      <c r="E515" t="s">
        <v>74</v>
      </c>
      <c r="F515">
        <v>35</v>
      </c>
      <c r="L515" t="s">
        <v>20</v>
      </c>
      <c r="M515">
        <v>159</v>
      </c>
    </row>
    <row r="516" spans="1:13" ht="17" hidden="1" x14ac:dyDescent="0.2">
      <c r="A516" s="3" t="s">
        <v>1075</v>
      </c>
      <c r="B516">
        <v>138700</v>
      </c>
      <c r="C516">
        <v>31123</v>
      </c>
      <c r="D516" s="5">
        <f>C516/B516*100</f>
        <v>22.439077144917089</v>
      </c>
      <c r="E516" t="s">
        <v>74</v>
      </c>
      <c r="F516">
        <v>528</v>
      </c>
      <c r="L516" t="s">
        <v>20</v>
      </c>
      <c r="M516">
        <v>110</v>
      </c>
    </row>
    <row r="517" spans="1:13" ht="34" hidden="1" x14ac:dyDescent="0.2">
      <c r="A517" s="3" t="s">
        <v>1736</v>
      </c>
      <c r="B517">
        <v>6000</v>
      </c>
      <c r="C517">
        <v>12468</v>
      </c>
      <c r="D517" s="5">
        <f>C517/B517*100</f>
        <v>207.79999999999998</v>
      </c>
      <c r="E517" t="s">
        <v>20</v>
      </c>
      <c r="F517">
        <v>160</v>
      </c>
      <c r="L517" t="s">
        <v>20</v>
      </c>
      <c r="M517">
        <v>236</v>
      </c>
    </row>
    <row r="518" spans="1:13" ht="17" hidden="1" x14ac:dyDescent="0.2">
      <c r="A518" s="3" t="s">
        <v>1740</v>
      </c>
      <c r="B518">
        <v>17100</v>
      </c>
      <c r="C518">
        <v>111502</v>
      </c>
      <c r="D518" s="5">
        <f>C518/B518*100</f>
        <v>652.05847953216369</v>
      </c>
      <c r="E518" t="s">
        <v>20</v>
      </c>
      <c r="F518">
        <v>1467</v>
      </c>
      <c r="L518" t="s">
        <v>20</v>
      </c>
      <c r="M518">
        <v>191</v>
      </c>
    </row>
    <row r="519" spans="1:13" ht="34" hidden="1" x14ac:dyDescent="0.2">
      <c r="A519" s="3" t="s">
        <v>1742</v>
      </c>
      <c r="B519">
        <v>171000</v>
      </c>
      <c r="C519">
        <v>194309</v>
      </c>
      <c r="D519" s="5">
        <f>C519/B519*100</f>
        <v>113.63099415204678</v>
      </c>
      <c r="E519" t="s">
        <v>20</v>
      </c>
      <c r="F519">
        <v>2662</v>
      </c>
      <c r="L519" t="s">
        <v>20</v>
      </c>
      <c r="M519">
        <v>3934</v>
      </c>
    </row>
    <row r="520" spans="1:13" ht="17" hidden="1" x14ac:dyDescent="0.2">
      <c r="A520" s="3" t="s">
        <v>1744</v>
      </c>
      <c r="B520">
        <v>23400</v>
      </c>
      <c r="C520">
        <v>23956</v>
      </c>
      <c r="D520" s="5">
        <f>C520/B520*100</f>
        <v>102.37606837606839</v>
      </c>
      <c r="E520" t="s">
        <v>20</v>
      </c>
      <c r="F520">
        <v>452</v>
      </c>
      <c r="L520" t="s">
        <v>20</v>
      </c>
      <c r="M520">
        <v>80</v>
      </c>
    </row>
    <row r="521" spans="1:13" ht="17" hidden="1" x14ac:dyDescent="0.2">
      <c r="A521" s="3" t="s">
        <v>1745</v>
      </c>
      <c r="B521">
        <v>2400</v>
      </c>
      <c r="C521">
        <v>8558</v>
      </c>
      <c r="D521" s="5">
        <f>C521/B521*100</f>
        <v>356.58333333333331</v>
      </c>
      <c r="E521" t="s">
        <v>20</v>
      </c>
      <c r="F521">
        <v>158</v>
      </c>
      <c r="L521" t="s">
        <v>20</v>
      </c>
      <c r="M521">
        <v>462</v>
      </c>
    </row>
    <row r="522" spans="1:13" ht="34" hidden="1" x14ac:dyDescent="0.2">
      <c r="A522" s="3" t="s">
        <v>1747</v>
      </c>
      <c r="B522">
        <v>5300</v>
      </c>
      <c r="C522">
        <v>7413</v>
      </c>
      <c r="D522" s="5">
        <f>C522/B522*100</f>
        <v>139.86792452830187</v>
      </c>
      <c r="E522" t="s">
        <v>20</v>
      </c>
      <c r="F522">
        <v>225</v>
      </c>
      <c r="L522" t="s">
        <v>20</v>
      </c>
      <c r="M522">
        <v>179</v>
      </c>
    </row>
    <row r="523" spans="1:13" ht="34" hidden="1" x14ac:dyDescent="0.2">
      <c r="A523" s="3" t="s">
        <v>1753</v>
      </c>
      <c r="B523">
        <v>2000</v>
      </c>
      <c r="C523">
        <v>5033</v>
      </c>
      <c r="D523" s="5">
        <f>C523/B523*100</f>
        <v>251.65</v>
      </c>
      <c r="E523" t="s">
        <v>20</v>
      </c>
      <c r="F523">
        <v>65</v>
      </c>
      <c r="L523" t="s">
        <v>20</v>
      </c>
      <c r="M523">
        <v>1866</v>
      </c>
    </row>
    <row r="524" spans="1:13" ht="17" hidden="1" x14ac:dyDescent="0.2">
      <c r="A524" s="3" t="s">
        <v>1755</v>
      </c>
      <c r="B524">
        <v>8800</v>
      </c>
      <c r="C524">
        <v>9317</v>
      </c>
      <c r="D524" s="5">
        <f>C524/B524*100</f>
        <v>105.87500000000001</v>
      </c>
      <c r="E524" t="s">
        <v>20</v>
      </c>
      <c r="F524">
        <v>163</v>
      </c>
      <c r="L524" t="s">
        <v>20</v>
      </c>
      <c r="M524">
        <v>156</v>
      </c>
    </row>
    <row r="525" spans="1:13" ht="17" hidden="1" x14ac:dyDescent="0.2">
      <c r="A525" s="3" t="s">
        <v>1757</v>
      </c>
      <c r="B525">
        <v>3500</v>
      </c>
      <c r="C525">
        <v>6560</v>
      </c>
      <c r="D525" s="5">
        <f>C525/B525*100</f>
        <v>187.42857142857144</v>
      </c>
      <c r="E525" t="s">
        <v>20</v>
      </c>
      <c r="F525">
        <v>85</v>
      </c>
      <c r="L525" t="s">
        <v>20</v>
      </c>
      <c r="M525">
        <v>255</v>
      </c>
    </row>
    <row r="526" spans="1:13" ht="17" hidden="1" x14ac:dyDescent="0.2">
      <c r="A526" s="3" t="s">
        <v>1759</v>
      </c>
      <c r="B526">
        <v>1400</v>
      </c>
      <c r="C526">
        <v>5415</v>
      </c>
      <c r="D526" s="5">
        <f>C526/B526*100</f>
        <v>386.78571428571428</v>
      </c>
      <c r="E526" t="s">
        <v>20</v>
      </c>
      <c r="F526">
        <v>217</v>
      </c>
      <c r="L526" t="s">
        <v>20</v>
      </c>
      <c r="M526">
        <v>2261</v>
      </c>
    </row>
    <row r="527" spans="1:13" ht="17" hidden="1" x14ac:dyDescent="0.2">
      <c r="A527" s="3" t="s">
        <v>1761</v>
      </c>
      <c r="B527">
        <v>4200</v>
      </c>
      <c r="C527">
        <v>14577</v>
      </c>
      <c r="D527" s="5">
        <f>C527/B527*100</f>
        <v>347.07142857142856</v>
      </c>
      <c r="E527" t="s">
        <v>20</v>
      </c>
      <c r="F527">
        <v>150</v>
      </c>
      <c r="L527" t="s">
        <v>20</v>
      </c>
      <c r="M527">
        <v>40</v>
      </c>
    </row>
    <row r="528" spans="1:13" ht="17" hidden="1" x14ac:dyDescent="0.2">
      <c r="A528" s="3" t="s">
        <v>1763</v>
      </c>
      <c r="B528">
        <v>81000</v>
      </c>
      <c r="C528">
        <v>150515</v>
      </c>
      <c r="D528" s="5">
        <f>C528/B528*100</f>
        <v>185.82098765432099</v>
      </c>
      <c r="E528" t="s">
        <v>20</v>
      </c>
      <c r="F528">
        <v>3272</v>
      </c>
      <c r="L528" t="s">
        <v>20</v>
      </c>
      <c r="M528">
        <v>2289</v>
      </c>
    </row>
    <row r="529" spans="1:13" ht="34" hidden="1" x14ac:dyDescent="0.2">
      <c r="A529" s="3" t="s">
        <v>1767</v>
      </c>
      <c r="B529">
        <v>4800</v>
      </c>
      <c r="C529">
        <v>7797</v>
      </c>
      <c r="D529" s="5">
        <f>C529/B529*100</f>
        <v>162.4375</v>
      </c>
      <c r="E529" t="s">
        <v>20</v>
      </c>
      <c r="F529">
        <v>300</v>
      </c>
      <c r="L529" t="s">
        <v>20</v>
      </c>
      <c r="M529">
        <v>65</v>
      </c>
    </row>
    <row r="530" spans="1:13" ht="17" hidden="1" x14ac:dyDescent="0.2">
      <c r="A530" s="3" t="s">
        <v>1769</v>
      </c>
      <c r="B530">
        <v>7000</v>
      </c>
      <c r="C530">
        <v>12939</v>
      </c>
      <c r="D530" s="5">
        <f>C530/B530*100</f>
        <v>184.84285714285716</v>
      </c>
      <c r="E530" t="s">
        <v>20</v>
      </c>
      <c r="F530">
        <v>126</v>
      </c>
      <c r="L530" t="s">
        <v>20</v>
      </c>
      <c r="M530">
        <v>3777</v>
      </c>
    </row>
    <row r="531" spans="1:13" ht="34" hidden="1" x14ac:dyDescent="0.2">
      <c r="A531" s="3" t="s">
        <v>1775</v>
      </c>
      <c r="B531">
        <v>71500</v>
      </c>
      <c r="C531">
        <v>194912</v>
      </c>
      <c r="D531" s="5">
        <f>C531/B531*100</f>
        <v>272.6041958041958</v>
      </c>
      <c r="E531" t="s">
        <v>20</v>
      </c>
      <c r="F531">
        <v>2320</v>
      </c>
      <c r="L531" t="s">
        <v>20</v>
      </c>
      <c r="M531">
        <v>184</v>
      </c>
    </row>
    <row r="532" spans="1:13" ht="17" hidden="1" x14ac:dyDescent="0.2">
      <c r="A532" s="3" t="s">
        <v>1777</v>
      </c>
      <c r="B532">
        <v>4700</v>
      </c>
      <c r="C532">
        <v>7992</v>
      </c>
      <c r="D532" s="5">
        <f>C532/B532*100</f>
        <v>170.04255319148936</v>
      </c>
      <c r="E532" t="s">
        <v>20</v>
      </c>
      <c r="F532">
        <v>81</v>
      </c>
      <c r="L532" t="s">
        <v>20</v>
      </c>
      <c r="M532">
        <v>85</v>
      </c>
    </row>
    <row r="533" spans="1:13" ht="34" hidden="1" x14ac:dyDescent="0.2">
      <c r="A533" s="3" t="s">
        <v>1108</v>
      </c>
      <c r="B533">
        <v>186700</v>
      </c>
      <c r="C533">
        <v>178338</v>
      </c>
      <c r="D533" s="5">
        <f>C533/B533*100</f>
        <v>95.521156936261391</v>
      </c>
      <c r="E533" t="s">
        <v>47</v>
      </c>
      <c r="F533">
        <v>3640</v>
      </c>
      <c r="L533" t="s">
        <v>20</v>
      </c>
      <c r="M533">
        <v>144</v>
      </c>
    </row>
    <row r="534" spans="1:13" ht="17" hidden="1" x14ac:dyDescent="0.2">
      <c r="A534" s="3" t="s">
        <v>1779</v>
      </c>
      <c r="B534">
        <v>42100</v>
      </c>
      <c r="C534">
        <v>79268</v>
      </c>
      <c r="D534" s="5">
        <f>C534/B534*100</f>
        <v>188.28503562945369</v>
      </c>
      <c r="E534" t="s">
        <v>20</v>
      </c>
      <c r="F534">
        <v>1887</v>
      </c>
      <c r="L534" t="s">
        <v>20</v>
      </c>
      <c r="M534">
        <v>1902</v>
      </c>
    </row>
    <row r="535" spans="1:13" ht="17" hidden="1" x14ac:dyDescent="0.2">
      <c r="A535" s="3" t="s">
        <v>1781</v>
      </c>
      <c r="B535">
        <v>40200</v>
      </c>
      <c r="C535">
        <v>139468</v>
      </c>
      <c r="D535" s="5">
        <f>C535/B535*100</f>
        <v>346.93532338308455</v>
      </c>
      <c r="E535" t="s">
        <v>20</v>
      </c>
      <c r="F535">
        <v>4358</v>
      </c>
      <c r="L535" t="s">
        <v>20</v>
      </c>
      <c r="M535">
        <v>105</v>
      </c>
    </row>
    <row r="536" spans="1:13" ht="17" hidden="1" x14ac:dyDescent="0.2">
      <c r="A536" s="3" t="s">
        <v>1791</v>
      </c>
      <c r="B536">
        <v>1000</v>
      </c>
      <c r="C536">
        <v>5438</v>
      </c>
      <c r="D536" s="5">
        <f>C536/B536*100</f>
        <v>543.79999999999995</v>
      </c>
      <c r="E536" t="s">
        <v>20</v>
      </c>
      <c r="F536">
        <v>53</v>
      </c>
      <c r="L536" t="s">
        <v>20</v>
      </c>
      <c r="M536">
        <v>132</v>
      </c>
    </row>
    <row r="537" spans="1:13" ht="17" hidden="1" x14ac:dyDescent="0.2">
      <c r="A537" s="3" t="s">
        <v>1793</v>
      </c>
      <c r="B537">
        <v>84500</v>
      </c>
      <c r="C537">
        <v>193101</v>
      </c>
      <c r="D537" s="5">
        <f>C537/B537*100</f>
        <v>228.52189349112427</v>
      </c>
      <c r="E537" t="s">
        <v>20</v>
      </c>
      <c r="F537">
        <v>2414</v>
      </c>
      <c r="L537" t="s">
        <v>20</v>
      </c>
      <c r="M537">
        <v>96</v>
      </c>
    </row>
    <row r="538" spans="1:13" ht="17" hidden="1" x14ac:dyDescent="0.2">
      <c r="A538" s="3" t="s">
        <v>1797</v>
      </c>
      <c r="B538">
        <v>800</v>
      </c>
      <c r="C538">
        <v>2960</v>
      </c>
      <c r="D538" s="5">
        <f>C538/B538*100</f>
        <v>370</v>
      </c>
      <c r="E538" t="s">
        <v>20</v>
      </c>
      <c r="F538">
        <v>80</v>
      </c>
      <c r="L538" t="s">
        <v>20</v>
      </c>
      <c r="M538">
        <v>114</v>
      </c>
    </row>
    <row r="539" spans="1:13" ht="34" hidden="1" x14ac:dyDescent="0.2">
      <c r="A539" s="3" t="s">
        <v>1799</v>
      </c>
      <c r="B539">
        <v>3400</v>
      </c>
      <c r="C539">
        <v>8089</v>
      </c>
      <c r="D539" s="5">
        <f>C539/B539*100</f>
        <v>237.91176470588232</v>
      </c>
      <c r="E539" t="s">
        <v>20</v>
      </c>
      <c r="F539">
        <v>193</v>
      </c>
      <c r="L539" t="s">
        <v>20</v>
      </c>
      <c r="M539">
        <v>203</v>
      </c>
    </row>
    <row r="540" spans="1:13" ht="17" hidden="1" x14ac:dyDescent="0.2">
      <c r="A540" s="3" t="s">
        <v>1803</v>
      </c>
      <c r="B540">
        <v>1800</v>
      </c>
      <c r="C540">
        <v>2129</v>
      </c>
      <c r="D540" s="5">
        <f>C540/B540*100</f>
        <v>118.27777777777777</v>
      </c>
      <c r="E540" t="s">
        <v>20</v>
      </c>
      <c r="F540">
        <v>52</v>
      </c>
      <c r="L540" t="s">
        <v>20</v>
      </c>
      <c r="M540">
        <v>1559</v>
      </c>
    </row>
    <row r="541" spans="1:13" ht="34" hidden="1" x14ac:dyDescent="0.2">
      <c r="A541" s="3" t="s">
        <v>1809</v>
      </c>
      <c r="B541">
        <v>5800</v>
      </c>
      <c r="C541">
        <v>12174</v>
      </c>
      <c r="D541" s="5">
        <f>C541/B541*100</f>
        <v>209.89655172413794</v>
      </c>
      <c r="E541" t="s">
        <v>20</v>
      </c>
      <c r="F541">
        <v>290</v>
      </c>
      <c r="L541" t="s">
        <v>20</v>
      </c>
      <c r="M541">
        <v>1548</v>
      </c>
    </row>
    <row r="542" spans="1:13" ht="17" hidden="1" x14ac:dyDescent="0.2">
      <c r="A542" s="3" t="s">
        <v>1811</v>
      </c>
      <c r="B542">
        <v>5600</v>
      </c>
      <c r="C542">
        <v>9508</v>
      </c>
      <c r="D542" s="5">
        <f>C542/B542*100</f>
        <v>169.78571428571431</v>
      </c>
      <c r="E542" t="s">
        <v>20</v>
      </c>
      <c r="F542">
        <v>122</v>
      </c>
      <c r="L542" t="s">
        <v>20</v>
      </c>
      <c r="M542">
        <v>80</v>
      </c>
    </row>
    <row r="543" spans="1:13" ht="17" hidden="1" x14ac:dyDescent="0.2">
      <c r="A543" s="3" t="s">
        <v>1813</v>
      </c>
      <c r="B543">
        <v>134400</v>
      </c>
      <c r="C543">
        <v>155849</v>
      </c>
      <c r="D543" s="5">
        <f>C543/B543*100</f>
        <v>115.95907738095239</v>
      </c>
      <c r="E543" t="s">
        <v>20</v>
      </c>
      <c r="F543">
        <v>1470</v>
      </c>
      <c r="L543" t="s">
        <v>20</v>
      </c>
      <c r="M543">
        <v>131</v>
      </c>
    </row>
    <row r="544" spans="1:13" ht="34" hidden="1" x14ac:dyDescent="0.2">
      <c r="A544" s="3" t="s">
        <v>1815</v>
      </c>
      <c r="B544">
        <v>3000</v>
      </c>
      <c r="C544">
        <v>7758</v>
      </c>
      <c r="D544" s="5">
        <f>C544/B544*100</f>
        <v>258.59999999999997</v>
      </c>
      <c r="E544" t="s">
        <v>20</v>
      </c>
      <c r="F544">
        <v>165</v>
      </c>
      <c r="L544" t="s">
        <v>20</v>
      </c>
      <c r="M544">
        <v>112</v>
      </c>
    </row>
    <row r="545" spans="1:13" ht="17" hidden="1" x14ac:dyDescent="0.2">
      <c r="A545" s="3" t="s">
        <v>1817</v>
      </c>
      <c r="B545">
        <v>6000</v>
      </c>
      <c r="C545">
        <v>13835</v>
      </c>
      <c r="D545" s="5">
        <f>C545/B545*100</f>
        <v>230.58333333333331</v>
      </c>
      <c r="E545" t="s">
        <v>20</v>
      </c>
      <c r="F545">
        <v>182</v>
      </c>
      <c r="L545" t="s">
        <v>20</v>
      </c>
      <c r="M545">
        <v>155</v>
      </c>
    </row>
    <row r="546" spans="1:13" ht="17" hidden="1" x14ac:dyDescent="0.2">
      <c r="A546" s="3" t="s">
        <v>1819</v>
      </c>
      <c r="B546">
        <v>8400</v>
      </c>
      <c r="C546">
        <v>10770</v>
      </c>
      <c r="D546" s="5">
        <f>C546/B546*100</f>
        <v>128.21428571428572</v>
      </c>
      <c r="E546" t="s">
        <v>20</v>
      </c>
      <c r="F546">
        <v>199</v>
      </c>
      <c r="L546" t="s">
        <v>20</v>
      </c>
      <c r="M546">
        <v>266</v>
      </c>
    </row>
    <row r="547" spans="1:13" ht="17" hidden="1" x14ac:dyDescent="0.2">
      <c r="A547" s="3" t="s">
        <v>1821</v>
      </c>
      <c r="B547">
        <v>1700</v>
      </c>
      <c r="C547">
        <v>3208</v>
      </c>
      <c r="D547" s="5">
        <f>C547/B547*100</f>
        <v>188.70588235294116</v>
      </c>
      <c r="E547" t="s">
        <v>20</v>
      </c>
      <c r="F547">
        <v>56</v>
      </c>
      <c r="L547" t="s">
        <v>20</v>
      </c>
      <c r="M547">
        <v>155</v>
      </c>
    </row>
    <row r="548" spans="1:13" ht="34" hidden="1" x14ac:dyDescent="0.2">
      <c r="A548" s="3" t="s">
        <v>1825</v>
      </c>
      <c r="B548">
        <v>19800</v>
      </c>
      <c r="C548">
        <v>153338</v>
      </c>
      <c r="D548" s="5">
        <f>C548/B548*100</f>
        <v>774.43434343434342</v>
      </c>
      <c r="E548" t="s">
        <v>20</v>
      </c>
      <c r="F548">
        <v>1460</v>
      </c>
      <c r="L548" t="s">
        <v>20</v>
      </c>
      <c r="M548">
        <v>207</v>
      </c>
    </row>
    <row r="549" spans="1:13" ht="17" hidden="1" x14ac:dyDescent="0.2">
      <c r="A549" s="3" t="s">
        <v>1831</v>
      </c>
      <c r="B549">
        <v>3100</v>
      </c>
      <c r="C549">
        <v>12620</v>
      </c>
      <c r="D549" s="5">
        <f>C549/B549*100</f>
        <v>407.09677419354841</v>
      </c>
      <c r="E549" t="s">
        <v>20</v>
      </c>
      <c r="F549">
        <v>123</v>
      </c>
      <c r="L549" t="s">
        <v>20</v>
      </c>
      <c r="M549">
        <v>245</v>
      </c>
    </row>
    <row r="550" spans="1:13" ht="17" hidden="1" x14ac:dyDescent="0.2">
      <c r="A550" s="3" t="s">
        <v>1835</v>
      </c>
      <c r="B550">
        <v>5600</v>
      </c>
      <c r="C550">
        <v>8746</v>
      </c>
      <c r="D550" s="5">
        <f>C550/B550*100</f>
        <v>156.17857142857144</v>
      </c>
      <c r="E550" t="s">
        <v>20</v>
      </c>
      <c r="F550">
        <v>159</v>
      </c>
      <c r="L550" t="s">
        <v>20</v>
      </c>
      <c r="M550">
        <v>1573</v>
      </c>
    </row>
    <row r="551" spans="1:13" ht="17" hidden="1" x14ac:dyDescent="0.2">
      <c r="A551" s="3" t="s">
        <v>1837</v>
      </c>
      <c r="B551">
        <v>1400</v>
      </c>
      <c r="C551">
        <v>3534</v>
      </c>
      <c r="D551" s="5">
        <f>C551/B551*100</f>
        <v>252.42857142857144</v>
      </c>
      <c r="E551" t="s">
        <v>20</v>
      </c>
      <c r="F551">
        <v>110</v>
      </c>
      <c r="L551" t="s">
        <v>20</v>
      </c>
      <c r="M551">
        <v>114</v>
      </c>
    </row>
    <row r="552" spans="1:13" ht="34" hidden="1" x14ac:dyDescent="0.2">
      <c r="A552" s="3" t="s">
        <v>1146</v>
      </c>
      <c r="B552">
        <v>100</v>
      </c>
      <c r="C552">
        <v>4</v>
      </c>
      <c r="D552" s="5">
        <f>C552/B552*100</f>
        <v>4</v>
      </c>
      <c r="E552" t="s">
        <v>74</v>
      </c>
      <c r="F552">
        <v>1</v>
      </c>
      <c r="L552" t="s">
        <v>20</v>
      </c>
      <c r="M552">
        <v>93</v>
      </c>
    </row>
    <row r="553" spans="1:13" ht="17" hidden="1" x14ac:dyDescent="0.2">
      <c r="A553" s="3" t="s">
        <v>1843</v>
      </c>
      <c r="B553">
        <v>7900</v>
      </c>
      <c r="C553">
        <v>12955</v>
      </c>
      <c r="D553" s="5">
        <f>C553/B553*100</f>
        <v>163.98734177215189</v>
      </c>
      <c r="E553" t="s">
        <v>20</v>
      </c>
      <c r="F553">
        <v>236</v>
      </c>
      <c r="L553" t="s">
        <v>20</v>
      </c>
      <c r="M553">
        <v>1681</v>
      </c>
    </row>
    <row r="554" spans="1:13" ht="34" hidden="1" x14ac:dyDescent="0.2">
      <c r="A554" s="3" t="s">
        <v>1845</v>
      </c>
      <c r="B554">
        <v>5500</v>
      </c>
      <c r="C554">
        <v>8964</v>
      </c>
      <c r="D554" s="5">
        <f>C554/B554*100</f>
        <v>162.98181818181817</v>
      </c>
      <c r="E554" t="s">
        <v>20</v>
      </c>
      <c r="F554">
        <v>191</v>
      </c>
      <c r="L554" t="s">
        <v>20</v>
      </c>
      <c r="M554">
        <v>32</v>
      </c>
    </row>
    <row r="555" spans="1:13" ht="17" hidden="1" x14ac:dyDescent="0.2">
      <c r="A555" s="3" t="s">
        <v>1849</v>
      </c>
      <c r="B555">
        <v>38200</v>
      </c>
      <c r="C555">
        <v>121950</v>
      </c>
      <c r="D555" s="5">
        <f>C555/B555*100</f>
        <v>319.24083769633506</v>
      </c>
      <c r="E555" t="s">
        <v>20</v>
      </c>
      <c r="F555">
        <v>3934</v>
      </c>
      <c r="L555" t="s">
        <v>20</v>
      </c>
      <c r="M555">
        <v>135</v>
      </c>
    </row>
    <row r="556" spans="1:13" ht="17" hidden="1" x14ac:dyDescent="0.2">
      <c r="A556" s="3" t="s">
        <v>1851</v>
      </c>
      <c r="B556">
        <v>1800</v>
      </c>
      <c r="C556">
        <v>8621</v>
      </c>
      <c r="D556" s="5">
        <f>C556/B556*100</f>
        <v>478.94444444444446</v>
      </c>
      <c r="E556" t="s">
        <v>20</v>
      </c>
      <c r="F556">
        <v>80</v>
      </c>
      <c r="L556" t="s">
        <v>20</v>
      </c>
      <c r="M556">
        <v>140</v>
      </c>
    </row>
    <row r="557" spans="1:13" ht="17" hidden="1" x14ac:dyDescent="0.2">
      <c r="A557" s="3" t="s">
        <v>1855</v>
      </c>
      <c r="B557">
        <v>5800</v>
      </c>
      <c r="C557">
        <v>11539</v>
      </c>
      <c r="D557" s="5">
        <f>C557/B557*100</f>
        <v>198.94827586206895</v>
      </c>
      <c r="E557" t="s">
        <v>20</v>
      </c>
      <c r="F557">
        <v>462</v>
      </c>
      <c r="L557" t="s">
        <v>20</v>
      </c>
      <c r="M557">
        <v>92</v>
      </c>
    </row>
    <row r="558" spans="1:13" ht="17" hidden="1" x14ac:dyDescent="0.2">
      <c r="A558" s="3" t="s">
        <v>1857</v>
      </c>
      <c r="B558">
        <v>1800</v>
      </c>
      <c r="C558">
        <v>14310</v>
      </c>
      <c r="D558" s="5">
        <f>C558/B558*100</f>
        <v>795</v>
      </c>
      <c r="E558" t="s">
        <v>20</v>
      </c>
      <c r="F558">
        <v>179</v>
      </c>
      <c r="L558" t="s">
        <v>20</v>
      </c>
      <c r="M558">
        <v>1015</v>
      </c>
    </row>
    <row r="559" spans="1:13" ht="17" hidden="1" x14ac:dyDescent="0.2">
      <c r="A559" s="3" t="s">
        <v>1863</v>
      </c>
      <c r="B559">
        <v>125900</v>
      </c>
      <c r="C559">
        <v>195936</v>
      </c>
      <c r="D559" s="5">
        <f>C559/B559*100</f>
        <v>155.62827640984909</v>
      </c>
      <c r="E559" t="s">
        <v>20</v>
      </c>
      <c r="F559">
        <v>1866</v>
      </c>
      <c r="L559" t="s">
        <v>20</v>
      </c>
      <c r="M559">
        <v>323</v>
      </c>
    </row>
    <row r="560" spans="1:13" ht="17" hidden="1" x14ac:dyDescent="0.2">
      <c r="A560" s="3" t="s">
        <v>1869</v>
      </c>
      <c r="B560">
        <v>3800</v>
      </c>
      <c r="C560">
        <v>9021</v>
      </c>
      <c r="D560" s="5">
        <f>C560/B560*100</f>
        <v>237.39473684210526</v>
      </c>
      <c r="E560" t="s">
        <v>20</v>
      </c>
      <c r="F560">
        <v>156</v>
      </c>
      <c r="L560" t="s">
        <v>20</v>
      </c>
      <c r="M560">
        <v>2326</v>
      </c>
    </row>
    <row r="561" spans="1:13" ht="17" hidden="1" x14ac:dyDescent="0.2">
      <c r="A561" s="3" t="s">
        <v>1873</v>
      </c>
      <c r="B561">
        <v>5300</v>
      </c>
      <c r="C561">
        <v>9676</v>
      </c>
      <c r="D561" s="5">
        <f>C561/B561*100</f>
        <v>182.56603773584905</v>
      </c>
      <c r="E561" t="s">
        <v>20</v>
      </c>
      <c r="F561">
        <v>255</v>
      </c>
      <c r="L561" t="s">
        <v>20</v>
      </c>
      <c r="M561">
        <v>381</v>
      </c>
    </row>
    <row r="562" spans="1:13" ht="17" hidden="1" x14ac:dyDescent="0.2">
      <c r="A562" s="3" t="s">
        <v>1877</v>
      </c>
      <c r="B562">
        <v>51400</v>
      </c>
      <c r="C562">
        <v>90440</v>
      </c>
      <c r="D562" s="5">
        <f>C562/B562*100</f>
        <v>175.95330739299609</v>
      </c>
      <c r="E562" t="s">
        <v>20</v>
      </c>
      <c r="F562">
        <v>2261</v>
      </c>
      <c r="L562" t="s">
        <v>20</v>
      </c>
      <c r="M562">
        <v>480</v>
      </c>
    </row>
    <row r="563" spans="1:13" ht="17" hidden="1" x14ac:dyDescent="0.2">
      <c r="A563" s="3" t="s">
        <v>1879</v>
      </c>
      <c r="B563">
        <v>1700</v>
      </c>
      <c r="C563">
        <v>4044</v>
      </c>
      <c r="D563" s="5">
        <f>C563/B563*100</f>
        <v>237.88235294117646</v>
      </c>
      <c r="E563" t="s">
        <v>20</v>
      </c>
      <c r="F563">
        <v>40</v>
      </c>
      <c r="L563" t="s">
        <v>20</v>
      </c>
      <c r="M563">
        <v>226</v>
      </c>
    </row>
    <row r="564" spans="1:13" ht="17" hidden="1" x14ac:dyDescent="0.2">
      <c r="A564" s="3" t="s">
        <v>1881</v>
      </c>
      <c r="B564">
        <v>39400</v>
      </c>
      <c r="C564">
        <v>192292</v>
      </c>
      <c r="D564" s="5">
        <f>C564/B564*100</f>
        <v>488.05076142131981</v>
      </c>
      <c r="E564" t="s">
        <v>20</v>
      </c>
      <c r="F564">
        <v>2289</v>
      </c>
      <c r="L564" t="s">
        <v>20</v>
      </c>
      <c r="M564">
        <v>241</v>
      </c>
    </row>
    <row r="565" spans="1:13" ht="34" hidden="1" x14ac:dyDescent="0.2">
      <c r="A565" s="3" t="s">
        <v>1883</v>
      </c>
      <c r="B565">
        <v>3000</v>
      </c>
      <c r="C565">
        <v>6722</v>
      </c>
      <c r="D565" s="5">
        <f>C565/B565*100</f>
        <v>224.06666666666669</v>
      </c>
      <c r="E565" t="s">
        <v>20</v>
      </c>
      <c r="F565">
        <v>65</v>
      </c>
      <c r="L565" t="s">
        <v>20</v>
      </c>
      <c r="M565">
        <v>132</v>
      </c>
    </row>
    <row r="566" spans="1:13" ht="17" hidden="1" x14ac:dyDescent="0.2">
      <c r="A566" s="3" t="s">
        <v>1889</v>
      </c>
      <c r="B566">
        <v>167400</v>
      </c>
      <c r="C566">
        <v>196386</v>
      </c>
      <c r="D566" s="5">
        <f>C566/B566*100</f>
        <v>117.31541218637993</v>
      </c>
      <c r="E566" t="s">
        <v>20</v>
      </c>
      <c r="F566">
        <v>3777</v>
      </c>
      <c r="L566" t="s">
        <v>20</v>
      </c>
      <c r="M566">
        <v>2043</v>
      </c>
    </row>
    <row r="567" spans="1:13" ht="17" hidden="1" x14ac:dyDescent="0.2">
      <c r="A567" s="3" t="s">
        <v>1891</v>
      </c>
      <c r="B567">
        <v>5500</v>
      </c>
      <c r="C567">
        <v>11952</v>
      </c>
      <c r="D567" s="5">
        <f>C567/B567*100</f>
        <v>217.30909090909088</v>
      </c>
      <c r="E567" t="s">
        <v>20</v>
      </c>
      <c r="F567">
        <v>184</v>
      </c>
    </row>
    <row r="568" spans="1:13" ht="17" hidden="1" x14ac:dyDescent="0.2">
      <c r="A568" s="3" t="s">
        <v>1893</v>
      </c>
      <c r="B568">
        <v>3500</v>
      </c>
      <c r="C568">
        <v>3930</v>
      </c>
      <c r="D568" s="5">
        <f>C568/B568*100</f>
        <v>112.28571428571428</v>
      </c>
      <c r="E568" t="s">
        <v>20</v>
      </c>
      <c r="F568">
        <v>85</v>
      </c>
    </row>
    <row r="569" spans="1:13" ht="17" hidden="1" x14ac:dyDescent="0.2">
      <c r="A569" s="3" t="s">
        <v>1897</v>
      </c>
      <c r="B569">
        <v>2300</v>
      </c>
      <c r="C569">
        <v>4883</v>
      </c>
      <c r="D569" s="5">
        <f>C569/B569*100</f>
        <v>212.30434782608697</v>
      </c>
      <c r="E569" t="s">
        <v>20</v>
      </c>
      <c r="F569">
        <v>144</v>
      </c>
    </row>
    <row r="570" spans="1:13" ht="17" hidden="1" x14ac:dyDescent="0.2">
      <c r="A570" s="3" t="s">
        <v>1899</v>
      </c>
      <c r="B570">
        <v>73000</v>
      </c>
      <c r="C570">
        <v>175015</v>
      </c>
      <c r="D570" s="5">
        <f>C570/B570*100</f>
        <v>239.74657534246577</v>
      </c>
      <c r="E570" t="s">
        <v>20</v>
      </c>
      <c r="F570">
        <v>1902</v>
      </c>
    </row>
    <row r="571" spans="1:13" ht="17" hidden="1" x14ac:dyDescent="0.2">
      <c r="A571" s="3" t="s">
        <v>1901</v>
      </c>
      <c r="B571">
        <v>6200</v>
      </c>
      <c r="C571">
        <v>11280</v>
      </c>
      <c r="D571" s="5">
        <f>C571/B571*100</f>
        <v>181.93548387096774</v>
      </c>
      <c r="E571" t="s">
        <v>20</v>
      </c>
      <c r="F571">
        <v>105</v>
      </c>
    </row>
    <row r="572" spans="1:13" ht="34" hidden="1" x14ac:dyDescent="0.2">
      <c r="A572" s="3" t="s">
        <v>1903</v>
      </c>
      <c r="B572">
        <v>6100</v>
      </c>
      <c r="C572">
        <v>10012</v>
      </c>
      <c r="D572" s="5">
        <f>C572/B572*100</f>
        <v>164.13114754098362</v>
      </c>
      <c r="E572" t="s">
        <v>20</v>
      </c>
      <c r="F572">
        <v>132</v>
      </c>
    </row>
    <row r="573" spans="1:13" ht="17" hidden="1" x14ac:dyDescent="0.2">
      <c r="A573" s="3" t="s">
        <v>1908</v>
      </c>
      <c r="B573">
        <v>9200</v>
      </c>
      <c r="C573">
        <v>10093</v>
      </c>
      <c r="D573" s="5">
        <f>C573/B573*100</f>
        <v>109.70652173913042</v>
      </c>
      <c r="E573" t="s">
        <v>20</v>
      </c>
      <c r="F573">
        <v>96</v>
      </c>
    </row>
    <row r="574" spans="1:13" ht="17" hidden="1" x14ac:dyDescent="0.2">
      <c r="A574" s="3" t="s">
        <v>1189</v>
      </c>
      <c r="B574">
        <v>9000</v>
      </c>
      <c r="C574">
        <v>4896</v>
      </c>
      <c r="D574" s="5">
        <f>C574/B574*100</f>
        <v>54.400000000000006</v>
      </c>
      <c r="E574" t="s">
        <v>74</v>
      </c>
      <c r="F574">
        <v>94</v>
      </c>
    </row>
    <row r="575" spans="1:13" ht="17" hidden="1" x14ac:dyDescent="0.2">
      <c r="A575" s="3" t="s">
        <v>1917</v>
      </c>
      <c r="B575">
        <v>7500</v>
      </c>
      <c r="C575">
        <v>11969</v>
      </c>
      <c r="D575" s="5">
        <f>C575/B575*100</f>
        <v>159.58666666666667</v>
      </c>
      <c r="E575" t="s">
        <v>20</v>
      </c>
      <c r="F575">
        <v>114</v>
      </c>
    </row>
    <row r="576" spans="1:13" ht="34" hidden="1" x14ac:dyDescent="0.2">
      <c r="A576" s="3" t="s">
        <v>1929</v>
      </c>
      <c r="B576">
        <v>5900</v>
      </c>
      <c r="C576">
        <v>9520</v>
      </c>
      <c r="D576" s="5">
        <f>C576/B576*100</f>
        <v>161.35593220338984</v>
      </c>
      <c r="E576" t="s">
        <v>20</v>
      </c>
      <c r="F576">
        <v>203</v>
      </c>
    </row>
    <row r="577" spans="1:6" ht="17" hidden="1" x14ac:dyDescent="0.2">
      <c r="A577" s="3" t="s">
        <v>1933</v>
      </c>
      <c r="B577">
        <v>14500</v>
      </c>
      <c r="C577">
        <v>159056</v>
      </c>
      <c r="D577" s="5">
        <f>C577/B577*100</f>
        <v>1096.9379310344827</v>
      </c>
      <c r="E577" t="s">
        <v>20</v>
      </c>
      <c r="F577">
        <v>1559</v>
      </c>
    </row>
    <row r="578" spans="1:6" ht="17" hidden="1" x14ac:dyDescent="0.2">
      <c r="A578" s="3" t="s">
        <v>1939</v>
      </c>
      <c r="B578">
        <v>42600</v>
      </c>
      <c r="C578">
        <v>156384</v>
      </c>
      <c r="D578" s="5">
        <f>C578/B578*100</f>
        <v>367.0985915492958</v>
      </c>
      <c r="E578" t="s">
        <v>20</v>
      </c>
      <c r="F578">
        <v>1548</v>
      </c>
    </row>
    <row r="579" spans="1:6" ht="17" hidden="1" x14ac:dyDescent="0.2">
      <c r="A579" s="3" t="s">
        <v>1199</v>
      </c>
      <c r="B579">
        <v>8200</v>
      </c>
      <c r="C579">
        <v>1546</v>
      </c>
      <c r="D579" s="5">
        <f>C579/B579*100</f>
        <v>18.853658536585368</v>
      </c>
      <c r="E579" t="s">
        <v>74</v>
      </c>
      <c r="F579">
        <v>37</v>
      </c>
    </row>
    <row r="580" spans="1:6" ht="34" hidden="1" x14ac:dyDescent="0.2">
      <c r="A580" s="3" t="s">
        <v>1941</v>
      </c>
      <c r="B580">
        <v>700</v>
      </c>
      <c r="C580">
        <v>7763</v>
      </c>
      <c r="D580" s="5">
        <f>C580/B580*100</f>
        <v>1109</v>
      </c>
      <c r="E580" t="s">
        <v>20</v>
      </c>
      <c r="F580">
        <v>80</v>
      </c>
    </row>
    <row r="581" spans="1:6" ht="17" hidden="1" x14ac:dyDescent="0.2">
      <c r="A581" s="3" t="s">
        <v>1945</v>
      </c>
      <c r="B581">
        <v>9800</v>
      </c>
      <c r="C581">
        <v>12434</v>
      </c>
      <c r="D581" s="5">
        <f>C581/B581*100</f>
        <v>126.87755102040816</v>
      </c>
      <c r="E581" t="s">
        <v>20</v>
      </c>
      <c r="F581">
        <v>131</v>
      </c>
    </row>
    <row r="582" spans="1:6" ht="34" hidden="1" x14ac:dyDescent="0.2">
      <c r="A582" s="3" t="s">
        <v>1947</v>
      </c>
      <c r="B582">
        <v>1100</v>
      </c>
      <c r="C582">
        <v>8081</v>
      </c>
      <c r="D582" s="5">
        <f>C582/B582*100</f>
        <v>734.63636363636363</v>
      </c>
      <c r="E582" t="s">
        <v>20</v>
      </c>
      <c r="F582">
        <v>112</v>
      </c>
    </row>
    <row r="583" spans="1:6" ht="34" hidden="1" x14ac:dyDescent="0.2">
      <c r="A583" s="3" t="s">
        <v>1953</v>
      </c>
      <c r="B583">
        <v>5700</v>
      </c>
      <c r="C583">
        <v>6800</v>
      </c>
      <c r="D583" s="5">
        <f>C583/B583*100</f>
        <v>119.29824561403508</v>
      </c>
      <c r="E583" t="s">
        <v>20</v>
      </c>
      <c r="F583">
        <v>155</v>
      </c>
    </row>
    <row r="584" spans="1:6" ht="17" hidden="1" x14ac:dyDescent="0.2">
      <c r="A584" s="3" t="s">
        <v>1955</v>
      </c>
      <c r="B584">
        <v>3600</v>
      </c>
      <c r="C584">
        <v>10657</v>
      </c>
      <c r="D584" s="5">
        <f>C584/B584*100</f>
        <v>296.02777777777777</v>
      </c>
      <c r="E584" t="s">
        <v>20</v>
      </c>
      <c r="F584">
        <v>266</v>
      </c>
    </row>
    <row r="585" spans="1:6" ht="17" hidden="1" x14ac:dyDescent="0.2">
      <c r="A585" s="3" t="s">
        <v>1959</v>
      </c>
      <c r="B585">
        <v>3700</v>
      </c>
      <c r="C585">
        <v>13164</v>
      </c>
      <c r="D585" s="5">
        <f>C585/B585*100</f>
        <v>355.7837837837838</v>
      </c>
      <c r="E585" t="s">
        <v>20</v>
      </c>
      <c r="F585">
        <v>155</v>
      </c>
    </row>
    <row r="586" spans="1:6" ht="17" hidden="1" x14ac:dyDescent="0.2">
      <c r="A586" s="3" t="s">
        <v>1961</v>
      </c>
      <c r="B586">
        <v>2200</v>
      </c>
      <c r="C586">
        <v>8501</v>
      </c>
      <c r="D586" s="5">
        <f>C586/B586*100</f>
        <v>386.40909090909093</v>
      </c>
      <c r="E586" t="s">
        <v>20</v>
      </c>
      <c r="F586">
        <v>207</v>
      </c>
    </row>
    <row r="587" spans="1:6" ht="17" hidden="1" x14ac:dyDescent="0.2">
      <c r="A587" s="3" t="s">
        <v>1962</v>
      </c>
      <c r="B587">
        <v>1700</v>
      </c>
      <c r="C587">
        <v>13468</v>
      </c>
      <c r="D587" s="5">
        <f>C587/B587*100</f>
        <v>792.23529411764707</v>
      </c>
      <c r="E587" t="s">
        <v>20</v>
      </c>
      <c r="F587">
        <v>245</v>
      </c>
    </row>
    <row r="588" spans="1:6" ht="17" hidden="1" x14ac:dyDescent="0.2">
      <c r="A588" s="3" t="s">
        <v>1964</v>
      </c>
      <c r="B588">
        <v>88400</v>
      </c>
      <c r="C588">
        <v>121138</v>
      </c>
      <c r="D588" s="5">
        <f>C588/B588*100</f>
        <v>137.03393665158373</v>
      </c>
      <c r="E588" t="s">
        <v>20</v>
      </c>
      <c r="F588">
        <v>1573</v>
      </c>
    </row>
    <row r="589" spans="1:6" ht="34" hidden="1" x14ac:dyDescent="0.2">
      <c r="A589" s="3" t="s">
        <v>1966</v>
      </c>
      <c r="B589">
        <v>2400</v>
      </c>
      <c r="C589">
        <v>8117</v>
      </c>
      <c r="D589" s="5">
        <f>C589/B589*100</f>
        <v>338.20833333333337</v>
      </c>
      <c r="E589" t="s">
        <v>20</v>
      </c>
      <c r="F589">
        <v>114</v>
      </c>
    </row>
    <row r="590" spans="1:6" ht="17" hidden="1" x14ac:dyDescent="0.2">
      <c r="A590" s="3" t="s">
        <v>1968</v>
      </c>
      <c r="B590">
        <v>7900</v>
      </c>
      <c r="C590">
        <v>8550</v>
      </c>
      <c r="D590" s="5">
        <f>C590/B590*100</f>
        <v>108.22784810126582</v>
      </c>
      <c r="E590" t="s">
        <v>20</v>
      </c>
      <c r="F590">
        <v>93</v>
      </c>
    </row>
    <row r="591" spans="1:6" ht="34" hidden="1" x14ac:dyDescent="0.2">
      <c r="A591" s="3" t="s">
        <v>1974</v>
      </c>
      <c r="B591">
        <v>42700</v>
      </c>
      <c r="C591">
        <v>97524</v>
      </c>
      <c r="D591" s="5">
        <f>C591/B591*100</f>
        <v>228.3934426229508</v>
      </c>
      <c r="E591" t="s">
        <v>20</v>
      </c>
      <c r="F591">
        <v>1681</v>
      </c>
    </row>
    <row r="592" spans="1:6" ht="17" hidden="1" x14ac:dyDescent="0.2">
      <c r="A592" s="3" t="s">
        <v>1978</v>
      </c>
      <c r="B592">
        <v>800</v>
      </c>
      <c r="C592">
        <v>2991</v>
      </c>
      <c r="D592" s="5">
        <f>C592/B592*100</f>
        <v>373.875</v>
      </c>
      <c r="E592" t="s">
        <v>20</v>
      </c>
      <c r="F592">
        <v>32</v>
      </c>
    </row>
    <row r="593" spans="1:6" ht="17" hidden="1" x14ac:dyDescent="0.2">
      <c r="A593" s="3" t="s">
        <v>1980</v>
      </c>
      <c r="B593">
        <v>5400</v>
      </c>
      <c r="C593">
        <v>8366</v>
      </c>
      <c r="D593" s="5">
        <f>C593/B593*100</f>
        <v>154.92592592592592</v>
      </c>
      <c r="E593" t="s">
        <v>20</v>
      </c>
      <c r="F593">
        <v>135</v>
      </c>
    </row>
    <row r="594" spans="1:6" ht="34" hidden="1" x14ac:dyDescent="0.2">
      <c r="A594" s="3" t="s">
        <v>1982</v>
      </c>
      <c r="B594">
        <v>4000</v>
      </c>
      <c r="C594">
        <v>12886</v>
      </c>
      <c r="D594" s="5">
        <f>C594/B594*100</f>
        <v>322.14999999999998</v>
      </c>
      <c r="E594" t="s">
        <v>20</v>
      </c>
      <c r="F594">
        <v>140</v>
      </c>
    </row>
    <row r="595" spans="1:6" ht="17" hidden="1" x14ac:dyDescent="0.2">
      <c r="A595" s="3" t="s">
        <v>1985</v>
      </c>
      <c r="B595">
        <v>1000</v>
      </c>
      <c r="C595">
        <v>8641</v>
      </c>
      <c r="D595" s="5">
        <f>C595/B595*100</f>
        <v>864.1</v>
      </c>
      <c r="E595" t="s">
        <v>20</v>
      </c>
      <c r="F595">
        <v>92</v>
      </c>
    </row>
    <row r="596" spans="1:6" ht="17" hidden="1" x14ac:dyDescent="0.2">
      <c r="A596" s="3" t="s">
        <v>1987</v>
      </c>
      <c r="B596">
        <v>60200</v>
      </c>
      <c r="C596">
        <v>86244</v>
      </c>
      <c r="D596" s="5">
        <f>C596/B596*100</f>
        <v>143.26245847176079</v>
      </c>
      <c r="E596" t="s">
        <v>20</v>
      </c>
      <c r="F596">
        <v>1015</v>
      </c>
    </row>
    <row r="597" spans="1:6" ht="17" hidden="1" x14ac:dyDescent="0.2">
      <c r="A597" s="3" t="s">
        <v>1991</v>
      </c>
      <c r="B597">
        <v>6700</v>
      </c>
      <c r="C597">
        <v>11941</v>
      </c>
      <c r="D597" s="5">
        <f>C597/B597*100</f>
        <v>178.22388059701493</v>
      </c>
      <c r="E597" t="s">
        <v>20</v>
      </c>
      <c r="F597">
        <v>323</v>
      </c>
    </row>
    <row r="598" spans="1:6" ht="17" hidden="1" x14ac:dyDescent="0.2">
      <c r="A598" s="3" t="s">
        <v>1995</v>
      </c>
      <c r="B598">
        <v>129100</v>
      </c>
      <c r="C598">
        <v>188404</v>
      </c>
      <c r="D598" s="5">
        <f>C598/B598*100</f>
        <v>145.93648334624322</v>
      </c>
      <c r="E598" t="s">
        <v>20</v>
      </c>
      <c r="F598">
        <v>2326</v>
      </c>
    </row>
    <row r="599" spans="1:6" ht="34" hidden="1" x14ac:dyDescent="0.2">
      <c r="A599" s="3" t="s">
        <v>1997</v>
      </c>
      <c r="B599">
        <v>6500</v>
      </c>
      <c r="C599">
        <v>9910</v>
      </c>
      <c r="D599" s="5">
        <f>C599/B599*100</f>
        <v>152.46153846153848</v>
      </c>
      <c r="E599" t="s">
        <v>20</v>
      </c>
      <c r="F599">
        <v>381</v>
      </c>
    </row>
    <row r="600" spans="1:6" ht="17" hidden="1" x14ac:dyDescent="0.2">
      <c r="A600" s="3" t="s">
        <v>2003</v>
      </c>
      <c r="B600">
        <v>6200</v>
      </c>
      <c r="C600">
        <v>13441</v>
      </c>
      <c r="D600" s="5">
        <f>C600/B600*100</f>
        <v>216.79032258064518</v>
      </c>
      <c r="E600" t="s">
        <v>20</v>
      </c>
      <c r="F600">
        <v>480</v>
      </c>
    </row>
    <row r="601" spans="1:6" ht="17" hidden="1" x14ac:dyDescent="0.2">
      <c r="A601" s="3" t="s">
        <v>2007</v>
      </c>
      <c r="B601">
        <v>2400</v>
      </c>
      <c r="C601">
        <v>11990</v>
      </c>
      <c r="D601" s="5">
        <f>C601/B601*100</f>
        <v>499.58333333333337</v>
      </c>
      <c r="E601" t="s">
        <v>20</v>
      </c>
      <c r="F601">
        <v>226</v>
      </c>
    </row>
    <row r="602" spans="1:6" ht="17" hidden="1" x14ac:dyDescent="0.2">
      <c r="A602" s="3" t="s">
        <v>2010</v>
      </c>
      <c r="B602">
        <v>9800</v>
      </c>
      <c r="C602">
        <v>11091</v>
      </c>
      <c r="D602" s="5">
        <f>C602/B602*100</f>
        <v>113.17346938775511</v>
      </c>
      <c r="E602" t="s">
        <v>20</v>
      </c>
      <c r="F602">
        <v>241</v>
      </c>
    </row>
    <row r="603" spans="1:6" ht="17" hidden="1" x14ac:dyDescent="0.2">
      <c r="A603" s="3" t="s">
        <v>2012</v>
      </c>
      <c r="B603">
        <v>3100</v>
      </c>
      <c r="C603">
        <v>13223</v>
      </c>
      <c r="D603" s="5">
        <f>C603/B603*100</f>
        <v>426.54838709677421</v>
      </c>
      <c r="E603" t="s">
        <v>20</v>
      </c>
      <c r="F603">
        <v>132</v>
      </c>
    </row>
    <row r="604" spans="1:6" ht="17" hidden="1" x14ac:dyDescent="0.2">
      <c r="A604" s="3" t="s">
        <v>2018</v>
      </c>
      <c r="B604">
        <v>97300</v>
      </c>
      <c r="C604">
        <v>153216</v>
      </c>
      <c r="D604" s="5">
        <f>C604/B604*100</f>
        <v>157.46762589928059</v>
      </c>
      <c r="E604" t="s">
        <v>20</v>
      </c>
      <c r="F604">
        <v>2043</v>
      </c>
    </row>
    <row r="605" spans="1:6" ht="17" x14ac:dyDescent="0.2">
      <c r="A605" s="3" t="s">
        <v>13</v>
      </c>
      <c r="B605">
        <v>100</v>
      </c>
      <c r="C605">
        <v>0</v>
      </c>
      <c r="D605" s="5">
        <f>C605/B605*100</f>
        <v>0</v>
      </c>
      <c r="E605" t="s">
        <v>14</v>
      </c>
      <c r="F605">
        <v>0</v>
      </c>
    </row>
    <row r="606" spans="1:6" ht="34" x14ac:dyDescent="0.2">
      <c r="A606" s="3" t="s">
        <v>30</v>
      </c>
      <c r="B606">
        <v>4200</v>
      </c>
      <c r="C606">
        <v>2477</v>
      </c>
      <c r="D606" s="5">
        <f>C606/B606*100</f>
        <v>58.976190476190467</v>
      </c>
      <c r="E606" t="s">
        <v>14</v>
      </c>
      <c r="F606">
        <v>24</v>
      </c>
    </row>
    <row r="607" spans="1:6" ht="17" x14ac:dyDescent="0.2">
      <c r="A607" s="3" t="s">
        <v>32</v>
      </c>
      <c r="B607">
        <v>7600</v>
      </c>
      <c r="C607">
        <v>5265</v>
      </c>
      <c r="D607" s="5">
        <f>C607/B607*100</f>
        <v>69.276315789473685</v>
      </c>
      <c r="E607" t="s">
        <v>14</v>
      </c>
      <c r="F607">
        <v>53</v>
      </c>
    </row>
    <row r="608" spans="1:6" ht="17" x14ac:dyDescent="0.2">
      <c r="A608" s="3" t="s">
        <v>39</v>
      </c>
      <c r="B608">
        <v>5200</v>
      </c>
      <c r="C608">
        <v>1090</v>
      </c>
      <c r="D608" s="5">
        <f>C608/B608*100</f>
        <v>20.961538461538463</v>
      </c>
      <c r="E608" t="s">
        <v>14</v>
      </c>
      <c r="F608">
        <v>18</v>
      </c>
    </row>
    <row r="609" spans="1:6" ht="17" x14ac:dyDescent="0.2">
      <c r="A609" s="3" t="s">
        <v>49</v>
      </c>
      <c r="B609">
        <v>6200</v>
      </c>
      <c r="C609">
        <v>3208</v>
      </c>
      <c r="D609" s="5">
        <f>C609/B609*100</f>
        <v>51.741935483870968</v>
      </c>
      <c r="E609" t="s">
        <v>14</v>
      </c>
      <c r="F609">
        <v>44</v>
      </c>
    </row>
    <row r="610" spans="1:6" ht="34" x14ac:dyDescent="0.2">
      <c r="A610" s="3" t="s">
        <v>55</v>
      </c>
      <c r="B610">
        <v>6300</v>
      </c>
      <c r="C610">
        <v>3030</v>
      </c>
      <c r="D610" s="5">
        <f>C610/B610*100</f>
        <v>48.095238095238095</v>
      </c>
      <c r="E610" t="s">
        <v>14</v>
      </c>
      <c r="F610">
        <v>27</v>
      </c>
    </row>
    <row r="611" spans="1:6" ht="17" x14ac:dyDescent="0.2">
      <c r="A611" s="3" t="s">
        <v>57</v>
      </c>
      <c r="B611">
        <v>6300</v>
      </c>
      <c r="C611">
        <v>5629</v>
      </c>
      <c r="D611" s="5">
        <f>C611/B611*100</f>
        <v>89.349206349206341</v>
      </c>
      <c r="E611" t="s">
        <v>14</v>
      </c>
      <c r="F611">
        <v>55</v>
      </c>
    </row>
    <row r="612" spans="1:6" ht="17" x14ac:dyDescent="0.2">
      <c r="A612" s="3" t="s">
        <v>62</v>
      </c>
      <c r="B612">
        <v>28200</v>
      </c>
      <c r="C612">
        <v>18829</v>
      </c>
      <c r="D612" s="5">
        <f>C612/B612*100</f>
        <v>66.769503546099301</v>
      </c>
      <c r="E612" t="s">
        <v>14</v>
      </c>
      <c r="F612">
        <v>200</v>
      </c>
    </row>
    <row r="613" spans="1:6" ht="17" hidden="1" x14ac:dyDescent="0.2">
      <c r="A613" s="3" t="s">
        <v>1265</v>
      </c>
      <c r="B613">
        <v>8200</v>
      </c>
      <c r="C613">
        <v>1136</v>
      </c>
      <c r="D613" s="5">
        <f>C613/B613*100</f>
        <v>13.853658536585368</v>
      </c>
      <c r="E613" t="s">
        <v>74</v>
      </c>
      <c r="F613">
        <v>15</v>
      </c>
    </row>
    <row r="614" spans="1:6" ht="17" x14ac:dyDescent="0.2">
      <c r="A614" s="3" t="s">
        <v>64</v>
      </c>
      <c r="B614">
        <v>81200</v>
      </c>
      <c r="C614">
        <v>38414</v>
      </c>
      <c r="D614" s="5">
        <f>C614/B614*100</f>
        <v>47.307881773399011</v>
      </c>
      <c r="E614" t="s">
        <v>14</v>
      </c>
      <c r="F614">
        <v>452</v>
      </c>
    </row>
    <row r="615" spans="1:6" ht="17" x14ac:dyDescent="0.2">
      <c r="A615" s="3" t="s">
        <v>76</v>
      </c>
      <c r="B615">
        <v>62500</v>
      </c>
      <c r="C615">
        <v>30331</v>
      </c>
      <c r="D615" s="5">
        <f>C615/B615*100</f>
        <v>48.529600000000002</v>
      </c>
      <c r="E615" t="s">
        <v>14</v>
      </c>
      <c r="F615">
        <v>674</v>
      </c>
    </row>
    <row r="616" spans="1:6" ht="17" x14ac:dyDescent="0.2">
      <c r="A616" s="3" t="s">
        <v>80</v>
      </c>
      <c r="B616">
        <v>94000</v>
      </c>
      <c r="C616">
        <v>38533</v>
      </c>
      <c r="D616" s="5">
        <f>C616/B616*100</f>
        <v>40.992553191489364</v>
      </c>
      <c r="E616" t="s">
        <v>14</v>
      </c>
      <c r="F616">
        <v>558</v>
      </c>
    </row>
    <row r="617" spans="1:6" ht="17" x14ac:dyDescent="0.2">
      <c r="A617" s="3" t="s">
        <v>93</v>
      </c>
      <c r="B617">
        <v>2000</v>
      </c>
      <c r="C617">
        <v>1599</v>
      </c>
      <c r="D617" s="5">
        <f>C617/B617*100</f>
        <v>79.95</v>
      </c>
      <c r="E617" t="s">
        <v>14</v>
      </c>
      <c r="F617">
        <v>15</v>
      </c>
    </row>
    <row r="618" spans="1:6" ht="17" x14ac:dyDescent="0.2">
      <c r="A618" s="3" t="s">
        <v>106</v>
      </c>
      <c r="B618">
        <v>101000</v>
      </c>
      <c r="C618">
        <v>87676</v>
      </c>
      <c r="D618" s="5">
        <f>C618/B618*100</f>
        <v>86.807920792079202</v>
      </c>
      <c r="E618" t="s">
        <v>14</v>
      </c>
      <c r="F618">
        <v>2307</v>
      </c>
    </row>
    <row r="619" spans="1:6" ht="17" x14ac:dyDescent="0.2">
      <c r="A619" s="3" t="s">
        <v>124</v>
      </c>
      <c r="B619">
        <v>9900</v>
      </c>
      <c r="C619">
        <v>5027</v>
      </c>
      <c r="D619" s="5">
        <f>C619/B619*100</f>
        <v>50.777777777777779</v>
      </c>
      <c r="E619" t="s">
        <v>14</v>
      </c>
      <c r="F619">
        <v>88</v>
      </c>
    </row>
    <row r="620" spans="1:6" ht="34" x14ac:dyDescent="0.2">
      <c r="A620" s="3" t="s">
        <v>137</v>
      </c>
      <c r="B620">
        <v>9500</v>
      </c>
      <c r="C620">
        <v>4530</v>
      </c>
      <c r="D620" s="5">
        <f>C620/B620*100</f>
        <v>47.684210526315788</v>
      </c>
      <c r="E620" t="s">
        <v>14</v>
      </c>
      <c r="F620">
        <v>48</v>
      </c>
    </row>
    <row r="621" spans="1:6" ht="34" x14ac:dyDescent="0.2">
      <c r="A621" s="3" t="s">
        <v>147</v>
      </c>
      <c r="B621">
        <v>100</v>
      </c>
      <c r="C621">
        <v>2</v>
      </c>
      <c r="D621" s="5">
        <f>C621/B621*100</f>
        <v>2</v>
      </c>
      <c r="E621" t="s">
        <v>14</v>
      </c>
      <c r="F621">
        <v>1</v>
      </c>
    </row>
    <row r="622" spans="1:6" ht="17" x14ac:dyDescent="0.2">
      <c r="A622" s="3" t="s">
        <v>150</v>
      </c>
      <c r="B622">
        <v>158100</v>
      </c>
      <c r="C622">
        <v>145243</v>
      </c>
      <c r="D622" s="5">
        <f>C622/B622*100</f>
        <v>91.867805186590772</v>
      </c>
      <c r="E622" t="s">
        <v>14</v>
      </c>
      <c r="F622">
        <v>1467</v>
      </c>
    </row>
    <row r="623" spans="1:6" ht="17" x14ac:dyDescent="0.2">
      <c r="A623" s="3" t="s">
        <v>152</v>
      </c>
      <c r="B623">
        <v>7200</v>
      </c>
      <c r="C623">
        <v>2459</v>
      </c>
      <c r="D623" s="5">
        <f>C623/B623*100</f>
        <v>34.152777777777779</v>
      </c>
      <c r="E623" t="s">
        <v>14</v>
      </c>
      <c r="F623">
        <v>75</v>
      </c>
    </row>
    <row r="624" spans="1:6" ht="34" x14ac:dyDescent="0.2">
      <c r="A624" s="3" t="s">
        <v>156</v>
      </c>
      <c r="B624">
        <v>6000</v>
      </c>
      <c r="C624">
        <v>5392</v>
      </c>
      <c r="D624" s="5">
        <f>C624/B624*100</f>
        <v>89.86666666666666</v>
      </c>
      <c r="E624" t="s">
        <v>14</v>
      </c>
      <c r="F624">
        <v>120</v>
      </c>
    </row>
    <row r="625" spans="1:6" ht="34" x14ac:dyDescent="0.2">
      <c r="A625" s="3" t="s">
        <v>171</v>
      </c>
      <c r="B625">
        <v>199200</v>
      </c>
      <c r="C625">
        <v>184750</v>
      </c>
      <c r="D625" s="5">
        <f>C625/B625*100</f>
        <v>92.74598393574297</v>
      </c>
      <c r="E625" t="s">
        <v>14</v>
      </c>
      <c r="F625">
        <v>2253</v>
      </c>
    </row>
    <row r="626" spans="1:6" ht="17" x14ac:dyDescent="0.2">
      <c r="A626" s="3" t="s">
        <v>175</v>
      </c>
      <c r="B626">
        <v>4700</v>
      </c>
      <c r="C626">
        <v>557</v>
      </c>
      <c r="D626" s="5">
        <f>C626/B626*100</f>
        <v>11.851063829787234</v>
      </c>
      <c r="E626" t="s">
        <v>14</v>
      </c>
      <c r="F626">
        <v>5</v>
      </c>
    </row>
    <row r="627" spans="1:6" ht="17" x14ac:dyDescent="0.2">
      <c r="A627" s="3" t="s">
        <v>177</v>
      </c>
      <c r="B627">
        <v>2800</v>
      </c>
      <c r="C627">
        <v>2734</v>
      </c>
      <c r="D627" s="5">
        <f>C627/B627*100</f>
        <v>97.642857142857139</v>
      </c>
      <c r="E627" t="s">
        <v>14</v>
      </c>
      <c r="F627">
        <v>38</v>
      </c>
    </row>
    <row r="628" spans="1:6" ht="17" x14ac:dyDescent="0.2">
      <c r="A628" s="3" t="s">
        <v>181</v>
      </c>
      <c r="B628">
        <v>2900</v>
      </c>
      <c r="C628">
        <v>1307</v>
      </c>
      <c r="D628" s="5">
        <f>C628/B628*100</f>
        <v>45.068965517241381</v>
      </c>
      <c r="E628" t="s">
        <v>14</v>
      </c>
      <c r="F628">
        <v>12</v>
      </c>
    </row>
    <row r="629" spans="1:6" ht="17" x14ac:dyDescent="0.2">
      <c r="A629" s="3" t="s">
        <v>201</v>
      </c>
      <c r="B629">
        <v>122900</v>
      </c>
      <c r="C629">
        <v>95993</v>
      </c>
      <c r="D629" s="5">
        <f>C629/B629*100</f>
        <v>78.106590724165997</v>
      </c>
      <c r="E629" t="s">
        <v>14</v>
      </c>
      <c r="F629">
        <v>1684</v>
      </c>
    </row>
    <row r="630" spans="1:6" ht="17" x14ac:dyDescent="0.2">
      <c r="A630" s="3" t="s">
        <v>203</v>
      </c>
      <c r="B630">
        <v>9500</v>
      </c>
      <c r="C630">
        <v>4460</v>
      </c>
      <c r="D630" s="5">
        <f>C630/B630*100</f>
        <v>46.94736842105263</v>
      </c>
      <c r="E630" t="s">
        <v>14</v>
      </c>
      <c r="F630">
        <v>56</v>
      </c>
    </row>
    <row r="631" spans="1:6" ht="17" x14ac:dyDescent="0.2">
      <c r="A631" s="3" t="s">
        <v>208</v>
      </c>
      <c r="B631">
        <v>57800</v>
      </c>
      <c r="C631">
        <v>40228</v>
      </c>
      <c r="D631" s="5">
        <f>C631/B631*100</f>
        <v>69.598615916955026</v>
      </c>
      <c r="E631" t="s">
        <v>14</v>
      </c>
      <c r="F631">
        <v>838</v>
      </c>
    </row>
    <row r="632" spans="1:6" ht="17" hidden="1" x14ac:dyDescent="0.2">
      <c r="A632" s="3" t="s">
        <v>1303</v>
      </c>
      <c r="B632">
        <v>9500</v>
      </c>
      <c r="C632">
        <v>5973</v>
      </c>
      <c r="D632" s="5">
        <f>C632/B632*100</f>
        <v>62.873684210526314</v>
      </c>
      <c r="E632" t="s">
        <v>74</v>
      </c>
      <c r="F632">
        <v>87</v>
      </c>
    </row>
    <row r="633" spans="1:6" ht="17" x14ac:dyDescent="0.2">
      <c r="A633" s="3" t="s">
        <v>216</v>
      </c>
      <c r="B633">
        <v>106400</v>
      </c>
      <c r="C633">
        <v>39996</v>
      </c>
      <c r="D633" s="5">
        <f>C633/B633*100</f>
        <v>37.590225563909776</v>
      </c>
      <c r="E633" t="s">
        <v>14</v>
      </c>
      <c r="F633">
        <v>1000</v>
      </c>
    </row>
    <row r="634" spans="1:6" ht="17" hidden="1" x14ac:dyDescent="0.2">
      <c r="A634" s="3" t="s">
        <v>1307</v>
      </c>
      <c r="B634">
        <v>72100</v>
      </c>
      <c r="C634">
        <v>30902</v>
      </c>
      <c r="D634" s="5">
        <f>C634/B634*100</f>
        <v>42.859916782246884</v>
      </c>
      <c r="E634" t="s">
        <v>47</v>
      </c>
      <c r="F634">
        <v>278</v>
      </c>
    </row>
    <row r="635" spans="1:6" ht="34" x14ac:dyDescent="0.2">
      <c r="A635" s="3" t="s">
        <v>224</v>
      </c>
      <c r="B635">
        <v>198500</v>
      </c>
      <c r="C635">
        <v>123040</v>
      </c>
      <c r="D635" s="5">
        <f>C635/B635*100</f>
        <v>61.984886649874063</v>
      </c>
      <c r="E635" t="s">
        <v>14</v>
      </c>
      <c r="F635">
        <v>1482</v>
      </c>
    </row>
    <row r="636" spans="1:6" ht="17" hidden="1" x14ac:dyDescent="0.2">
      <c r="A636" s="3" t="s">
        <v>1311</v>
      </c>
      <c r="B636">
        <v>118200</v>
      </c>
      <c r="C636">
        <v>92824</v>
      </c>
      <c r="D636" s="5">
        <f>C636/B636*100</f>
        <v>78.531302876480552</v>
      </c>
      <c r="E636" t="s">
        <v>74</v>
      </c>
      <c r="F636">
        <v>1658</v>
      </c>
    </row>
    <row r="637" spans="1:6" ht="17" x14ac:dyDescent="0.2">
      <c r="A637" s="3" t="s">
        <v>230</v>
      </c>
      <c r="B637">
        <v>7800</v>
      </c>
      <c r="C637">
        <v>6132</v>
      </c>
      <c r="D637" s="5">
        <f>C637/B637*100</f>
        <v>78.615384615384613</v>
      </c>
      <c r="E637" t="s">
        <v>14</v>
      </c>
      <c r="F637">
        <v>106</v>
      </c>
    </row>
    <row r="638" spans="1:6" ht="17" x14ac:dyDescent="0.2">
      <c r="A638" s="3" t="s">
        <v>232</v>
      </c>
      <c r="B638">
        <v>154300</v>
      </c>
      <c r="C638">
        <v>74688</v>
      </c>
      <c r="D638" s="5">
        <f>C638/B638*100</f>
        <v>48.404406999351913</v>
      </c>
      <c r="E638" t="s">
        <v>14</v>
      </c>
      <c r="F638">
        <v>679</v>
      </c>
    </row>
    <row r="639" spans="1:6" ht="17" x14ac:dyDescent="0.2">
      <c r="A639" s="3" t="s">
        <v>246</v>
      </c>
      <c r="B639">
        <v>97800</v>
      </c>
      <c r="C639">
        <v>32951</v>
      </c>
      <c r="D639" s="5">
        <f>C639/B639*100</f>
        <v>33.692229038854805</v>
      </c>
      <c r="E639" t="s">
        <v>14</v>
      </c>
      <c r="F639">
        <v>1220</v>
      </c>
    </row>
    <row r="640" spans="1:6" ht="17" x14ac:dyDescent="0.2">
      <c r="A640" s="3" t="s">
        <v>250</v>
      </c>
      <c r="B640">
        <v>100</v>
      </c>
      <c r="C640">
        <v>1</v>
      </c>
      <c r="D640" s="5">
        <f>C640/B640*100</f>
        <v>1</v>
      </c>
      <c r="E640" t="s">
        <v>14</v>
      </c>
      <c r="F640">
        <v>1</v>
      </c>
    </row>
    <row r="641" spans="1:6" ht="17" hidden="1" x14ac:dyDescent="0.2">
      <c r="A641" s="3" t="s">
        <v>1321</v>
      </c>
      <c r="B641">
        <v>8600</v>
      </c>
      <c r="C641">
        <v>4832</v>
      </c>
      <c r="D641" s="5">
        <f>C641/B641*100</f>
        <v>56.186046511627907</v>
      </c>
      <c r="E641" t="s">
        <v>47</v>
      </c>
      <c r="F641">
        <v>45</v>
      </c>
    </row>
    <row r="642" spans="1:6" ht="17" x14ac:dyDescent="0.2">
      <c r="A642" s="3" t="s">
        <v>256</v>
      </c>
      <c r="B642">
        <v>10000</v>
      </c>
      <c r="C642">
        <v>2461</v>
      </c>
      <c r="D642" s="5">
        <f>C642/B642*100</f>
        <v>24.610000000000003</v>
      </c>
      <c r="E642" t="s">
        <v>14</v>
      </c>
      <c r="F642">
        <v>37</v>
      </c>
    </row>
    <row r="643" spans="1:6" ht="17" x14ac:dyDescent="0.2">
      <c r="A643" s="3" t="s">
        <v>268</v>
      </c>
      <c r="B643">
        <v>5200</v>
      </c>
      <c r="C643">
        <v>3079</v>
      </c>
      <c r="D643" s="5">
        <f>C643/B643*100</f>
        <v>59.21153846153846</v>
      </c>
      <c r="E643" t="s">
        <v>14</v>
      </c>
      <c r="F643">
        <v>60</v>
      </c>
    </row>
    <row r="644" spans="1:6" ht="34" x14ac:dyDescent="0.2">
      <c r="A644" s="3" t="s">
        <v>271</v>
      </c>
      <c r="B644">
        <v>142400</v>
      </c>
      <c r="C644">
        <v>21307</v>
      </c>
      <c r="D644" s="5">
        <f>C644/B644*100</f>
        <v>14.962780898876405</v>
      </c>
      <c r="E644" t="s">
        <v>14</v>
      </c>
      <c r="F644">
        <v>296</v>
      </c>
    </row>
    <row r="645" spans="1:6" ht="17" x14ac:dyDescent="0.2">
      <c r="A645" s="3" t="s">
        <v>281</v>
      </c>
      <c r="B645">
        <v>166700</v>
      </c>
      <c r="C645">
        <v>145382</v>
      </c>
      <c r="D645" s="5">
        <f>C645/B645*100</f>
        <v>87.211757648470297</v>
      </c>
      <c r="E645" t="s">
        <v>14</v>
      </c>
      <c r="F645">
        <v>3304</v>
      </c>
    </row>
    <row r="646" spans="1:6" ht="34" x14ac:dyDescent="0.2">
      <c r="A646" s="3" t="s">
        <v>283</v>
      </c>
      <c r="B646">
        <v>7200</v>
      </c>
      <c r="C646">
        <v>6336</v>
      </c>
      <c r="D646" s="5">
        <f>C646/B646*100</f>
        <v>88</v>
      </c>
      <c r="E646" t="s">
        <v>14</v>
      </c>
      <c r="F646">
        <v>73</v>
      </c>
    </row>
    <row r="647" spans="1:6" ht="17" x14ac:dyDescent="0.2">
      <c r="A647" s="3" t="s">
        <v>296</v>
      </c>
      <c r="B647">
        <v>136800</v>
      </c>
      <c r="C647">
        <v>88055</v>
      </c>
      <c r="D647" s="5">
        <f>C647/B647*100</f>
        <v>64.367690058479525</v>
      </c>
      <c r="E647" t="s">
        <v>14</v>
      </c>
      <c r="F647">
        <v>3387</v>
      </c>
    </row>
    <row r="648" spans="1:6" ht="17" x14ac:dyDescent="0.2">
      <c r="A648" s="3" t="s">
        <v>298</v>
      </c>
      <c r="B648">
        <v>177700</v>
      </c>
      <c r="C648">
        <v>33092</v>
      </c>
      <c r="D648" s="5">
        <f>C648/B648*100</f>
        <v>18.622397298818232</v>
      </c>
      <c r="E648" t="s">
        <v>14</v>
      </c>
      <c r="F648">
        <v>662</v>
      </c>
    </row>
    <row r="649" spans="1:6" ht="17" x14ac:dyDescent="0.2">
      <c r="A649" s="3" t="s">
        <v>304</v>
      </c>
      <c r="B649">
        <v>180200</v>
      </c>
      <c r="C649">
        <v>69617</v>
      </c>
      <c r="D649" s="5">
        <f>C649/B649*100</f>
        <v>38.633185349611544</v>
      </c>
      <c r="E649" t="s">
        <v>14</v>
      </c>
      <c r="F649">
        <v>774</v>
      </c>
    </row>
    <row r="650" spans="1:6" ht="17" hidden="1" x14ac:dyDescent="0.2">
      <c r="A650" s="3" t="s">
        <v>1339</v>
      </c>
      <c r="B650">
        <v>98600</v>
      </c>
      <c r="C650">
        <v>62174</v>
      </c>
      <c r="D650" s="5">
        <f>C650/B650*100</f>
        <v>63.056795131845846</v>
      </c>
      <c r="E650" t="s">
        <v>74</v>
      </c>
      <c r="F650">
        <v>723</v>
      </c>
    </row>
    <row r="651" spans="1:6" ht="17" x14ac:dyDescent="0.2">
      <c r="A651" s="3" t="s">
        <v>306</v>
      </c>
      <c r="B651">
        <v>103200</v>
      </c>
      <c r="C651">
        <v>53067</v>
      </c>
      <c r="D651" s="5">
        <f>C651/B651*100</f>
        <v>51.42151162790698</v>
      </c>
      <c r="E651" t="s">
        <v>14</v>
      </c>
      <c r="F651">
        <v>672</v>
      </c>
    </row>
    <row r="652" spans="1:6" ht="17" x14ac:dyDescent="0.2">
      <c r="A652" s="3" t="s">
        <v>321</v>
      </c>
      <c r="B652">
        <v>99500</v>
      </c>
      <c r="C652">
        <v>89288</v>
      </c>
      <c r="D652" s="5">
        <f>C652/B652*100</f>
        <v>89.73668341708543</v>
      </c>
      <c r="E652" t="s">
        <v>14</v>
      </c>
      <c r="F652">
        <v>940</v>
      </c>
    </row>
    <row r="653" spans="1:6" ht="17" x14ac:dyDescent="0.2">
      <c r="A653" s="3" t="s">
        <v>323</v>
      </c>
      <c r="B653">
        <v>7700</v>
      </c>
      <c r="C653">
        <v>5488</v>
      </c>
      <c r="D653" s="5">
        <f>C653/B653*100</f>
        <v>71.27272727272728</v>
      </c>
      <c r="E653" t="s">
        <v>14</v>
      </c>
      <c r="F653">
        <v>117</v>
      </c>
    </row>
    <row r="654" spans="1:6" ht="34" x14ac:dyDescent="0.2">
      <c r="A654" s="3" t="s">
        <v>329</v>
      </c>
      <c r="B654">
        <v>9600</v>
      </c>
      <c r="C654">
        <v>9216</v>
      </c>
      <c r="D654" s="5">
        <f>C654/B654*100</f>
        <v>96</v>
      </c>
      <c r="E654" t="s">
        <v>14</v>
      </c>
      <c r="F654">
        <v>115</v>
      </c>
    </row>
    <row r="655" spans="1:6" ht="17" x14ac:dyDescent="0.2">
      <c r="A655" s="3" t="s">
        <v>331</v>
      </c>
      <c r="B655">
        <v>92100</v>
      </c>
      <c r="C655">
        <v>19246</v>
      </c>
      <c r="D655" s="5">
        <f>C655/B655*100</f>
        <v>20.896851248642779</v>
      </c>
      <c r="E655" t="s">
        <v>14</v>
      </c>
      <c r="F655">
        <v>326</v>
      </c>
    </row>
    <row r="656" spans="1:6" ht="17" x14ac:dyDescent="0.2">
      <c r="A656" s="3" t="s">
        <v>353</v>
      </c>
      <c r="B656">
        <v>100</v>
      </c>
      <c r="C656">
        <v>1</v>
      </c>
      <c r="D656" s="5">
        <f>C656/B656*100</f>
        <v>1</v>
      </c>
      <c r="E656" t="s">
        <v>14</v>
      </c>
      <c r="F656">
        <v>1</v>
      </c>
    </row>
    <row r="657" spans="1:6" ht="17" x14ac:dyDescent="0.2">
      <c r="A657" s="3" t="s">
        <v>355</v>
      </c>
      <c r="B657">
        <v>137200</v>
      </c>
      <c r="C657">
        <v>88037</v>
      </c>
      <c r="D657" s="5">
        <f>C657/B657*100</f>
        <v>64.166909620991248</v>
      </c>
      <c r="E657" t="s">
        <v>14</v>
      </c>
      <c r="F657">
        <v>1467</v>
      </c>
    </row>
    <row r="658" spans="1:6" ht="17" x14ac:dyDescent="0.2">
      <c r="A658" s="3" t="s">
        <v>359</v>
      </c>
      <c r="B658">
        <v>189400</v>
      </c>
      <c r="C658">
        <v>176112</v>
      </c>
      <c r="D658" s="5">
        <f>C658/B658*100</f>
        <v>92.984160506863773</v>
      </c>
      <c r="E658" t="s">
        <v>14</v>
      </c>
      <c r="F658">
        <v>5681</v>
      </c>
    </row>
    <row r="659" spans="1:6" ht="17" x14ac:dyDescent="0.2">
      <c r="A659" s="3" t="s">
        <v>361</v>
      </c>
      <c r="B659">
        <v>171300</v>
      </c>
      <c r="C659">
        <v>100650</v>
      </c>
      <c r="D659" s="5">
        <f>C659/B659*100</f>
        <v>58.756567425569173</v>
      </c>
      <c r="E659" t="s">
        <v>14</v>
      </c>
      <c r="F659">
        <v>1059</v>
      </c>
    </row>
    <row r="660" spans="1:6" ht="17" hidden="1" x14ac:dyDescent="0.2">
      <c r="A660" s="3" t="s">
        <v>1359</v>
      </c>
      <c r="B660">
        <v>52600</v>
      </c>
      <c r="C660">
        <v>31594</v>
      </c>
      <c r="D660" s="5">
        <f>C660/B660*100</f>
        <v>60.064638783269963</v>
      </c>
      <c r="E660" t="s">
        <v>74</v>
      </c>
      <c r="F660">
        <v>390</v>
      </c>
    </row>
    <row r="661" spans="1:6" ht="17" x14ac:dyDescent="0.2">
      <c r="A661" s="3" t="s">
        <v>363</v>
      </c>
      <c r="B661">
        <v>139500</v>
      </c>
      <c r="C661">
        <v>90706</v>
      </c>
      <c r="D661" s="5">
        <f>C661/B661*100</f>
        <v>65.022222222222226</v>
      </c>
      <c r="E661" t="s">
        <v>14</v>
      </c>
      <c r="F661">
        <v>1194</v>
      </c>
    </row>
    <row r="662" spans="1:6" ht="17" x14ac:dyDescent="0.2">
      <c r="A662" s="3" t="s">
        <v>367</v>
      </c>
      <c r="B662">
        <v>4200</v>
      </c>
      <c r="C662">
        <v>2212</v>
      </c>
      <c r="D662" s="5">
        <f>C662/B662*100</f>
        <v>52.666666666666664</v>
      </c>
      <c r="E662" t="s">
        <v>14</v>
      </c>
      <c r="F662">
        <v>30</v>
      </c>
    </row>
    <row r="663" spans="1:6" ht="34" x14ac:dyDescent="0.2">
      <c r="A663" s="3" t="s">
        <v>375</v>
      </c>
      <c r="B663">
        <v>5500</v>
      </c>
      <c r="C663">
        <v>4300</v>
      </c>
      <c r="D663" s="5">
        <f>C663/B663*100</f>
        <v>78.181818181818187</v>
      </c>
      <c r="E663" t="s">
        <v>14</v>
      </c>
      <c r="F663">
        <v>75</v>
      </c>
    </row>
    <row r="664" spans="1:6" ht="17" x14ac:dyDescent="0.2">
      <c r="A664" s="3" t="s">
        <v>389</v>
      </c>
      <c r="B664">
        <v>128100</v>
      </c>
      <c r="C664">
        <v>40107</v>
      </c>
      <c r="D664" s="5">
        <f>C664/B664*100</f>
        <v>31.30913348946136</v>
      </c>
      <c r="E664" t="s">
        <v>14</v>
      </c>
      <c r="F664">
        <v>955</v>
      </c>
    </row>
    <row r="665" spans="1:6" ht="17" x14ac:dyDescent="0.2">
      <c r="A665" s="3" t="s">
        <v>393</v>
      </c>
      <c r="B665">
        <v>188100</v>
      </c>
      <c r="C665">
        <v>5528</v>
      </c>
      <c r="D665" s="5">
        <f>C665/B665*100</f>
        <v>2.93886230728336</v>
      </c>
      <c r="E665" t="s">
        <v>14</v>
      </c>
      <c r="F665">
        <v>67</v>
      </c>
    </row>
    <row r="666" spans="1:6" ht="34" x14ac:dyDescent="0.2">
      <c r="A666" s="3" t="s">
        <v>395</v>
      </c>
      <c r="B666">
        <v>4900</v>
      </c>
      <c r="C666">
        <v>521</v>
      </c>
      <c r="D666" s="5">
        <f>C666/B666*100</f>
        <v>10.63265306122449</v>
      </c>
      <c r="E666" t="s">
        <v>14</v>
      </c>
      <c r="F666">
        <v>5</v>
      </c>
    </row>
    <row r="667" spans="1:6" ht="17" x14ac:dyDescent="0.2">
      <c r="A667" s="3" t="s">
        <v>397</v>
      </c>
      <c r="B667">
        <v>800</v>
      </c>
      <c r="C667">
        <v>663</v>
      </c>
      <c r="D667" s="5">
        <f>C667/B667*100</f>
        <v>82.875</v>
      </c>
      <c r="E667" t="s">
        <v>14</v>
      </c>
      <c r="F667">
        <v>26</v>
      </c>
    </row>
    <row r="668" spans="1:6" ht="17" hidden="1" x14ac:dyDescent="0.2">
      <c r="A668" s="3" t="s">
        <v>1374</v>
      </c>
      <c r="B668">
        <v>3100</v>
      </c>
      <c r="C668">
        <v>1985</v>
      </c>
      <c r="D668" s="5">
        <f>C668/B668*100</f>
        <v>64.032258064516128</v>
      </c>
      <c r="E668" t="s">
        <v>74</v>
      </c>
      <c r="F668">
        <v>25</v>
      </c>
    </row>
    <row r="669" spans="1:6" ht="17" x14ac:dyDescent="0.2">
      <c r="A669" s="3" t="s">
        <v>403</v>
      </c>
      <c r="B669">
        <v>181200</v>
      </c>
      <c r="C669">
        <v>47459</v>
      </c>
      <c r="D669" s="5">
        <f>C669/B669*100</f>
        <v>26.191501103752756</v>
      </c>
      <c r="E669" t="s">
        <v>14</v>
      </c>
      <c r="F669">
        <v>1130</v>
      </c>
    </row>
    <row r="670" spans="1:6" ht="34" x14ac:dyDescent="0.2">
      <c r="A670" s="3" t="s">
        <v>405</v>
      </c>
      <c r="B670">
        <v>115000</v>
      </c>
      <c r="C670">
        <v>86060</v>
      </c>
      <c r="D670" s="5">
        <f>C670/B670*100</f>
        <v>74.834782608695647</v>
      </c>
      <c r="E670" t="s">
        <v>14</v>
      </c>
      <c r="F670">
        <v>782</v>
      </c>
    </row>
    <row r="671" spans="1:6" ht="17" x14ac:dyDescent="0.2">
      <c r="A671" s="3" t="s">
        <v>409</v>
      </c>
      <c r="B671">
        <v>7200</v>
      </c>
      <c r="C671">
        <v>6927</v>
      </c>
      <c r="D671" s="5">
        <f>C671/B671*100</f>
        <v>96.208333333333329</v>
      </c>
      <c r="E671" t="s">
        <v>14</v>
      </c>
      <c r="F671">
        <v>210</v>
      </c>
    </row>
    <row r="672" spans="1:6" ht="17" x14ac:dyDescent="0.2">
      <c r="A672" s="3" t="s">
        <v>415</v>
      </c>
      <c r="B672">
        <v>8600</v>
      </c>
      <c r="C672">
        <v>5315</v>
      </c>
      <c r="D672" s="5">
        <f>C672/B672*100</f>
        <v>61.802325581395344</v>
      </c>
      <c r="E672" t="s">
        <v>14</v>
      </c>
      <c r="F672">
        <v>136</v>
      </c>
    </row>
    <row r="673" spans="1:6" ht="34" x14ac:dyDescent="0.2">
      <c r="A673" s="3" t="s">
        <v>419</v>
      </c>
      <c r="B673">
        <v>5100</v>
      </c>
      <c r="C673">
        <v>3525</v>
      </c>
      <c r="D673" s="5">
        <f>C673/B673*100</f>
        <v>69.117647058823522</v>
      </c>
      <c r="E673" t="s">
        <v>14</v>
      </c>
      <c r="F673">
        <v>86</v>
      </c>
    </row>
    <row r="674" spans="1:6" ht="17" x14ac:dyDescent="0.2">
      <c r="A674" s="3" t="s">
        <v>423</v>
      </c>
      <c r="B674">
        <v>1000</v>
      </c>
      <c r="C674">
        <v>718</v>
      </c>
      <c r="D674" s="5">
        <f>C674/B674*100</f>
        <v>71.8</v>
      </c>
      <c r="E674" t="s">
        <v>14</v>
      </c>
      <c r="F674">
        <v>19</v>
      </c>
    </row>
    <row r="675" spans="1:6" ht="17" x14ac:dyDescent="0.2">
      <c r="A675" s="3" t="s">
        <v>425</v>
      </c>
      <c r="B675">
        <v>88800</v>
      </c>
      <c r="C675">
        <v>28358</v>
      </c>
      <c r="D675" s="5">
        <f>C675/B675*100</f>
        <v>31.934684684684683</v>
      </c>
      <c r="E675" t="s">
        <v>14</v>
      </c>
      <c r="F675">
        <v>886</v>
      </c>
    </row>
    <row r="676" spans="1:6" ht="17" hidden="1" x14ac:dyDescent="0.2">
      <c r="A676" s="3" t="s">
        <v>1389</v>
      </c>
      <c r="B676">
        <v>170700</v>
      </c>
      <c r="C676">
        <v>57250</v>
      </c>
      <c r="D676" s="5">
        <f>C676/B676*100</f>
        <v>33.53837141183363</v>
      </c>
      <c r="E676" t="s">
        <v>74</v>
      </c>
      <c r="F676">
        <v>1218</v>
      </c>
    </row>
    <row r="677" spans="1:6" ht="17" x14ac:dyDescent="0.2">
      <c r="A677" s="3" t="s">
        <v>429</v>
      </c>
      <c r="B677">
        <v>8200</v>
      </c>
      <c r="C677">
        <v>2625</v>
      </c>
      <c r="D677" s="5">
        <f>C677/B677*100</f>
        <v>32.012195121951223</v>
      </c>
      <c r="E677" t="s">
        <v>14</v>
      </c>
      <c r="F677">
        <v>35</v>
      </c>
    </row>
    <row r="678" spans="1:6" ht="17" x14ac:dyDescent="0.2">
      <c r="A678" s="3" t="s">
        <v>433</v>
      </c>
      <c r="B678">
        <v>3700</v>
      </c>
      <c r="C678">
        <v>2538</v>
      </c>
      <c r="D678" s="5">
        <f>C678/B678*100</f>
        <v>68.594594594594597</v>
      </c>
      <c r="E678" t="s">
        <v>14</v>
      </c>
      <c r="F678">
        <v>24</v>
      </c>
    </row>
    <row r="679" spans="1:6" ht="17" x14ac:dyDescent="0.2">
      <c r="A679" s="3" t="s">
        <v>435</v>
      </c>
      <c r="B679">
        <v>8400</v>
      </c>
      <c r="C679">
        <v>3188</v>
      </c>
      <c r="D679" s="5">
        <f>C679/B679*100</f>
        <v>37.952380952380956</v>
      </c>
      <c r="E679" t="s">
        <v>14</v>
      </c>
      <c r="F679">
        <v>86</v>
      </c>
    </row>
    <row r="680" spans="1:6" ht="17" hidden="1" x14ac:dyDescent="0.2">
      <c r="A680" s="3" t="s">
        <v>1397</v>
      </c>
      <c r="B680">
        <v>99500</v>
      </c>
      <c r="C680">
        <v>17879</v>
      </c>
      <c r="D680" s="5">
        <f>C680/B680*100</f>
        <v>17.968844221105527</v>
      </c>
      <c r="E680" t="s">
        <v>74</v>
      </c>
      <c r="F680">
        <v>215</v>
      </c>
    </row>
    <row r="681" spans="1:6" ht="17" x14ac:dyDescent="0.2">
      <c r="A681" s="3" t="s">
        <v>437</v>
      </c>
      <c r="B681">
        <v>42600</v>
      </c>
      <c r="C681">
        <v>8517</v>
      </c>
      <c r="D681" s="5">
        <f>C681/B681*100</f>
        <v>19.992957746478872</v>
      </c>
      <c r="E681" t="s">
        <v>14</v>
      </c>
      <c r="F681">
        <v>243</v>
      </c>
    </row>
    <row r="682" spans="1:6" ht="17" x14ac:dyDescent="0.2">
      <c r="A682" s="3" t="s">
        <v>439</v>
      </c>
      <c r="B682">
        <v>6600</v>
      </c>
      <c r="C682">
        <v>3012</v>
      </c>
      <c r="D682" s="5">
        <f>C682/B682*100</f>
        <v>45.636363636363633</v>
      </c>
      <c r="E682" t="s">
        <v>14</v>
      </c>
      <c r="F682">
        <v>65</v>
      </c>
    </row>
    <row r="683" spans="1:6" ht="17" x14ac:dyDescent="0.2">
      <c r="A683" s="3" t="s">
        <v>445</v>
      </c>
      <c r="B683">
        <v>8200</v>
      </c>
      <c r="C683">
        <v>5178</v>
      </c>
      <c r="D683" s="5">
        <f>C683/B683*100</f>
        <v>63.146341463414636</v>
      </c>
      <c r="E683" t="s">
        <v>14</v>
      </c>
      <c r="F683">
        <v>100</v>
      </c>
    </row>
    <row r="684" spans="1:6" ht="17" x14ac:dyDescent="0.2">
      <c r="A684" s="3" t="s">
        <v>449</v>
      </c>
      <c r="B684">
        <v>63200</v>
      </c>
      <c r="C684">
        <v>6041</v>
      </c>
      <c r="D684" s="5">
        <f>C684/B684*100</f>
        <v>9.5585443037974684</v>
      </c>
      <c r="E684" t="s">
        <v>14</v>
      </c>
      <c r="F684">
        <v>168</v>
      </c>
    </row>
    <row r="685" spans="1:6" ht="17" x14ac:dyDescent="0.2">
      <c r="A685" s="3" t="s">
        <v>451</v>
      </c>
      <c r="B685">
        <v>1800</v>
      </c>
      <c r="C685">
        <v>968</v>
      </c>
      <c r="D685" s="5">
        <f>C685/B685*100</f>
        <v>53.777777777777779</v>
      </c>
      <c r="E685" t="s">
        <v>14</v>
      </c>
      <c r="F685">
        <v>13</v>
      </c>
    </row>
    <row r="686" spans="1:6" ht="17" x14ac:dyDescent="0.2">
      <c r="A686" s="3" t="s">
        <v>453</v>
      </c>
      <c r="B686">
        <v>100</v>
      </c>
      <c r="C686">
        <v>2</v>
      </c>
      <c r="D686" s="5">
        <f>C686/B686*100</f>
        <v>2</v>
      </c>
      <c r="E686" t="s">
        <v>14</v>
      </c>
      <c r="F686">
        <v>1</v>
      </c>
    </row>
    <row r="687" spans="1:6" ht="17" x14ac:dyDescent="0.2">
      <c r="A687" s="3" t="s">
        <v>461</v>
      </c>
      <c r="B687">
        <v>75000</v>
      </c>
      <c r="C687">
        <v>2529</v>
      </c>
      <c r="D687" s="5">
        <f>C687/B687*100</f>
        <v>3.3719999999999999</v>
      </c>
      <c r="E687" t="s">
        <v>14</v>
      </c>
      <c r="F687">
        <v>40</v>
      </c>
    </row>
    <row r="688" spans="1:6" ht="17" x14ac:dyDescent="0.2">
      <c r="A688" s="3" t="s">
        <v>473</v>
      </c>
      <c r="B688">
        <v>9400</v>
      </c>
      <c r="C688">
        <v>6338</v>
      </c>
      <c r="D688" s="5">
        <f>C688/B688*100</f>
        <v>67.425531914893625</v>
      </c>
      <c r="E688" t="s">
        <v>14</v>
      </c>
      <c r="F688">
        <v>226</v>
      </c>
    </row>
    <row r="689" spans="1:6" ht="34" x14ac:dyDescent="0.2">
      <c r="A689" s="3" t="s">
        <v>476</v>
      </c>
      <c r="B689">
        <v>104400</v>
      </c>
      <c r="C689">
        <v>99100</v>
      </c>
      <c r="D689" s="5">
        <f>C689/B689*100</f>
        <v>94.923371647509583</v>
      </c>
      <c r="E689" t="s">
        <v>14</v>
      </c>
      <c r="F689">
        <v>1625</v>
      </c>
    </row>
    <row r="690" spans="1:6" ht="17" x14ac:dyDescent="0.2">
      <c r="A690" s="3" t="s">
        <v>484</v>
      </c>
      <c r="B690">
        <v>156800</v>
      </c>
      <c r="C690">
        <v>6024</v>
      </c>
      <c r="D690" s="5">
        <f>C690/B690*100</f>
        <v>3.841836734693878</v>
      </c>
      <c r="E690" t="s">
        <v>14</v>
      </c>
      <c r="F690">
        <v>143</v>
      </c>
    </row>
    <row r="691" spans="1:6" ht="17" x14ac:dyDescent="0.2">
      <c r="A691" s="3" t="s">
        <v>488</v>
      </c>
      <c r="B691">
        <v>129400</v>
      </c>
      <c r="C691">
        <v>57911</v>
      </c>
      <c r="D691" s="5">
        <f>C691/B691*100</f>
        <v>44.753477588871718</v>
      </c>
      <c r="E691" t="s">
        <v>14</v>
      </c>
      <c r="F691">
        <v>934</v>
      </c>
    </row>
    <row r="692" spans="1:6" ht="17" x14ac:dyDescent="0.2">
      <c r="A692" s="3" t="s">
        <v>494</v>
      </c>
      <c r="B692">
        <v>7900</v>
      </c>
      <c r="C692">
        <v>667</v>
      </c>
      <c r="D692" s="5">
        <f>C692/B692*100</f>
        <v>8.4430379746835449</v>
      </c>
      <c r="E692" t="s">
        <v>14</v>
      </c>
      <c r="F692">
        <v>17</v>
      </c>
    </row>
    <row r="693" spans="1:6" ht="34" x14ac:dyDescent="0.2">
      <c r="A693" s="3" t="s">
        <v>496</v>
      </c>
      <c r="B693">
        <v>121500</v>
      </c>
      <c r="C693">
        <v>119830</v>
      </c>
      <c r="D693" s="5">
        <f>C693/B693*100</f>
        <v>98.625514403292186</v>
      </c>
      <c r="E693" t="s">
        <v>14</v>
      </c>
      <c r="F693">
        <v>2179</v>
      </c>
    </row>
    <row r="694" spans="1:6" ht="17" x14ac:dyDescent="0.2">
      <c r="A694" s="3" t="s">
        <v>500</v>
      </c>
      <c r="B694">
        <v>87300</v>
      </c>
      <c r="C694">
        <v>81897</v>
      </c>
      <c r="D694" s="5">
        <f>C694/B694*100</f>
        <v>93.81099656357388</v>
      </c>
      <c r="E694" t="s">
        <v>14</v>
      </c>
      <c r="F694">
        <v>931</v>
      </c>
    </row>
    <row r="695" spans="1:6" ht="34" x14ac:dyDescent="0.2">
      <c r="A695" s="3" t="s">
        <v>523</v>
      </c>
      <c r="B695">
        <v>8600</v>
      </c>
      <c r="C695">
        <v>3589</v>
      </c>
      <c r="D695" s="5">
        <f>C695/B695*100</f>
        <v>41.732558139534881</v>
      </c>
      <c r="E695" t="s">
        <v>14</v>
      </c>
      <c r="F695">
        <v>92</v>
      </c>
    </row>
    <row r="696" spans="1:6" ht="17" x14ac:dyDescent="0.2">
      <c r="A696" s="3" t="s">
        <v>525</v>
      </c>
      <c r="B696">
        <v>39500</v>
      </c>
      <c r="C696">
        <v>4323</v>
      </c>
      <c r="D696" s="5">
        <f>C696/B696*100</f>
        <v>10.944303797468354</v>
      </c>
      <c r="E696" t="s">
        <v>14</v>
      </c>
      <c r="F696">
        <v>57</v>
      </c>
    </row>
    <row r="697" spans="1:6" ht="34" x14ac:dyDescent="0.2">
      <c r="A697" s="3" t="s">
        <v>531</v>
      </c>
      <c r="B697">
        <v>3200</v>
      </c>
      <c r="C697">
        <v>3127</v>
      </c>
      <c r="D697" s="5">
        <f>C697/B697*100</f>
        <v>97.71875</v>
      </c>
      <c r="E697" t="s">
        <v>14</v>
      </c>
      <c r="F697">
        <v>41</v>
      </c>
    </row>
    <row r="698" spans="1:6" ht="17" x14ac:dyDescent="0.2">
      <c r="A698" s="3" t="s">
        <v>553</v>
      </c>
      <c r="B698">
        <v>100</v>
      </c>
      <c r="C698">
        <v>3</v>
      </c>
      <c r="D698" s="5">
        <f>C698/B698*100</f>
        <v>3</v>
      </c>
      <c r="E698" t="s">
        <v>14</v>
      </c>
      <c r="F698">
        <v>1</v>
      </c>
    </row>
    <row r="699" spans="1:6" ht="17" x14ac:dyDescent="0.2">
      <c r="A699" s="3" t="s">
        <v>555</v>
      </c>
      <c r="B699">
        <v>7100</v>
      </c>
      <c r="C699">
        <v>3840</v>
      </c>
      <c r="D699" s="5">
        <f>C699/B699*100</f>
        <v>54.084507042253513</v>
      </c>
      <c r="E699" t="s">
        <v>14</v>
      </c>
      <c r="F699">
        <v>101</v>
      </c>
    </row>
    <row r="700" spans="1:6" ht="17" x14ac:dyDescent="0.2">
      <c r="A700" s="3" t="s">
        <v>559</v>
      </c>
      <c r="B700">
        <v>121500</v>
      </c>
      <c r="C700">
        <v>108161</v>
      </c>
      <c r="D700" s="5">
        <f>C700/B700*100</f>
        <v>89.021399176954731</v>
      </c>
      <c r="E700" t="s">
        <v>14</v>
      </c>
      <c r="F700">
        <v>1335</v>
      </c>
    </row>
    <row r="701" spans="1:6" ht="17" x14ac:dyDescent="0.2">
      <c r="A701" s="3" t="s">
        <v>565</v>
      </c>
      <c r="B701">
        <v>4100</v>
      </c>
      <c r="C701">
        <v>959</v>
      </c>
      <c r="D701" s="5">
        <f>C701/B701*100</f>
        <v>23.390243902439025</v>
      </c>
      <c r="E701" t="s">
        <v>14</v>
      </c>
      <c r="F701">
        <v>15</v>
      </c>
    </row>
    <row r="702" spans="1:6" ht="34" x14ac:dyDescent="0.2">
      <c r="A702" s="3" t="s">
        <v>575</v>
      </c>
      <c r="B702">
        <v>84300</v>
      </c>
      <c r="C702">
        <v>26303</v>
      </c>
      <c r="D702" s="5">
        <f>C702/B702*100</f>
        <v>31.201660735468568</v>
      </c>
      <c r="E702" t="s">
        <v>14</v>
      </c>
      <c r="F702">
        <v>454</v>
      </c>
    </row>
    <row r="703" spans="1:6" ht="17" x14ac:dyDescent="0.2">
      <c r="A703" s="3" t="s">
        <v>585</v>
      </c>
      <c r="B703">
        <v>111900</v>
      </c>
      <c r="C703">
        <v>85902</v>
      </c>
      <c r="D703" s="5">
        <f>C703/B703*100</f>
        <v>76.766756032171585</v>
      </c>
      <c r="E703" t="s">
        <v>14</v>
      </c>
      <c r="F703">
        <v>3182</v>
      </c>
    </row>
    <row r="704" spans="1:6" ht="34" x14ac:dyDescent="0.2">
      <c r="A704" s="3" t="s">
        <v>601</v>
      </c>
      <c r="B704">
        <v>2400</v>
      </c>
      <c r="C704">
        <v>773</v>
      </c>
      <c r="D704" s="5">
        <f>C704/B704*100</f>
        <v>32.208333333333336</v>
      </c>
      <c r="E704" t="s">
        <v>14</v>
      </c>
      <c r="F704">
        <v>15</v>
      </c>
    </row>
    <row r="705" spans="1:6" ht="17" x14ac:dyDescent="0.2">
      <c r="A705" s="3" t="s">
        <v>605</v>
      </c>
      <c r="B705">
        <v>5500</v>
      </c>
      <c r="C705">
        <v>5324</v>
      </c>
      <c r="D705" s="5">
        <f>C705/B705*100</f>
        <v>96.8</v>
      </c>
      <c r="E705" t="s">
        <v>14</v>
      </c>
      <c r="F705">
        <v>133</v>
      </c>
    </row>
    <row r="706" spans="1:6" ht="17" x14ac:dyDescent="0.2">
      <c r="A706" s="3" t="s">
        <v>615</v>
      </c>
      <c r="B706">
        <v>164500</v>
      </c>
      <c r="C706">
        <v>150552</v>
      </c>
      <c r="D706" s="5">
        <f>C706/B706*100</f>
        <v>91.520972644376897</v>
      </c>
      <c r="E706" t="s">
        <v>14</v>
      </c>
      <c r="F706">
        <v>2062</v>
      </c>
    </row>
    <row r="707" spans="1:6" ht="34" x14ac:dyDescent="0.2">
      <c r="A707" s="3" t="s">
        <v>619</v>
      </c>
      <c r="B707">
        <v>8100</v>
      </c>
      <c r="C707">
        <v>1517</v>
      </c>
      <c r="D707" s="5">
        <f>C707/B707*100</f>
        <v>18.728395061728396</v>
      </c>
      <c r="E707" t="s">
        <v>14</v>
      </c>
      <c r="F707">
        <v>29</v>
      </c>
    </row>
    <row r="708" spans="1:6" ht="17" x14ac:dyDescent="0.2">
      <c r="A708" s="3" t="s">
        <v>621</v>
      </c>
      <c r="B708">
        <v>9800</v>
      </c>
      <c r="C708">
        <v>8153</v>
      </c>
      <c r="D708" s="5">
        <f>C708/B708*100</f>
        <v>83.193877551020407</v>
      </c>
      <c r="E708" t="s">
        <v>14</v>
      </c>
      <c r="F708">
        <v>132</v>
      </c>
    </row>
    <row r="709" spans="1:6" ht="17" x14ac:dyDescent="0.2">
      <c r="A709" s="3" t="s">
        <v>629</v>
      </c>
      <c r="B709">
        <v>5600</v>
      </c>
      <c r="C709">
        <v>5476</v>
      </c>
      <c r="D709" s="5">
        <f>C709/B709*100</f>
        <v>97.785714285714292</v>
      </c>
      <c r="E709" t="s">
        <v>14</v>
      </c>
      <c r="F709">
        <v>137</v>
      </c>
    </row>
    <row r="710" spans="1:6" ht="17" x14ac:dyDescent="0.2">
      <c r="A710" s="3" t="s">
        <v>633</v>
      </c>
      <c r="B710">
        <v>168600</v>
      </c>
      <c r="C710">
        <v>91722</v>
      </c>
      <c r="D710" s="5">
        <f>C710/B710*100</f>
        <v>54.402135231316727</v>
      </c>
      <c r="E710" t="s">
        <v>14</v>
      </c>
      <c r="F710">
        <v>908</v>
      </c>
    </row>
    <row r="711" spans="1:6" ht="17" x14ac:dyDescent="0.2">
      <c r="A711" s="3" t="s">
        <v>637</v>
      </c>
      <c r="B711">
        <v>7300</v>
      </c>
      <c r="C711">
        <v>717</v>
      </c>
      <c r="D711" s="5">
        <f>C711/B711*100</f>
        <v>9.8219178082191778</v>
      </c>
      <c r="E711" t="s">
        <v>14</v>
      </c>
      <c r="F711">
        <v>10</v>
      </c>
    </row>
    <row r="712" spans="1:6" ht="34" x14ac:dyDescent="0.2">
      <c r="A712" s="3" t="s">
        <v>643</v>
      </c>
      <c r="B712">
        <v>192900</v>
      </c>
      <c r="C712">
        <v>68769</v>
      </c>
      <c r="D712" s="5">
        <f>C712/B712*100</f>
        <v>35.650077760497666</v>
      </c>
      <c r="E712" t="s">
        <v>14</v>
      </c>
      <c r="F712">
        <v>1910</v>
      </c>
    </row>
    <row r="713" spans="1:6" ht="34" x14ac:dyDescent="0.2">
      <c r="A713" s="3" t="s">
        <v>645</v>
      </c>
      <c r="B713">
        <v>6100</v>
      </c>
      <c r="C713">
        <v>3352</v>
      </c>
      <c r="D713" s="5">
        <f>C713/B713*100</f>
        <v>54.950819672131146</v>
      </c>
      <c r="E713" t="s">
        <v>14</v>
      </c>
      <c r="F713">
        <v>38</v>
      </c>
    </row>
    <row r="714" spans="1:6" ht="17" x14ac:dyDescent="0.2">
      <c r="A714" s="3" t="s">
        <v>647</v>
      </c>
      <c r="B714">
        <v>7200</v>
      </c>
      <c r="C714">
        <v>6785</v>
      </c>
      <c r="D714" s="5">
        <f>C714/B714*100</f>
        <v>94.236111111111114</v>
      </c>
      <c r="E714" t="s">
        <v>14</v>
      </c>
      <c r="F714">
        <v>104</v>
      </c>
    </row>
    <row r="715" spans="1:6" ht="34" x14ac:dyDescent="0.2">
      <c r="A715" s="3" t="s">
        <v>651</v>
      </c>
      <c r="B715">
        <v>3800</v>
      </c>
      <c r="C715">
        <v>1954</v>
      </c>
      <c r="D715" s="5">
        <f>C715/B715*100</f>
        <v>51.421052631578945</v>
      </c>
      <c r="E715" t="s">
        <v>14</v>
      </c>
      <c r="F715">
        <v>49</v>
      </c>
    </row>
    <row r="716" spans="1:6" ht="17" x14ac:dyDescent="0.2">
      <c r="A716" s="3" t="s">
        <v>653</v>
      </c>
      <c r="B716">
        <v>100</v>
      </c>
      <c r="C716">
        <v>5</v>
      </c>
      <c r="D716" s="5">
        <f>C716/B716*100</f>
        <v>5</v>
      </c>
      <c r="E716" t="s">
        <v>14</v>
      </c>
      <c r="F716">
        <v>1</v>
      </c>
    </row>
    <row r="717" spans="1:6" ht="17" x14ac:dyDescent="0.2">
      <c r="A717" s="3" t="s">
        <v>657</v>
      </c>
      <c r="B717">
        <v>76100</v>
      </c>
      <c r="C717">
        <v>24234</v>
      </c>
      <c r="D717" s="5">
        <f>C717/B717*100</f>
        <v>31.844940867279899</v>
      </c>
      <c r="E717" t="s">
        <v>14</v>
      </c>
      <c r="F717">
        <v>245</v>
      </c>
    </row>
    <row r="718" spans="1:6" ht="17" x14ac:dyDescent="0.2">
      <c r="A718" s="3" t="s">
        <v>659</v>
      </c>
      <c r="B718">
        <v>3400</v>
      </c>
      <c r="C718">
        <v>2809</v>
      </c>
      <c r="D718" s="5">
        <f>C718/B718*100</f>
        <v>82.617647058823536</v>
      </c>
      <c r="E718" t="s">
        <v>14</v>
      </c>
      <c r="F718">
        <v>32</v>
      </c>
    </row>
    <row r="719" spans="1:6" ht="34" x14ac:dyDescent="0.2">
      <c r="A719" s="3" t="s">
        <v>665</v>
      </c>
      <c r="B719">
        <v>6500</v>
      </c>
      <c r="C719">
        <v>514</v>
      </c>
      <c r="D719" s="5">
        <f>C719/B719*100</f>
        <v>7.9076923076923071</v>
      </c>
      <c r="E719" t="s">
        <v>14</v>
      </c>
      <c r="F719">
        <v>7</v>
      </c>
    </row>
    <row r="720" spans="1:6" ht="17" x14ac:dyDescent="0.2">
      <c r="A720" s="3" t="s">
        <v>669</v>
      </c>
      <c r="B720">
        <v>118200</v>
      </c>
      <c r="C720">
        <v>87560</v>
      </c>
      <c r="D720" s="5">
        <f>C720/B720*100</f>
        <v>74.077834179357026</v>
      </c>
      <c r="E720" t="s">
        <v>14</v>
      </c>
      <c r="F720">
        <v>803</v>
      </c>
    </row>
    <row r="721" spans="1:6" ht="17" x14ac:dyDescent="0.2">
      <c r="A721" s="3" t="s">
        <v>673</v>
      </c>
      <c r="B721">
        <v>7800</v>
      </c>
      <c r="C721">
        <v>1586</v>
      </c>
      <c r="D721" s="5">
        <f>C721/B721*100</f>
        <v>20.333333333333332</v>
      </c>
      <c r="E721" t="s">
        <v>14</v>
      </c>
      <c r="F721">
        <v>16</v>
      </c>
    </row>
    <row r="722" spans="1:6" ht="34" hidden="1" x14ac:dyDescent="0.2">
      <c r="A722" s="3" t="s">
        <v>1479</v>
      </c>
      <c r="B722">
        <v>8700</v>
      </c>
      <c r="C722">
        <v>3227</v>
      </c>
      <c r="D722" s="5">
        <f>C722/B722*100</f>
        <v>37.091954022988503</v>
      </c>
      <c r="E722" t="s">
        <v>74</v>
      </c>
      <c r="F722">
        <v>38</v>
      </c>
    </row>
    <row r="723" spans="1:6" ht="17" hidden="1" x14ac:dyDescent="0.2">
      <c r="A723" s="3" t="s">
        <v>1481</v>
      </c>
      <c r="B723">
        <v>123600</v>
      </c>
      <c r="C723">
        <v>5429</v>
      </c>
      <c r="D723" s="5">
        <f>C723/B723*100</f>
        <v>4.392394822006473</v>
      </c>
      <c r="E723" t="s">
        <v>74</v>
      </c>
      <c r="F723">
        <v>60</v>
      </c>
    </row>
    <row r="724" spans="1:6" ht="34" x14ac:dyDescent="0.2">
      <c r="A724" s="3" t="s">
        <v>683</v>
      </c>
      <c r="B724">
        <v>9500</v>
      </c>
      <c r="C724">
        <v>3220</v>
      </c>
      <c r="D724" s="5">
        <f>C724/B724*100</f>
        <v>33.89473684210526</v>
      </c>
      <c r="E724" t="s">
        <v>14</v>
      </c>
      <c r="F724">
        <v>31</v>
      </c>
    </row>
    <row r="725" spans="1:6" ht="17" x14ac:dyDescent="0.2">
      <c r="A725" s="3" t="s">
        <v>685</v>
      </c>
      <c r="B725">
        <v>9600</v>
      </c>
      <c r="C725">
        <v>6401</v>
      </c>
      <c r="D725" s="5">
        <f>C725/B725*100</f>
        <v>66.677083333333329</v>
      </c>
      <c r="E725" t="s">
        <v>14</v>
      </c>
      <c r="F725">
        <v>108</v>
      </c>
    </row>
    <row r="726" spans="1:6" ht="17" x14ac:dyDescent="0.2">
      <c r="A726" s="3" t="s">
        <v>687</v>
      </c>
      <c r="B726">
        <v>6600</v>
      </c>
      <c r="C726">
        <v>1269</v>
      </c>
      <c r="D726" s="5">
        <f>C726/B726*100</f>
        <v>19.227272727272727</v>
      </c>
      <c r="E726" t="s">
        <v>14</v>
      </c>
      <c r="F726">
        <v>30</v>
      </c>
    </row>
    <row r="727" spans="1:6" ht="34" x14ac:dyDescent="0.2">
      <c r="A727" s="3" t="s">
        <v>689</v>
      </c>
      <c r="B727">
        <v>5700</v>
      </c>
      <c r="C727">
        <v>903</v>
      </c>
      <c r="D727" s="5">
        <f>C727/B727*100</f>
        <v>15.842105263157894</v>
      </c>
      <c r="E727" t="s">
        <v>14</v>
      </c>
      <c r="F727">
        <v>17</v>
      </c>
    </row>
    <row r="728" spans="1:6" ht="17" hidden="1" x14ac:dyDescent="0.2">
      <c r="A728" s="3" t="s">
        <v>1491</v>
      </c>
      <c r="B728">
        <v>54300</v>
      </c>
      <c r="C728">
        <v>48227</v>
      </c>
      <c r="D728" s="5">
        <f>C728/B728*100</f>
        <v>88.815837937384899</v>
      </c>
      <c r="E728" t="s">
        <v>74</v>
      </c>
      <c r="F728">
        <v>524</v>
      </c>
    </row>
    <row r="729" spans="1:6" ht="17" x14ac:dyDescent="0.2">
      <c r="A729" s="3" t="s">
        <v>693</v>
      </c>
      <c r="B729">
        <v>84400</v>
      </c>
      <c r="C729">
        <v>8092</v>
      </c>
      <c r="D729" s="5">
        <f>C729/B729*100</f>
        <v>9.5876777251184837</v>
      </c>
      <c r="E729" t="s">
        <v>14</v>
      </c>
      <c r="F729">
        <v>80</v>
      </c>
    </row>
    <row r="730" spans="1:6" ht="34" x14ac:dyDescent="0.2">
      <c r="A730" s="3" t="s">
        <v>695</v>
      </c>
      <c r="B730">
        <v>170400</v>
      </c>
      <c r="C730">
        <v>160422</v>
      </c>
      <c r="D730" s="5">
        <f>C730/B730*100</f>
        <v>94.144366197183089</v>
      </c>
      <c r="E730" t="s">
        <v>14</v>
      </c>
      <c r="F730">
        <v>2468</v>
      </c>
    </row>
    <row r="731" spans="1:6" ht="17" x14ac:dyDescent="0.2">
      <c r="A731" s="3" t="s">
        <v>699</v>
      </c>
      <c r="B731">
        <v>8900</v>
      </c>
      <c r="C731">
        <v>2148</v>
      </c>
      <c r="D731" s="5">
        <f>C731/B731*100</f>
        <v>24.134831460674157</v>
      </c>
      <c r="E731" t="s">
        <v>14</v>
      </c>
      <c r="F731">
        <v>26</v>
      </c>
    </row>
    <row r="732" spans="1:6" ht="34" x14ac:dyDescent="0.2">
      <c r="A732" s="3" t="s">
        <v>703</v>
      </c>
      <c r="B732">
        <v>6500</v>
      </c>
      <c r="C732">
        <v>5897</v>
      </c>
      <c r="D732" s="5">
        <f>C732/B732*100</f>
        <v>90.723076923076931</v>
      </c>
      <c r="E732" t="s">
        <v>14</v>
      </c>
      <c r="F732">
        <v>73</v>
      </c>
    </row>
    <row r="733" spans="1:6" ht="17" hidden="1" x14ac:dyDescent="0.2">
      <c r="A733" s="3" t="s">
        <v>1501</v>
      </c>
      <c r="B733">
        <v>8000</v>
      </c>
      <c r="C733">
        <v>7220</v>
      </c>
      <c r="D733" s="5">
        <f>C733/B733*100</f>
        <v>90.25</v>
      </c>
      <c r="E733" t="s">
        <v>74</v>
      </c>
      <c r="F733">
        <v>219</v>
      </c>
    </row>
    <row r="734" spans="1:6" ht="34" x14ac:dyDescent="0.2">
      <c r="A734" s="3" t="s">
        <v>705</v>
      </c>
      <c r="B734">
        <v>7200</v>
      </c>
      <c r="C734">
        <v>3326</v>
      </c>
      <c r="D734" s="5">
        <f>C734/B734*100</f>
        <v>46.194444444444443</v>
      </c>
      <c r="E734" t="s">
        <v>14</v>
      </c>
      <c r="F734">
        <v>128</v>
      </c>
    </row>
    <row r="735" spans="1:6" ht="17" x14ac:dyDescent="0.2">
      <c r="A735" s="3" t="s">
        <v>707</v>
      </c>
      <c r="B735">
        <v>2600</v>
      </c>
      <c r="C735">
        <v>1002</v>
      </c>
      <c r="D735" s="5">
        <f>C735/B735*100</f>
        <v>38.53846153846154</v>
      </c>
      <c r="E735" t="s">
        <v>14</v>
      </c>
      <c r="F735">
        <v>33</v>
      </c>
    </row>
    <row r="736" spans="1:6" ht="17" x14ac:dyDescent="0.2">
      <c r="A736" s="3" t="s">
        <v>725</v>
      </c>
      <c r="B736">
        <v>70700</v>
      </c>
      <c r="C736">
        <v>68602</v>
      </c>
      <c r="D736" s="5">
        <f>C736/B736*100</f>
        <v>97.032531824611041</v>
      </c>
      <c r="E736" t="s">
        <v>14</v>
      </c>
      <c r="F736">
        <v>1072</v>
      </c>
    </row>
    <row r="737" spans="1:6" ht="17" x14ac:dyDescent="0.2">
      <c r="A737" s="3" t="s">
        <v>733</v>
      </c>
      <c r="B737">
        <v>37100</v>
      </c>
      <c r="C737">
        <v>34964</v>
      </c>
      <c r="D737" s="5">
        <f>C737/B737*100</f>
        <v>94.242587601078171</v>
      </c>
      <c r="E737" t="s">
        <v>14</v>
      </c>
      <c r="F737">
        <v>393</v>
      </c>
    </row>
    <row r="738" spans="1:6" ht="17" hidden="1" x14ac:dyDescent="0.2">
      <c r="A738" s="3" t="s">
        <v>1511</v>
      </c>
      <c r="B738">
        <v>7700</v>
      </c>
      <c r="C738">
        <v>2533</v>
      </c>
      <c r="D738" s="5">
        <f>C738/B738*100</f>
        <v>32.896103896103895</v>
      </c>
      <c r="E738" t="s">
        <v>74</v>
      </c>
      <c r="F738">
        <v>29</v>
      </c>
    </row>
    <row r="739" spans="1:6" ht="34" x14ac:dyDescent="0.2">
      <c r="A739" s="3" t="s">
        <v>735</v>
      </c>
      <c r="B739">
        <v>114300</v>
      </c>
      <c r="C739">
        <v>96777</v>
      </c>
      <c r="D739" s="5">
        <f>C739/B739*100</f>
        <v>84.669291338582681</v>
      </c>
      <c r="E739" t="s">
        <v>14</v>
      </c>
      <c r="F739">
        <v>1257</v>
      </c>
    </row>
    <row r="740" spans="1:6" ht="17" x14ac:dyDescent="0.2">
      <c r="A740" s="3" t="s">
        <v>737</v>
      </c>
      <c r="B740">
        <v>47900</v>
      </c>
      <c r="C740">
        <v>31864</v>
      </c>
      <c r="D740" s="5">
        <f>C740/B740*100</f>
        <v>66.521920668058456</v>
      </c>
      <c r="E740" t="s">
        <v>14</v>
      </c>
      <c r="F740">
        <v>328</v>
      </c>
    </row>
    <row r="741" spans="1:6" ht="17" x14ac:dyDescent="0.2">
      <c r="A741" s="3" t="s">
        <v>739</v>
      </c>
      <c r="B741">
        <v>9000</v>
      </c>
      <c r="C741">
        <v>4853</v>
      </c>
      <c r="D741" s="5">
        <f>C741/B741*100</f>
        <v>53.922222222222224</v>
      </c>
      <c r="E741" t="s">
        <v>14</v>
      </c>
      <c r="F741">
        <v>147</v>
      </c>
    </row>
    <row r="742" spans="1:6" ht="17" x14ac:dyDescent="0.2">
      <c r="A742" s="3" t="s">
        <v>741</v>
      </c>
      <c r="B742">
        <v>197600</v>
      </c>
      <c r="C742">
        <v>82959</v>
      </c>
      <c r="D742" s="5">
        <f>C742/B742*100</f>
        <v>41.983299595141702</v>
      </c>
      <c r="E742" t="s">
        <v>14</v>
      </c>
      <c r="F742">
        <v>830</v>
      </c>
    </row>
    <row r="743" spans="1:6" ht="17" x14ac:dyDescent="0.2">
      <c r="A743" s="3" t="s">
        <v>743</v>
      </c>
      <c r="B743">
        <v>157600</v>
      </c>
      <c r="C743">
        <v>23159</v>
      </c>
      <c r="D743" s="5">
        <f>C743/B743*100</f>
        <v>14.69479695431472</v>
      </c>
      <c r="E743" t="s">
        <v>14</v>
      </c>
      <c r="F743">
        <v>331</v>
      </c>
    </row>
    <row r="744" spans="1:6" ht="17" x14ac:dyDescent="0.2">
      <c r="A744" s="3" t="s">
        <v>745</v>
      </c>
      <c r="B744">
        <v>8000</v>
      </c>
      <c r="C744">
        <v>2758</v>
      </c>
      <c r="D744" s="5">
        <f>C744/B744*100</f>
        <v>34.475000000000001</v>
      </c>
      <c r="E744" t="s">
        <v>14</v>
      </c>
      <c r="F744">
        <v>25</v>
      </c>
    </row>
    <row r="745" spans="1:6" ht="17" x14ac:dyDescent="0.2">
      <c r="A745" s="3" t="s">
        <v>749</v>
      </c>
      <c r="B745">
        <v>199000</v>
      </c>
      <c r="C745">
        <v>142823</v>
      </c>
      <c r="D745" s="5">
        <f>C745/B745*100</f>
        <v>71.770351758793964</v>
      </c>
      <c r="E745" t="s">
        <v>14</v>
      </c>
      <c r="F745">
        <v>3483</v>
      </c>
    </row>
    <row r="746" spans="1:6" ht="17" x14ac:dyDescent="0.2">
      <c r="A746" s="3" t="s">
        <v>751</v>
      </c>
      <c r="B746">
        <v>180800</v>
      </c>
      <c r="C746">
        <v>95958</v>
      </c>
      <c r="D746" s="5">
        <f>C746/B746*100</f>
        <v>53.074115044247783</v>
      </c>
      <c r="E746" t="s">
        <v>14</v>
      </c>
      <c r="F746">
        <v>923</v>
      </c>
    </row>
    <row r="747" spans="1:6" ht="17" x14ac:dyDescent="0.2">
      <c r="A747" s="3" t="s">
        <v>753</v>
      </c>
      <c r="B747">
        <v>100</v>
      </c>
      <c r="C747">
        <v>5</v>
      </c>
      <c r="D747" s="5">
        <f>C747/B747*100</f>
        <v>5</v>
      </c>
      <c r="E747" t="s">
        <v>14</v>
      </c>
      <c r="F747">
        <v>1</v>
      </c>
    </row>
    <row r="748" spans="1:6" ht="17" x14ac:dyDescent="0.2">
      <c r="A748" s="3" t="s">
        <v>757</v>
      </c>
      <c r="B748">
        <v>2800</v>
      </c>
      <c r="C748">
        <v>977</v>
      </c>
      <c r="D748" s="5">
        <f>C748/B748*100</f>
        <v>34.892857142857139</v>
      </c>
      <c r="E748" t="s">
        <v>14</v>
      </c>
      <c r="F748">
        <v>33</v>
      </c>
    </row>
    <row r="749" spans="1:6" ht="17" x14ac:dyDescent="0.2">
      <c r="A749" s="3" t="s">
        <v>765</v>
      </c>
      <c r="B749">
        <v>9300</v>
      </c>
      <c r="C749">
        <v>3431</v>
      </c>
      <c r="D749" s="5">
        <f>C749/B749*100</f>
        <v>36.892473118279568</v>
      </c>
      <c r="E749" t="s">
        <v>14</v>
      </c>
      <c r="F749">
        <v>40</v>
      </c>
    </row>
    <row r="750" spans="1:6" ht="17" hidden="1" x14ac:dyDescent="0.2">
      <c r="A750" s="3" t="s">
        <v>1533</v>
      </c>
      <c r="B750">
        <v>194900</v>
      </c>
      <c r="C750">
        <v>68137</v>
      </c>
      <c r="D750" s="5">
        <f>C750/B750*100</f>
        <v>34.959979476654695</v>
      </c>
      <c r="E750" t="s">
        <v>74</v>
      </c>
      <c r="F750">
        <v>614</v>
      </c>
    </row>
    <row r="751" spans="1:6" ht="17" x14ac:dyDescent="0.2">
      <c r="A751" s="3" t="s">
        <v>769</v>
      </c>
      <c r="B751">
        <v>9700</v>
      </c>
      <c r="C751">
        <v>1146</v>
      </c>
      <c r="D751" s="5">
        <f>C751/B751*100</f>
        <v>11.814432989690722</v>
      </c>
      <c r="E751" t="s">
        <v>14</v>
      </c>
      <c r="F751">
        <v>23</v>
      </c>
    </row>
    <row r="752" spans="1:6" ht="17" x14ac:dyDescent="0.2">
      <c r="A752" s="3" t="s">
        <v>787</v>
      </c>
      <c r="B752">
        <v>9900</v>
      </c>
      <c r="C752">
        <v>1870</v>
      </c>
      <c r="D752" s="5">
        <f>C752/B752*100</f>
        <v>18.888888888888889</v>
      </c>
      <c r="E752" t="s">
        <v>14</v>
      </c>
      <c r="F752">
        <v>75</v>
      </c>
    </row>
    <row r="753" spans="1:6" ht="17" x14ac:dyDescent="0.2">
      <c r="A753" s="3" t="s">
        <v>795</v>
      </c>
      <c r="B753">
        <v>189200</v>
      </c>
      <c r="C753">
        <v>128410</v>
      </c>
      <c r="D753" s="5">
        <f>C753/B753*100</f>
        <v>67.869978858350947</v>
      </c>
      <c r="E753" t="s">
        <v>14</v>
      </c>
      <c r="F753">
        <v>2176</v>
      </c>
    </row>
    <row r="754" spans="1:6" ht="17" hidden="1" x14ac:dyDescent="0.2">
      <c r="A754" s="3" t="s">
        <v>1541</v>
      </c>
      <c r="B754">
        <v>5800</v>
      </c>
      <c r="C754">
        <v>5362</v>
      </c>
      <c r="D754" s="5">
        <f>C754/B754*100</f>
        <v>92.448275862068968</v>
      </c>
      <c r="E754" t="s">
        <v>74</v>
      </c>
      <c r="F754">
        <v>114</v>
      </c>
    </row>
    <row r="755" spans="1:6" ht="34" x14ac:dyDescent="0.2">
      <c r="A755" s="3" t="s">
        <v>801</v>
      </c>
      <c r="B755">
        <v>167400</v>
      </c>
      <c r="C755">
        <v>22073</v>
      </c>
      <c r="D755" s="5">
        <f>C755/B755*100</f>
        <v>13.185782556750297</v>
      </c>
      <c r="E755" t="s">
        <v>14</v>
      </c>
      <c r="F755">
        <v>441</v>
      </c>
    </row>
    <row r="756" spans="1:6" ht="34" x14ac:dyDescent="0.2">
      <c r="A756" s="3" t="s">
        <v>803</v>
      </c>
      <c r="B756">
        <v>2700</v>
      </c>
      <c r="C756">
        <v>1479</v>
      </c>
      <c r="D756" s="5">
        <f>C756/B756*100</f>
        <v>54.777777777777779</v>
      </c>
      <c r="E756" t="s">
        <v>14</v>
      </c>
      <c r="F756">
        <v>25</v>
      </c>
    </row>
    <row r="757" spans="1:6" ht="17" x14ac:dyDescent="0.2">
      <c r="A757" s="3" t="s">
        <v>807</v>
      </c>
      <c r="B757">
        <v>49700</v>
      </c>
      <c r="C757">
        <v>5098</v>
      </c>
      <c r="D757" s="5">
        <f>C757/B757*100</f>
        <v>10.257545271629779</v>
      </c>
      <c r="E757" t="s">
        <v>14</v>
      </c>
      <c r="F757">
        <v>127</v>
      </c>
    </row>
    <row r="758" spans="1:6" ht="17" x14ac:dyDescent="0.2">
      <c r="A758" s="3" t="s">
        <v>809</v>
      </c>
      <c r="B758">
        <v>178200</v>
      </c>
      <c r="C758">
        <v>24882</v>
      </c>
      <c r="D758" s="5">
        <f>C758/B758*100</f>
        <v>13.962962962962964</v>
      </c>
      <c r="E758" t="s">
        <v>14</v>
      </c>
      <c r="F758">
        <v>355</v>
      </c>
    </row>
    <row r="759" spans="1:6" ht="17" x14ac:dyDescent="0.2">
      <c r="A759" s="3" t="s">
        <v>811</v>
      </c>
      <c r="B759">
        <v>7200</v>
      </c>
      <c r="C759">
        <v>2912</v>
      </c>
      <c r="D759" s="5">
        <f>C759/B759*100</f>
        <v>40.444444444444443</v>
      </c>
      <c r="E759" t="s">
        <v>14</v>
      </c>
      <c r="F759">
        <v>44</v>
      </c>
    </row>
    <row r="760" spans="1:6" ht="34" x14ac:dyDescent="0.2">
      <c r="A760" s="3" t="s">
        <v>817</v>
      </c>
      <c r="B760">
        <v>9100</v>
      </c>
      <c r="C760">
        <v>5803</v>
      </c>
      <c r="D760" s="5">
        <f>C760/B760*100</f>
        <v>63.769230769230766</v>
      </c>
      <c r="E760" t="s">
        <v>14</v>
      </c>
      <c r="F760">
        <v>67</v>
      </c>
    </row>
    <row r="761" spans="1:6" ht="34" x14ac:dyDescent="0.2">
      <c r="A761" s="3" t="s">
        <v>825</v>
      </c>
      <c r="B761">
        <v>135500</v>
      </c>
      <c r="C761">
        <v>103554</v>
      </c>
      <c r="D761" s="5">
        <f>C761/B761*100</f>
        <v>76.42361623616236</v>
      </c>
      <c r="E761" t="s">
        <v>14</v>
      </c>
      <c r="F761">
        <v>1068</v>
      </c>
    </row>
    <row r="762" spans="1:6" ht="17" x14ac:dyDescent="0.2">
      <c r="A762" s="3" t="s">
        <v>827</v>
      </c>
      <c r="B762">
        <v>109000</v>
      </c>
      <c r="C762">
        <v>42795</v>
      </c>
      <c r="D762" s="5">
        <f>C762/B762*100</f>
        <v>39.261467889908261</v>
      </c>
      <c r="E762" t="s">
        <v>14</v>
      </c>
      <c r="F762">
        <v>424</v>
      </c>
    </row>
    <row r="763" spans="1:6" ht="17" x14ac:dyDescent="0.2">
      <c r="A763" s="3" t="s">
        <v>835</v>
      </c>
      <c r="B763">
        <v>60400</v>
      </c>
      <c r="C763">
        <v>4393</v>
      </c>
      <c r="D763" s="5">
        <f>C763/B763*100</f>
        <v>7.2731788079470201</v>
      </c>
      <c r="E763" t="s">
        <v>14</v>
      </c>
      <c r="F763">
        <v>151</v>
      </c>
    </row>
    <row r="764" spans="1:6" ht="34" x14ac:dyDescent="0.2">
      <c r="A764" s="3" t="s">
        <v>837</v>
      </c>
      <c r="B764">
        <v>102900</v>
      </c>
      <c r="C764">
        <v>67546</v>
      </c>
      <c r="D764" s="5">
        <f>C764/B764*100</f>
        <v>65.642371234207957</v>
      </c>
      <c r="E764" t="s">
        <v>14</v>
      </c>
      <c r="F764">
        <v>1608</v>
      </c>
    </row>
    <row r="765" spans="1:6" ht="17" x14ac:dyDescent="0.2">
      <c r="A765" s="3" t="s">
        <v>850</v>
      </c>
      <c r="B765">
        <v>97300</v>
      </c>
      <c r="C765">
        <v>62127</v>
      </c>
      <c r="D765" s="5">
        <f>C765/B765*100</f>
        <v>63.850976361767728</v>
      </c>
      <c r="E765" t="s">
        <v>14</v>
      </c>
      <c r="F765">
        <v>941</v>
      </c>
    </row>
    <row r="766" spans="1:6" ht="34" x14ac:dyDescent="0.2">
      <c r="A766" s="3" t="s">
        <v>852</v>
      </c>
      <c r="B766">
        <v>100</v>
      </c>
      <c r="C766">
        <v>2</v>
      </c>
      <c r="D766" s="5">
        <f>C766/B766*100</f>
        <v>2</v>
      </c>
      <c r="E766" t="s">
        <v>14</v>
      </c>
      <c r="F766">
        <v>1</v>
      </c>
    </row>
    <row r="767" spans="1:6" ht="17" x14ac:dyDescent="0.2">
      <c r="A767" s="3" t="s">
        <v>856</v>
      </c>
      <c r="B767">
        <v>7300</v>
      </c>
      <c r="C767">
        <v>2946</v>
      </c>
      <c r="D767" s="5">
        <f>C767/B767*100</f>
        <v>40.356164383561641</v>
      </c>
      <c r="E767" t="s">
        <v>14</v>
      </c>
      <c r="F767">
        <v>40</v>
      </c>
    </row>
    <row r="768" spans="1:6" ht="17" x14ac:dyDescent="0.2">
      <c r="A768" s="3" t="s">
        <v>858</v>
      </c>
      <c r="B768">
        <v>195800</v>
      </c>
      <c r="C768">
        <v>168820</v>
      </c>
      <c r="D768" s="5">
        <f>C768/B768*100</f>
        <v>86.220633299284984</v>
      </c>
      <c r="E768" t="s">
        <v>14</v>
      </c>
      <c r="F768">
        <v>3015</v>
      </c>
    </row>
    <row r="769" spans="1:6" ht="17" x14ac:dyDescent="0.2">
      <c r="A769" s="3" t="s">
        <v>862</v>
      </c>
      <c r="B769">
        <v>29600</v>
      </c>
      <c r="C769">
        <v>26527</v>
      </c>
      <c r="D769" s="5">
        <f>C769/B769*100</f>
        <v>89.618243243243242</v>
      </c>
      <c r="E769" t="s">
        <v>14</v>
      </c>
      <c r="F769">
        <v>435</v>
      </c>
    </row>
    <row r="770" spans="1:6" ht="17" x14ac:dyDescent="0.2">
      <c r="A770" s="3" t="s">
        <v>869</v>
      </c>
      <c r="B770">
        <v>135600</v>
      </c>
      <c r="C770">
        <v>62804</v>
      </c>
      <c r="D770" s="5">
        <f>C770/B770*100</f>
        <v>46.315634218289084</v>
      </c>
      <c r="E770" t="s">
        <v>14</v>
      </c>
      <c r="F770">
        <v>714</v>
      </c>
    </row>
    <row r="771" spans="1:6" ht="17" x14ac:dyDescent="0.2">
      <c r="A771" s="3" t="s">
        <v>879</v>
      </c>
      <c r="B771">
        <v>188200</v>
      </c>
      <c r="C771">
        <v>159405</v>
      </c>
      <c r="D771" s="5">
        <f>C771/B771*100</f>
        <v>84.699787460148784</v>
      </c>
      <c r="E771" t="s">
        <v>14</v>
      </c>
      <c r="F771">
        <v>5497</v>
      </c>
    </row>
    <row r="772" spans="1:6" ht="17" x14ac:dyDescent="0.2">
      <c r="A772" s="3" t="s">
        <v>881</v>
      </c>
      <c r="B772">
        <v>113500</v>
      </c>
      <c r="C772">
        <v>12552</v>
      </c>
      <c r="D772" s="5">
        <f>C772/B772*100</f>
        <v>11.059030837004405</v>
      </c>
      <c r="E772" t="s">
        <v>14</v>
      </c>
      <c r="F772">
        <v>418</v>
      </c>
    </row>
    <row r="773" spans="1:6" ht="17" hidden="1" x14ac:dyDescent="0.2">
      <c r="A773" s="3" t="s">
        <v>1578</v>
      </c>
      <c r="B773">
        <v>5600</v>
      </c>
      <c r="C773">
        <v>2769</v>
      </c>
      <c r="D773" s="5">
        <f>C773/B773*100</f>
        <v>49.446428571428569</v>
      </c>
      <c r="E773" t="s">
        <v>74</v>
      </c>
      <c r="F773">
        <v>26</v>
      </c>
    </row>
    <row r="774" spans="1:6" ht="34" x14ac:dyDescent="0.2">
      <c r="A774" s="3" t="s">
        <v>883</v>
      </c>
      <c r="B774">
        <v>134600</v>
      </c>
      <c r="C774">
        <v>59007</v>
      </c>
      <c r="D774" s="5">
        <f>C774/B774*100</f>
        <v>43.838781575037146</v>
      </c>
      <c r="E774" t="s">
        <v>14</v>
      </c>
      <c r="F774">
        <v>1439</v>
      </c>
    </row>
    <row r="775" spans="1:6" ht="17" x14ac:dyDescent="0.2">
      <c r="A775" s="3" t="s">
        <v>885</v>
      </c>
      <c r="B775">
        <v>1700</v>
      </c>
      <c r="C775">
        <v>943</v>
      </c>
      <c r="D775" s="5">
        <f>C775/B775*100</f>
        <v>55.470588235294116</v>
      </c>
      <c r="E775" t="s">
        <v>14</v>
      </c>
      <c r="F775">
        <v>15</v>
      </c>
    </row>
    <row r="776" spans="1:6" ht="17" x14ac:dyDescent="0.2">
      <c r="A776" s="3" t="s">
        <v>886</v>
      </c>
      <c r="B776">
        <v>163700</v>
      </c>
      <c r="C776">
        <v>93963</v>
      </c>
      <c r="D776" s="5">
        <f>C776/B776*100</f>
        <v>57.399511301160658</v>
      </c>
      <c r="E776" t="s">
        <v>14</v>
      </c>
      <c r="F776">
        <v>1999</v>
      </c>
    </row>
    <row r="777" spans="1:6" ht="17" x14ac:dyDescent="0.2">
      <c r="A777" s="3" t="s">
        <v>892</v>
      </c>
      <c r="B777">
        <v>9400</v>
      </c>
      <c r="C777">
        <v>6015</v>
      </c>
      <c r="D777" s="5">
        <f>C777/B777*100</f>
        <v>63.989361702127653</v>
      </c>
      <c r="E777" t="s">
        <v>14</v>
      </c>
      <c r="F777">
        <v>118</v>
      </c>
    </row>
    <row r="778" spans="1:6" ht="17" x14ac:dyDescent="0.2">
      <c r="A778" s="3" t="s">
        <v>896</v>
      </c>
      <c r="B778">
        <v>147800</v>
      </c>
      <c r="C778">
        <v>15723</v>
      </c>
      <c r="D778" s="5">
        <f>C778/B778*100</f>
        <v>10.638024357239512</v>
      </c>
      <c r="E778" t="s">
        <v>14</v>
      </c>
      <c r="F778">
        <v>162</v>
      </c>
    </row>
    <row r="779" spans="1:6" ht="17" x14ac:dyDescent="0.2">
      <c r="A779" s="3" t="s">
        <v>898</v>
      </c>
      <c r="B779">
        <v>5100</v>
      </c>
      <c r="C779">
        <v>2064</v>
      </c>
      <c r="D779" s="5">
        <f>C779/B779*100</f>
        <v>40.470588235294116</v>
      </c>
      <c r="E779" t="s">
        <v>14</v>
      </c>
      <c r="F779">
        <v>83</v>
      </c>
    </row>
    <row r="780" spans="1:6" ht="17" x14ac:dyDescent="0.2">
      <c r="A780" s="3" t="s">
        <v>906</v>
      </c>
      <c r="B780">
        <v>101400</v>
      </c>
      <c r="C780">
        <v>47037</v>
      </c>
      <c r="D780" s="5">
        <f>C780/B780*100</f>
        <v>46.387573964497044</v>
      </c>
      <c r="E780" t="s">
        <v>14</v>
      </c>
      <c r="F780">
        <v>747</v>
      </c>
    </row>
    <row r="781" spans="1:6" ht="34" x14ac:dyDescent="0.2">
      <c r="A781" s="3" t="s">
        <v>910</v>
      </c>
      <c r="B781">
        <v>8100</v>
      </c>
      <c r="C781">
        <v>5487</v>
      </c>
      <c r="D781" s="5">
        <f>C781/B781*100</f>
        <v>67.740740740740748</v>
      </c>
      <c r="E781" t="s">
        <v>14</v>
      </c>
      <c r="F781">
        <v>84</v>
      </c>
    </row>
    <row r="782" spans="1:6" ht="17" x14ac:dyDescent="0.2">
      <c r="A782" s="3" t="s">
        <v>914</v>
      </c>
      <c r="B782">
        <v>7700</v>
      </c>
      <c r="C782">
        <v>6369</v>
      </c>
      <c r="D782" s="5">
        <f>C782/B782*100</f>
        <v>82.714285714285722</v>
      </c>
      <c r="E782" t="s">
        <v>14</v>
      </c>
      <c r="F782">
        <v>91</v>
      </c>
    </row>
    <row r="783" spans="1:6" ht="17" hidden="1" x14ac:dyDescent="0.2">
      <c r="A783" s="3" t="s">
        <v>1598</v>
      </c>
      <c r="B783">
        <v>8700</v>
      </c>
      <c r="C783">
        <v>4414</v>
      </c>
      <c r="D783" s="5">
        <f>C783/B783*100</f>
        <v>50.735632183908038</v>
      </c>
      <c r="E783" t="s">
        <v>74</v>
      </c>
      <c r="F783">
        <v>56</v>
      </c>
    </row>
    <row r="784" spans="1:6" ht="17" x14ac:dyDescent="0.2">
      <c r="A784" s="3" t="s">
        <v>916</v>
      </c>
      <c r="B784">
        <v>121400</v>
      </c>
      <c r="C784">
        <v>65755</v>
      </c>
      <c r="D784" s="5">
        <f>C784/B784*100</f>
        <v>54.163920922570021</v>
      </c>
      <c r="E784" t="s">
        <v>14</v>
      </c>
      <c r="F784">
        <v>792</v>
      </c>
    </row>
    <row r="785" spans="1:6" ht="17" x14ac:dyDescent="0.2">
      <c r="A785" s="3" t="s">
        <v>932</v>
      </c>
      <c r="B785">
        <v>7000</v>
      </c>
      <c r="C785">
        <v>1744</v>
      </c>
      <c r="D785" s="5">
        <f>C785/B785*100</f>
        <v>24.914285714285715</v>
      </c>
      <c r="E785" t="s">
        <v>14</v>
      </c>
      <c r="F785">
        <v>32</v>
      </c>
    </row>
    <row r="786" spans="1:6" ht="17" x14ac:dyDescent="0.2">
      <c r="A786" s="3" t="s">
        <v>941</v>
      </c>
      <c r="B786">
        <v>6800</v>
      </c>
      <c r="C786">
        <v>5579</v>
      </c>
      <c r="D786" s="5">
        <f>C786/B786*100</f>
        <v>82.044117647058826</v>
      </c>
      <c r="E786" t="s">
        <v>14</v>
      </c>
      <c r="F786">
        <v>186</v>
      </c>
    </row>
    <row r="787" spans="1:6" ht="17" x14ac:dyDescent="0.2">
      <c r="A787" s="3" t="s">
        <v>945</v>
      </c>
      <c r="B787">
        <v>89900</v>
      </c>
      <c r="C787">
        <v>45384</v>
      </c>
      <c r="D787" s="5">
        <f>C787/B787*100</f>
        <v>50.482758620689658</v>
      </c>
      <c r="E787" t="s">
        <v>14</v>
      </c>
      <c r="F787">
        <v>605</v>
      </c>
    </row>
    <row r="788" spans="1:6" ht="17" x14ac:dyDescent="0.2">
      <c r="A788" s="3" t="s">
        <v>949</v>
      </c>
      <c r="B788">
        <v>100</v>
      </c>
      <c r="C788">
        <v>4</v>
      </c>
      <c r="D788" s="5">
        <f>C788/B788*100</f>
        <v>4</v>
      </c>
      <c r="E788" t="s">
        <v>14</v>
      </c>
      <c r="F788">
        <v>1</v>
      </c>
    </row>
    <row r="789" spans="1:6" ht="34" x14ac:dyDescent="0.2">
      <c r="A789" s="3" t="s">
        <v>953</v>
      </c>
      <c r="B789">
        <v>4800</v>
      </c>
      <c r="C789">
        <v>3045</v>
      </c>
      <c r="D789" s="5">
        <f>C789/B789*100</f>
        <v>63.4375</v>
      </c>
      <c r="E789" t="s">
        <v>14</v>
      </c>
      <c r="F789">
        <v>31</v>
      </c>
    </row>
    <row r="790" spans="1:6" ht="17" hidden="1" x14ac:dyDescent="0.2">
      <c r="A790" s="3" t="s">
        <v>1612</v>
      </c>
      <c r="B790">
        <v>3600</v>
      </c>
      <c r="C790">
        <v>3174</v>
      </c>
      <c r="D790" s="5">
        <f>C790/B790*100</f>
        <v>88.166666666666671</v>
      </c>
      <c r="E790" t="s">
        <v>47</v>
      </c>
      <c r="F790">
        <v>31</v>
      </c>
    </row>
    <row r="791" spans="1:6" ht="34" x14ac:dyDescent="0.2">
      <c r="A791" s="3" t="s">
        <v>955</v>
      </c>
      <c r="B791">
        <v>182400</v>
      </c>
      <c r="C791">
        <v>102749</v>
      </c>
      <c r="D791" s="5">
        <f>C791/B791*100</f>
        <v>56.331688596491226</v>
      </c>
      <c r="E791" t="s">
        <v>14</v>
      </c>
      <c r="F791">
        <v>1181</v>
      </c>
    </row>
    <row r="792" spans="1:6" ht="17" hidden="1" x14ac:dyDescent="0.2">
      <c r="A792" s="3" t="s">
        <v>1616</v>
      </c>
      <c r="B792">
        <v>185900</v>
      </c>
      <c r="C792">
        <v>56774</v>
      </c>
      <c r="D792" s="5">
        <f>C792/B792*100</f>
        <v>30.540075309306079</v>
      </c>
      <c r="E792" t="s">
        <v>74</v>
      </c>
      <c r="F792">
        <v>1113</v>
      </c>
    </row>
    <row r="793" spans="1:6" ht="17" x14ac:dyDescent="0.2">
      <c r="A793" s="3" t="s">
        <v>957</v>
      </c>
      <c r="B793">
        <v>4000</v>
      </c>
      <c r="C793">
        <v>1763</v>
      </c>
      <c r="D793" s="5">
        <f>C793/B793*100</f>
        <v>44.074999999999996</v>
      </c>
      <c r="E793" t="s">
        <v>14</v>
      </c>
      <c r="F793">
        <v>39</v>
      </c>
    </row>
    <row r="794" spans="1:6" ht="17" x14ac:dyDescent="0.2">
      <c r="A794" s="3" t="s">
        <v>963</v>
      </c>
      <c r="B794">
        <v>5000</v>
      </c>
      <c r="C794">
        <v>1332</v>
      </c>
      <c r="D794" s="5">
        <f>C794/B794*100</f>
        <v>26.640000000000004</v>
      </c>
      <c r="E794" t="s">
        <v>14</v>
      </c>
      <c r="F794">
        <v>46</v>
      </c>
    </row>
    <row r="795" spans="1:6" ht="17" x14ac:dyDescent="0.2">
      <c r="A795" s="3" t="s">
        <v>967</v>
      </c>
      <c r="B795">
        <v>6300</v>
      </c>
      <c r="C795">
        <v>5674</v>
      </c>
      <c r="D795" s="5">
        <f>C795/B795*100</f>
        <v>90.063492063492063</v>
      </c>
      <c r="E795" t="s">
        <v>14</v>
      </c>
      <c r="F795">
        <v>105</v>
      </c>
    </row>
    <row r="796" spans="1:6" ht="17" x14ac:dyDescent="0.2">
      <c r="A796" s="3" t="s">
        <v>973</v>
      </c>
      <c r="B796">
        <v>188800</v>
      </c>
      <c r="C796">
        <v>57734</v>
      </c>
      <c r="D796" s="5">
        <f>C796/B796*100</f>
        <v>30.57944915254237</v>
      </c>
      <c r="E796" t="s">
        <v>14</v>
      </c>
      <c r="F796">
        <v>535</v>
      </c>
    </row>
    <row r="797" spans="1:6" ht="17" x14ac:dyDescent="0.2">
      <c r="A797" s="3" t="s">
        <v>985</v>
      </c>
      <c r="B797">
        <v>4000</v>
      </c>
      <c r="C797">
        <v>1620</v>
      </c>
      <c r="D797" s="5">
        <f>C797/B797*100</f>
        <v>40.5</v>
      </c>
      <c r="E797" t="s">
        <v>14</v>
      </c>
      <c r="F797">
        <v>16</v>
      </c>
    </row>
    <row r="798" spans="1:6" ht="34" x14ac:dyDescent="0.2">
      <c r="A798" s="3" t="s">
        <v>992</v>
      </c>
      <c r="B798">
        <v>153800</v>
      </c>
      <c r="C798">
        <v>60342</v>
      </c>
      <c r="D798" s="5">
        <f>C798/B798*100</f>
        <v>39.234070221066318</v>
      </c>
      <c r="E798" t="s">
        <v>14</v>
      </c>
      <c r="F798">
        <v>575</v>
      </c>
    </row>
    <row r="799" spans="1:6" ht="34" x14ac:dyDescent="0.2">
      <c r="A799" s="3" t="s">
        <v>1000</v>
      </c>
      <c r="B799">
        <v>191500</v>
      </c>
      <c r="C799">
        <v>57122</v>
      </c>
      <c r="D799" s="5">
        <f>C799/B799*100</f>
        <v>29.828720626631856</v>
      </c>
      <c r="E799" t="s">
        <v>14</v>
      </c>
      <c r="F799">
        <v>1120</v>
      </c>
    </row>
    <row r="800" spans="1:6" ht="17" x14ac:dyDescent="0.2">
      <c r="A800" s="3" t="s">
        <v>1002</v>
      </c>
      <c r="B800">
        <v>8500</v>
      </c>
      <c r="C800">
        <v>4613</v>
      </c>
      <c r="D800" s="5">
        <f>C800/B800*100</f>
        <v>54.270588235294113</v>
      </c>
      <c r="E800" t="s">
        <v>14</v>
      </c>
      <c r="F800">
        <v>113</v>
      </c>
    </row>
    <row r="801" spans="1:6" ht="34" x14ac:dyDescent="0.2">
      <c r="A801" s="3" t="s">
        <v>1010</v>
      </c>
      <c r="B801">
        <v>196600</v>
      </c>
      <c r="C801">
        <v>159931</v>
      </c>
      <c r="D801" s="5">
        <f>C801/B801*100</f>
        <v>81.348423194303152</v>
      </c>
      <c r="E801" t="s">
        <v>14</v>
      </c>
      <c r="F801">
        <v>1538</v>
      </c>
    </row>
    <row r="802" spans="1:6" ht="34" x14ac:dyDescent="0.2">
      <c r="A802" s="3" t="s">
        <v>1012</v>
      </c>
      <c r="B802">
        <v>4200</v>
      </c>
      <c r="C802">
        <v>689</v>
      </c>
      <c r="D802" s="5">
        <f>C802/B802*100</f>
        <v>16.404761904761905</v>
      </c>
      <c r="E802" t="s">
        <v>14</v>
      </c>
      <c r="F802">
        <v>9</v>
      </c>
    </row>
    <row r="803" spans="1:6" ht="17" x14ac:dyDescent="0.2">
      <c r="A803" s="3" t="s">
        <v>1014</v>
      </c>
      <c r="B803">
        <v>91400</v>
      </c>
      <c r="C803">
        <v>48236</v>
      </c>
      <c r="D803" s="5">
        <f>C803/B803*100</f>
        <v>52.774617067833695</v>
      </c>
      <c r="E803" t="s">
        <v>14</v>
      </c>
      <c r="F803">
        <v>554</v>
      </c>
    </row>
    <row r="804" spans="1:6" ht="34" x14ac:dyDescent="0.2">
      <c r="A804" s="3" t="s">
        <v>1018</v>
      </c>
      <c r="B804">
        <v>90600</v>
      </c>
      <c r="C804">
        <v>27844</v>
      </c>
      <c r="D804" s="5">
        <f>C804/B804*100</f>
        <v>30.73289183222958</v>
      </c>
      <c r="E804" t="s">
        <v>14</v>
      </c>
      <c r="F804">
        <v>648</v>
      </c>
    </row>
    <row r="805" spans="1:6" ht="34" x14ac:dyDescent="0.2">
      <c r="A805" s="3" t="s">
        <v>1020</v>
      </c>
      <c r="B805">
        <v>5200</v>
      </c>
      <c r="C805">
        <v>702</v>
      </c>
      <c r="D805" s="5">
        <f>C805/B805*100</f>
        <v>13.5</v>
      </c>
      <c r="E805" t="s">
        <v>14</v>
      </c>
      <c r="F805">
        <v>21</v>
      </c>
    </row>
    <row r="806" spans="1:6" ht="17" x14ac:dyDescent="0.2">
      <c r="A806" s="3" t="s">
        <v>1041</v>
      </c>
      <c r="B806">
        <v>183800</v>
      </c>
      <c r="C806">
        <v>1667</v>
      </c>
      <c r="D806" s="5">
        <f>C806/B806*100</f>
        <v>0.90696409140369971</v>
      </c>
      <c r="E806" t="s">
        <v>14</v>
      </c>
      <c r="F806">
        <v>54</v>
      </c>
    </row>
    <row r="807" spans="1:6" ht="17" x14ac:dyDescent="0.2">
      <c r="A807" s="3" t="s">
        <v>1043</v>
      </c>
      <c r="B807">
        <v>9800</v>
      </c>
      <c r="C807">
        <v>3349</v>
      </c>
      <c r="D807" s="5">
        <f>C807/B807*100</f>
        <v>34.173469387755098</v>
      </c>
      <c r="E807" t="s">
        <v>14</v>
      </c>
      <c r="F807">
        <v>120</v>
      </c>
    </row>
    <row r="808" spans="1:6" ht="17" x14ac:dyDescent="0.2">
      <c r="A808" s="3" t="s">
        <v>1045</v>
      </c>
      <c r="B808">
        <v>193400</v>
      </c>
      <c r="C808">
        <v>46317</v>
      </c>
      <c r="D808" s="5">
        <f>C808/B808*100</f>
        <v>23.948810754912099</v>
      </c>
      <c r="E808" t="s">
        <v>14</v>
      </c>
      <c r="F808">
        <v>579</v>
      </c>
    </row>
    <row r="809" spans="1:6" ht="34" x14ac:dyDescent="0.2">
      <c r="A809" s="3" t="s">
        <v>1047</v>
      </c>
      <c r="B809">
        <v>163800</v>
      </c>
      <c r="C809">
        <v>78743</v>
      </c>
      <c r="D809" s="5">
        <f>C809/B809*100</f>
        <v>48.072649572649574</v>
      </c>
      <c r="E809" t="s">
        <v>14</v>
      </c>
      <c r="F809">
        <v>2072</v>
      </c>
    </row>
    <row r="810" spans="1:6" ht="17" x14ac:dyDescent="0.2">
      <c r="A810" s="3" t="s">
        <v>1049</v>
      </c>
      <c r="B810">
        <v>100</v>
      </c>
      <c r="C810">
        <v>0</v>
      </c>
      <c r="D810" s="5">
        <f>C810/B810*100</f>
        <v>0</v>
      </c>
      <c r="E810" t="s">
        <v>14</v>
      </c>
      <c r="F810">
        <v>0</v>
      </c>
    </row>
    <row r="811" spans="1:6" ht="17" x14ac:dyDescent="0.2">
      <c r="A811" s="3" t="s">
        <v>1051</v>
      </c>
      <c r="B811">
        <v>153600</v>
      </c>
      <c r="C811">
        <v>107743</v>
      </c>
      <c r="D811" s="5">
        <f>C811/B811*100</f>
        <v>70.145182291666657</v>
      </c>
      <c r="E811" t="s">
        <v>14</v>
      </c>
      <c r="F811">
        <v>1796</v>
      </c>
    </row>
    <row r="812" spans="1:6" ht="17" x14ac:dyDescent="0.2">
      <c r="A812" s="3" t="s">
        <v>1056</v>
      </c>
      <c r="B812">
        <v>7500</v>
      </c>
      <c r="C812">
        <v>6924</v>
      </c>
      <c r="D812" s="5">
        <f>C812/B812*100</f>
        <v>92.320000000000007</v>
      </c>
      <c r="E812" t="s">
        <v>14</v>
      </c>
      <c r="F812">
        <v>62</v>
      </c>
    </row>
    <row r="813" spans="1:6" ht="17" x14ac:dyDescent="0.2">
      <c r="A813" s="3" t="s">
        <v>1058</v>
      </c>
      <c r="B813">
        <v>89900</v>
      </c>
      <c r="C813">
        <v>12497</v>
      </c>
      <c r="D813" s="5">
        <f>C813/B813*100</f>
        <v>13.901001112347053</v>
      </c>
      <c r="E813" t="s">
        <v>14</v>
      </c>
      <c r="F813">
        <v>347</v>
      </c>
    </row>
    <row r="814" spans="1:6" ht="34" x14ac:dyDescent="0.2">
      <c r="A814" s="3" t="s">
        <v>1062</v>
      </c>
      <c r="B814">
        <v>2100</v>
      </c>
      <c r="C814">
        <v>837</v>
      </c>
      <c r="D814" s="5">
        <f>C814/B814*100</f>
        <v>39.857142857142861</v>
      </c>
      <c r="E814" t="s">
        <v>14</v>
      </c>
      <c r="F814">
        <v>19</v>
      </c>
    </row>
    <row r="815" spans="1:6" ht="17" x14ac:dyDescent="0.2">
      <c r="A815" s="3" t="s">
        <v>1065</v>
      </c>
      <c r="B815">
        <v>168500</v>
      </c>
      <c r="C815">
        <v>119510</v>
      </c>
      <c r="D815" s="5">
        <f>C815/B815*100</f>
        <v>70.925816023738875</v>
      </c>
      <c r="E815" t="s">
        <v>14</v>
      </c>
      <c r="F815">
        <v>1258</v>
      </c>
    </row>
    <row r="816" spans="1:6" ht="17" x14ac:dyDescent="0.2">
      <c r="A816" s="3" t="s">
        <v>1069</v>
      </c>
      <c r="B816">
        <v>147800</v>
      </c>
      <c r="C816">
        <v>35498</v>
      </c>
      <c r="D816" s="5">
        <f>C816/B816*100</f>
        <v>24.017591339648174</v>
      </c>
      <c r="E816" t="s">
        <v>14</v>
      </c>
      <c r="F816">
        <v>362</v>
      </c>
    </row>
    <row r="817" spans="1:6" ht="17" x14ac:dyDescent="0.2">
      <c r="A817" s="3" t="s">
        <v>1077</v>
      </c>
      <c r="B817">
        <v>8600</v>
      </c>
      <c r="C817">
        <v>4797</v>
      </c>
      <c r="D817" s="5">
        <f>C817/B817*100</f>
        <v>55.779069767441861</v>
      </c>
      <c r="E817" t="s">
        <v>14</v>
      </c>
      <c r="F817">
        <v>133</v>
      </c>
    </row>
    <row r="818" spans="1:6" ht="17" x14ac:dyDescent="0.2">
      <c r="A818" s="3" t="s">
        <v>1079</v>
      </c>
      <c r="B818">
        <v>125400</v>
      </c>
      <c r="C818">
        <v>53324</v>
      </c>
      <c r="D818" s="5">
        <f>C818/B818*100</f>
        <v>42.523125996810208</v>
      </c>
      <c r="E818" t="s">
        <v>14</v>
      </c>
      <c r="F818">
        <v>846</v>
      </c>
    </row>
    <row r="819" spans="1:6" ht="34" x14ac:dyDescent="0.2">
      <c r="A819" s="3" t="s">
        <v>1083</v>
      </c>
      <c r="B819">
        <v>8800</v>
      </c>
      <c r="C819">
        <v>622</v>
      </c>
      <c r="D819" s="5">
        <f>C819/B819*100</f>
        <v>7.0681818181818183</v>
      </c>
      <c r="E819" t="s">
        <v>14</v>
      </c>
      <c r="F819">
        <v>10</v>
      </c>
    </row>
    <row r="820" spans="1:6" ht="34" x14ac:dyDescent="0.2">
      <c r="A820" s="3" t="s">
        <v>1090</v>
      </c>
      <c r="B820">
        <v>50500</v>
      </c>
      <c r="C820">
        <v>16389</v>
      </c>
      <c r="D820" s="5">
        <f>C820/B820*100</f>
        <v>32.453465346534657</v>
      </c>
      <c r="E820" t="s">
        <v>14</v>
      </c>
      <c r="F820">
        <v>191</v>
      </c>
    </row>
    <row r="821" spans="1:6" ht="17" x14ac:dyDescent="0.2">
      <c r="A821" s="3" t="s">
        <v>1094</v>
      </c>
      <c r="B821">
        <v>96700</v>
      </c>
      <c r="C821">
        <v>81136</v>
      </c>
      <c r="D821" s="5">
        <f>C821/B821*100</f>
        <v>83.904860392967933</v>
      </c>
      <c r="E821" t="s">
        <v>14</v>
      </c>
      <c r="F821">
        <v>1979</v>
      </c>
    </row>
    <row r="822" spans="1:6" ht="34" x14ac:dyDescent="0.2">
      <c r="A822" s="3" t="s">
        <v>1096</v>
      </c>
      <c r="B822">
        <v>2100</v>
      </c>
      <c r="C822">
        <v>1768</v>
      </c>
      <c r="D822" s="5">
        <f>C822/B822*100</f>
        <v>84.19047619047619</v>
      </c>
      <c r="E822" t="s">
        <v>14</v>
      </c>
      <c r="F822">
        <v>63</v>
      </c>
    </row>
    <row r="823" spans="1:6" ht="17" x14ac:dyDescent="0.2">
      <c r="A823" s="3" t="s">
        <v>1100</v>
      </c>
      <c r="B823">
        <v>189200</v>
      </c>
      <c r="C823">
        <v>188480</v>
      </c>
      <c r="D823" s="5">
        <f>C823/B823*100</f>
        <v>99.619450317124731</v>
      </c>
      <c r="E823" t="s">
        <v>14</v>
      </c>
      <c r="F823">
        <v>6080</v>
      </c>
    </row>
    <row r="824" spans="1:6" ht="17" x14ac:dyDescent="0.2">
      <c r="A824" s="3" t="s">
        <v>1102</v>
      </c>
      <c r="B824">
        <v>9000</v>
      </c>
      <c r="C824">
        <v>7227</v>
      </c>
      <c r="D824" s="5">
        <f>C824/B824*100</f>
        <v>80.300000000000011</v>
      </c>
      <c r="E824" t="s">
        <v>14</v>
      </c>
      <c r="F824">
        <v>80</v>
      </c>
    </row>
    <row r="825" spans="1:6" ht="17" x14ac:dyDescent="0.2">
      <c r="A825" s="3" t="s">
        <v>1104</v>
      </c>
      <c r="B825">
        <v>5100</v>
      </c>
      <c r="C825">
        <v>574</v>
      </c>
      <c r="D825" s="5">
        <f>C825/B825*100</f>
        <v>11.254901960784313</v>
      </c>
      <c r="E825" t="s">
        <v>14</v>
      </c>
      <c r="F825">
        <v>9</v>
      </c>
    </row>
    <row r="826" spans="1:6" ht="34" x14ac:dyDescent="0.2">
      <c r="A826" s="3" t="s">
        <v>1106</v>
      </c>
      <c r="B826">
        <v>105000</v>
      </c>
      <c r="C826">
        <v>96328</v>
      </c>
      <c r="D826" s="5">
        <f>C826/B826*100</f>
        <v>91.740952380952379</v>
      </c>
      <c r="E826" t="s">
        <v>14</v>
      </c>
      <c r="F826">
        <v>1784</v>
      </c>
    </row>
    <row r="827" spans="1:6" ht="17" x14ac:dyDescent="0.2">
      <c r="A827" s="3" t="s">
        <v>1114</v>
      </c>
      <c r="B827">
        <v>89100</v>
      </c>
      <c r="C827">
        <v>13385</v>
      </c>
      <c r="D827" s="5">
        <f>C827/B827*100</f>
        <v>15.022446689113355</v>
      </c>
      <c r="E827" t="s">
        <v>14</v>
      </c>
      <c r="F827">
        <v>243</v>
      </c>
    </row>
    <row r="828" spans="1:6" ht="17" x14ac:dyDescent="0.2">
      <c r="A828" s="3" t="s">
        <v>1122</v>
      </c>
      <c r="B828">
        <v>151300</v>
      </c>
      <c r="C828">
        <v>57034</v>
      </c>
      <c r="D828" s="5">
        <f>C828/B828*100</f>
        <v>37.695968274950431</v>
      </c>
      <c r="E828" t="s">
        <v>14</v>
      </c>
      <c r="F828">
        <v>1296</v>
      </c>
    </row>
    <row r="829" spans="1:6" ht="17" x14ac:dyDescent="0.2">
      <c r="A829" s="3" t="s">
        <v>1124</v>
      </c>
      <c r="B829">
        <v>9800</v>
      </c>
      <c r="C829">
        <v>7120</v>
      </c>
      <c r="D829" s="5">
        <f>C829/B829*100</f>
        <v>72.653061224489804</v>
      </c>
      <c r="E829" t="s">
        <v>14</v>
      </c>
      <c r="F829">
        <v>77</v>
      </c>
    </row>
    <row r="830" spans="1:6" ht="17" x14ac:dyDescent="0.2">
      <c r="A830" s="3" t="s">
        <v>1128</v>
      </c>
      <c r="B830">
        <v>178000</v>
      </c>
      <c r="C830">
        <v>43086</v>
      </c>
      <c r="D830" s="5">
        <f>C830/B830*100</f>
        <v>24.205617977528089</v>
      </c>
      <c r="E830" t="s">
        <v>14</v>
      </c>
      <c r="F830">
        <v>395</v>
      </c>
    </row>
    <row r="831" spans="1:6" ht="17" x14ac:dyDescent="0.2">
      <c r="A831" s="3" t="s">
        <v>1130</v>
      </c>
      <c r="B831">
        <v>77000</v>
      </c>
      <c r="C831">
        <v>1930</v>
      </c>
      <c r="D831" s="5">
        <f>C831/B831*100</f>
        <v>2.5064935064935066</v>
      </c>
      <c r="E831" t="s">
        <v>14</v>
      </c>
      <c r="F831">
        <v>49</v>
      </c>
    </row>
    <row r="832" spans="1:6" ht="17" x14ac:dyDescent="0.2">
      <c r="A832" s="3" t="s">
        <v>1132</v>
      </c>
      <c r="B832">
        <v>84900</v>
      </c>
      <c r="C832">
        <v>13864</v>
      </c>
      <c r="D832" s="5">
        <f>C832/B832*100</f>
        <v>16.329799764428738</v>
      </c>
      <c r="E832" t="s">
        <v>14</v>
      </c>
      <c r="F832">
        <v>180</v>
      </c>
    </row>
    <row r="833" spans="1:6" ht="17" x14ac:dyDescent="0.2">
      <c r="A833" s="3" t="s">
        <v>1136</v>
      </c>
      <c r="B833">
        <v>184800</v>
      </c>
      <c r="C833">
        <v>164109</v>
      </c>
      <c r="D833" s="5">
        <f>C833/B833*100</f>
        <v>88.803571428571431</v>
      </c>
      <c r="E833" t="s">
        <v>14</v>
      </c>
      <c r="F833">
        <v>2690</v>
      </c>
    </row>
    <row r="834" spans="1:6" ht="17" x14ac:dyDescent="0.2">
      <c r="A834" s="3" t="s">
        <v>1148</v>
      </c>
      <c r="B834">
        <v>180100</v>
      </c>
      <c r="C834">
        <v>105598</v>
      </c>
      <c r="D834" s="5">
        <f>C834/B834*100</f>
        <v>58.6329816768462</v>
      </c>
      <c r="E834" t="s">
        <v>14</v>
      </c>
      <c r="F834">
        <v>2779</v>
      </c>
    </row>
    <row r="835" spans="1:6" ht="17" x14ac:dyDescent="0.2">
      <c r="A835" s="3" t="s">
        <v>1150</v>
      </c>
      <c r="B835">
        <v>9000</v>
      </c>
      <c r="C835">
        <v>8866</v>
      </c>
      <c r="D835" s="5">
        <f>C835/B835*100</f>
        <v>98.51111111111112</v>
      </c>
      <c r="E835" t="s">
        <v>14</v>
      </c>
      <c r="F835">
        <v>92</v>
      </c>
    </row>
    <row r="836" spans="1:6" ht="34" x14ac:dyDescent="0.2">
      <c r="A836" s="3" t="s">
        <v>1152</v>
      </c>
      <c r="B836">
        <v>170600</v>
      </c>
      <c r="C836">
        <v>75022</v>
      </c>
      <c r="D836" s="5">
        <f>C836/B836*100</f>
        <v>43.975381008206334</v>
      </c>
      <c r="E836" t="s">
        <v>14</v>
      </c>
      <c r="F836">
        <v>1028</v>
      </c>
    </row>
    <row r="837" spans="1:6" ht="34" x14ac:dyDescent="0.2">
      <c r="A837" s="3" t="s">
        <v>1169</v>
      </c>
      <c r="B837">
        <v>9900</v>
      </c>
      <c r="C837">
        <v>1269</v>
      </c>
      <c r="D837" s="5">
        <f>C837/B837*100</f>
        <v>12.818181818181817</v>
      </c>
      <c r="E837" t="s">
        <v>14</v>
      </c>
      <c r="F837">
        <v>26</v>
      </c>
    </row>
    <row r="838" spans="1:6" ht="17" x14ac:dyDescent="0.2">
      <c r="A838" s="3" t="s">
        <v>1173</v>
      </c>
      <c r="B838">
        <v>168700</v>
      </c>
      <c r="C838">
        <v>141393</v>
      </c>
      <c r="D838" s="5">
        <f>C838/B838*100</f>
        <v>83.813278008298752</v>
      </c>
      <c r="E838" t="s">
        <v>14</v>
      </c>
      <c r="F838">
        <v>1790</v>
      </c>
    </row>
    <row r="839" spans="1:6" ht="17" x14ac:dyDescent="0.2">
      <c r="A839" s="3" t="s">
        <v>1177</v>
      </c>
      <c r="B839">
        <v>9300</v>
      </c>
      <c r="C839">
        <v>4124</v>
      </c>
      <c r="D839" s="5">
        <f>C839/B839*100</f>
        <v>44.344086021505376</v>
      </c>
      <c r="E839" t="s">
        <v>14</v>
      </c>
      <c r="F839">
        <v>37</v>
      </c>
    </row>
    <row r="840" spans="1:6" ht="17" x14ac:dyDescent="0.2">
      <c r="A840" s="3" t="s">
        <v>1187</v>
      </c>
      <c r="B840">
        <v>3500</v>
      </c>
      <c r="C840">
        <v>3295</v>
      </c>
      <c r="D840" s="5">
        <f>C840/B840*100</f>
        <v>94.142857142857139</v>
      </c>
      <c r="E840" t="s">
        <v>14</v>
      </c>
      <c r="F840">
        <v>35</v>
      </c>
    </row>
    <row r="841" spans="1:6" ht="17" x14ac:dyDescent="0.2">
      <c r="A841" s="3" t="s">
        <v>1195</v>
      </c>
      <c r="B841">
        <v>83300</v>
      </c>
      <c r="C841">
        <v>52421</v>
      </c>
      <c r="D841" s="5">
        <f>C841/B841*100</f>
        <v>62.930372148859547</v>
      </c>
      <c r="E841" t="s">
        <v>14</v>
      </c>
      <c r="F841">
        <v>558</v>
      </c>
    </row>
    <row r="842" spans="1:6" ht="34" x14ac:dyDescent="0.2">
      <c r="A842" s="3" t="s">
        <v>1197</v>
      </c>
      <c r="B842">
        <v>9700</v>
      </c>
      <c r="C842">
        <v>6298</v>
      </c>
      <c r="D842" s="5">
        <f>C842/B842*100</f>
        <v>64.927835051546396</v>
      </c>
      <c r="E842" t="s">
        <v>14</v>
      </c>
      <c r="F842">
        <v>64</v>
      </c>
    </row>
    <row r="843" spans="1:6" ht="17" x14ac:dyDescent="0.2">
      <c r="A843" s="3" t="s">
        <v>1201</v>
      </c>
      <c r="B843">
        <v>96500</v>
      </c>
      <c r="C843">
        <v>16168</v>
      </c>
      <c r="D843" s="5">
        <f>C843/B843*100</f>
        <v>16.754404145077721</v>
      </c>
      <c r="E843" t="s">
        <v>14</v>
      </c>
      <c r="F843">
        <v>245</v>
      </c>
    </row>
    <row r="844" spans="1:6" ht="17" x14ac:dyDescent="0.2">
      <c r="A844" s="3" t="s">
        <v>1206</v>
      </c>
      <c r="B844">
        <v>6000</v>
      </c>
      <c r="C844">
        <v>3841</v>
      </c>
      <c r="D844" s="5">
        <f>C844/B844*100</f>
        <v>64.016666666666666</v>
      </c>
      <c r="E844" t="s">
        <v>14</v>
      </c>
      <c r="F844">
        <v>71</v>
      </c>
    </row>
    <row r="845" spans="1:6" ht="17" x14ac:dyDescent="0.2">
      <c r="A845" s="3" t="s">
        <v>1208</v>
      </c>
      <c r="B845">
        <v>8700</v>
      </c>
      <c r="C845">
        <v>4531</v>
      </c>
      <c r="D845" s="5">
        <f>C845/B845*100</f>
        <v>52.080459770114942</v>
      </c>
      <c r="E845" t="s">
        <v>14</v>
      </c>
      <c r="F845">
        <v>42</v>
      </c>
    </row>
    <row r="846" spans="1:6" ht="17" hidden="1" x14ac:dyDescent="0.2">
      <c r="A846" s="3" t="s">
        <v>1722</v>
      </c>
      <c r="B846">
        <v>8800</v>
      </c>
      <c r="C846">
        <v>8747</v>
      </c>
      <c r="D846" s="5">
        <f>C846/B846*100</f>
        <v>99.39772727272728</v>
      </c>
      <c r="E846" t="s">
        <v>74</v>
      </c>
      <c r="F846">
        <v>94</v>
      </c>
    </row>
    <row r="847" spans="1:6" ht="17" x14ac:dyDescent="0.2">
      <c r="A847" s="3" t="s">
        <v>1217</v>
      </c>
      <c r="B847">
        <v>9400</v>
      </c>
      <c r="C847">
        <v>6852</v>
      </c>
      <c r="D847" s="5">
        <f>C847/B847*100</f>
        <v>72.893617021276597</v>
      </c>
      <c r="E847" t="s">
        <v>14</v>
      </c>
      <c r="F847">
        <v>156</v>
      </c>
    </row>
    <row r="848" spans="1:6" ht="17" x14ac:dyDescent="0.2">
      <c r="A848" s="3" t="s">
        <v>1219</v>
      </c>
      <c r="B848">
        <v>157600</v>
      </c>
      <c r="C848">
        <v>124517</v>
      </c>
      <c r="D848" s="5">
        <f>C848/B848*100</f>
        <v>79.008248730964468</v>
      </c>
      <c r="E848" t="s">
        <v>14</v>
      </c>
      <c r="F848">
        <v>1368</v>
      </c>
    </row>
    <row r="849" spans="1:6" ht="17" x14ac:dyDescent="0.2">
      <c r="A849" s="3" t="s">
        <v>1221</v>
      </c>
      <c r="B849">
        <v>7900</v>
      </c>
      <c r="C849">
        <v>5113</v>
      </c>
      <c r="D849" s="5">
        <f>C849/B849*100</f>
        <v>64.721518987341781</v>
      </c>
      <c r="E849" t="s">
        <v>14</v>
      </c>
      <c r="F849">
        <v>102</v>
      </c>
    </row>
    <row r="850" spans="1:6" ht="34" x14ac:dyDescent="0.2">
      <c r="A850" s="3" t="s">
        <v>1223</v>
      </c>
      <c r="B850">
        <v>7100</v>
      </c>
      <c r="C850">
        <v>5824</v>
      </c>
      <c r="D850" s="5">
        <f>C850/B850*100</f>
        <v>82.028169014084511</v>
      </c>
      <c r="E850" t="s">
        <v>14</v>
      </c>
      <c r="F850">
        <v>86</v>
      </c>
    </row>
    <row r="851" spans="1:6" ht="34" x14ac:dyDescent="0.2">
      <c r="A851" s="3" t="s">
        <v>1227</v>
      </c>
      <c r="B851">
        <v>156800</v>
      </c>
      <c r="C851">
        <v>20243</v>
      </c>
      <c r="D851" s="5">
        <f>C851/B851*100</f>
        <v>12.910076530612244</v>
      </c>
      <c r="E851" t="s">
        <v>14</v>
      </c>
      <c r="F851">
        <v>253</v>
      </c>
    </row>
    <row r="852" spans="1:6" ht="34" x14ac:dyDescent="0.2">
      <c r="A852" s="3" t="s">
        <v>1231</v>
      </c>
      <c r="B852">
        <v>157300</v>
      </c>
      <c r="C852">
        <v>11167</v>
      </c>
      <c r="D852" s="5">
        <f>C852/B852*100</f>
        <v>7.0991735537190088</v>
      </c>
      <c r="E852" t="s">
        <v>14</v>
      </c>
      <c r="F852">
        <v>157</v>
      </c>
    </row>
    <row r="853" spans="1:6" ht="17" x14ac:dyDescent="0.2">
      <c r="A853" s="3" t="s">
        <v>1235</v>
      </c>
      <c r="B853">
        <v>7900</v>
      </c>
      <c r="C853">
        <v>7875</v>
      </c>
      <c r="D853" s="5">
        <f>C853/B853*100</f>
        <v>99.683544303797461</v>
      </c>
      <c r="E853" t="s">
        <v>14</v>
      </c>
      <c r="F853">
        <v>183</v>
      </c>
    </row>
    <row r="854" spans="1:6" ht="34" x14ac:dyDescent="0.2">
      <c r="A854" s="3" t="s">
        <v>1241</v>
      </c>
      <c r="B854">
        <v>140300</v>
      </c>
      <c r="C854">
        <v>5112</v>
      </c>
      <c r="D854" s="5">
        <f>C854/B854*100</f>
        <v>3.6436208125445471</v>
      </c>
      <c r="E854" t="s">
        <v>14</v>
      </c>
      <c r="F854">
        <v>82</v>
      </c>
    </row>
    <row r="855" spans="1:6" ht="17" x14ac:dyDescent="0.2">
      <c r="A855" s="3" t="s">
        <v>1243</v>
      </c>
      <c r="B855">
        <v>100</v>
      </c>
      <c r="C855">
        <v>5</v>
      </c>
      <c r="D855" s="5">
        <f>C855/B855*100</f>
        <v>5</v>
      </c>
      <c r="E855" t="s">
        <v>14</v>
      </c>
      <c r="F855">
        <v>1</v>
      </c>
    </row>
    <row r="856" spans="1:6" ht="17" x14ac:dyDescent="0.2">
      <c r="A856" s="3" t="s">
        <v>1279</v>
      </c>
      <c r="B856">
        <v>198600</v>
      </c>
      <c r="C856">
        <v>97037</v>
      </c>
      <c r="D856" s="5">
        <f>C856/B856*100</f>
        <v>48.860523665659613</v>
      </c>
      <c r="E856" t="s">
        <v>14</v>
      </c>
      <c r="F856">
        <v>1198</v>
      </c>
    </row>
    <row r="857" spans="1:6" ht="17" x14ac:dyDescent="0.2">
      <c r="A857" s="3" t="s">
        <v>1281</v>
      </c>
      <c r="B857">
        <v>195900</v>
      </c>
      <c r="C857">
        <v>55757</v>
      </c>
      <c r="D857" s="5">
        <f>C857/B857*100</f>
        <v>28.461970393057683</v>
      </c>
      <c r="E857" t="s">
        <v>14</v>
      </c>
      <c r="F857">
        <v>648</v>
      </c>
    </row>
    <row r="858" spans="1:6" ht="17" x14ac:dyDescent="0.2">
      <c r="A858" s="3" t="s">
        <v>1287</v>
      </c>
      <c r="B858">
        <v>189000</v>
      </c>
      <c r="C858">
        <v>5916</v>
      </c>
      <c r="D858" s="5">
        <f>C858/B858*100</f>
        <v>3.1301587301587301</v>
      </c>
      <c r="E858" t="s">
        <v>14</v>
      </c>
      <c r="F858">
        <v>64</v>
      </c>
    </row>
    <row r="859" spans="1:6" ht="34" x14ac:dyDescent="0.2">
      <c r="A859" s="3" t="s">
        <v>1293</v>
      </c>
      <c r="B859">
        <v>7500</v>
      </c>
      <c r="C859">
        <v>5803</v>
      </c>
      <c r="D859" s="5">
        <f>C859/B859*100</f>
        <v>77.373333333333335</v>
      </c>
      <c r="E859" t="s">
        <v>14</v>
      </c>
      <c r="F859">
        <v>62</v>
      </c>
    </row>
    <row r="860" spans="1:6" ht="17" x14ac:dyDescent="0.2">
      <c r="A860" s="3" t="s">
        <v>1301</v>
      </c>
      <c r="B860">
        <v>85900</v>
      </c>
      <c r="C860">
        <v>55476</v>
      </c>
      <c r="D860" s="5">
        <f>C860/B860*100</f>
        <v>64.58207217694995</v>
      </c>
      <c r="E860" t="s">
        <v>14</v>
      </c>
      <c r="F860">
        <v>750</v>
      </c>
    </row>
    <row r="861" spans="1:6" ht="34" x14ac:dyDescent="0.2">
      <c r="A861" s="3" t="s">
        <v>1309</v>
      </c>
      <c r="B861">
        <v>6700</v>
      </c>
      <c r="C861">
        <v>5569</v>
      </c>
      <c r="D861" s="5">
        <f>C861/B861*100</f>
        <v>83.119402985074629</v>
      </c>
      <c r="E861" t="s">
        <v>14</v>
      </c>
      <c r="F861">
        <v>105</v>
      </c>
    </row>
    <row r="862" spans="1:6" ht="17" x14ac:dyDescent="0.2">
      <c r="A862" s="3" t="s">
        <v>1315</v>
      </c>
      <c r="B862">
        <v>197700</v>
      </c>
      <c r="C862">
        <v>127591</v>
      </c>
      <c r="D862" s="5">
        <f>C862/B862*100</f>
        <v>64.537683358624179</v>
      </c>
      <c r="E862" t="s">
        <v>14</v>
      </c>
      <c r="F862">
        <v>2604</v>
      </c>
    </row>
    <row r="863" spans="1:6" ht="17" x14ac:dyDescent="0.2">
      <c r="A863" s="3" t="s">
        <v>1317</v>
      </c>
      <c r="B863">
        <v>8500</v>
      </c>
      <c r="C863">
        <v>6750</v>
      </c>
      <c r="D863" s="5">
        <f>C863/B863*100</f>
        <v>79.411764705882348</v>
      </c>
      <c r="E863" t="s">
        <v>14</v>
      </c>
      <c r="F863">
        <v>65</v>
      </c>
    </row>
    <row r="864" spans="1:6" ht="17" x14ac:dyDescent="0.2">
      <c r="A864" s="3" t="s">
        <v>1319</v>
      </c>
      <c r="B864">
        <v>81600</v>
      </c>
      <c r="C864">
        <v>9318</v>
      </c>
      <c r="D864" s="5">
        <f>C864/B864*100</f>
        <v>11.419117647058824</v>
      </c>
      <c r="E864" t="s">
        <v>14</v>
      </c>
      <c r="F864">
        <v>94</v>
      </c>
    </row>
    <row r="865" spans="1:6" ht="17" x14ac:dyDescent="0.2">
      <c r="A865" s="3" t="s">
        <v>1323</v>
      </c>
      <c r="B865">
        <v>119800</v>
      </c>
      <c r="C865">
        <v>19769</v>
      </c>
      <c r="D865" s="5">
        <f>C865/B865*100</f>
        <v>16.501669449081803</v>
      </c>
      <c r="E865" t="s">
        <v>14</v>
      </c>
      <c r="F865">
        <v>257</v>
      </c>
    </row>
    <row r="866" spans="1:6" ht="17" x14ac:dyDescent="0.2">
      <c r="A866" s="3" t="s">
        <v>1331</v>
      </c>
      <c r="B866">
        <v>169400</v>
      </c>
      <c r="C866">
        <v>81984</v>
      </c>
      <c r="D866" s="5">
        <f>C866/B866*100</f>
        <v>48.396694214876035</v>
      </c>
      <c r="E866" t="s">
        <v>14</v>
      </c>
      <c r="F866">
        <v>2928</v>
      </c>
    </row>
    <row r="867" spans="1:6" ht="17" x14ac:dyDescent="0.2">
      <c r="A867" s="3" t="s">
        <v>1333</v>
      </c>
      <c r="B867">
        <v>192100</v>
      </c>
      <c r="C867">
        <v>178483</v>
      </c>
      <c r="D867" s="5">
        <f>C867/B867*100</f>
        <v>92.911504424778755</v>
      </c>
      <c r="E867" t="s">
        <v>14</v>
      </c>
      <c r="F867">
        <v>4697</v>
      </c>
    </row>
    <row r="868" spans="1:6" ht="17" hidden="1" x14ac:dyDescent="0.2">
      <c r="A868" s="3" t="s">
        <v>1765</v>
      </c>
      <c r="B868">
        <v>182800</v>
      </c>
      <c r="C868">
        <v>79045</v>
      </c>
      <c r="D868" s="5">
        <f>C868/B868*100</f>
        <v>43.241247264770237</v>
      </c>
      <c r="E868" t="s">
        <v>74</v>
      </c>
      <c r="F868">
        <v>898</v>
      </c>
    </row>
    <row r="869" spans="1:6" ht="17" x14ac:dyDescent="0.2">
      <c r="A869" s="3" t="s">
        <v>1335</v>
      </c>
      <c r="B869">
        <v>98700</v>
      </c>
      <c r="C869">
        <v>87448</v>
      </c>
      <c r="D869" s="5">
        <f>C869/B869*100</f>
        <v>88.599797365754824</v>
      </c>
      <c r="E869" t="s">
        <v>14</v>
      </c>
      <c r="F869">
        <v>2915</v>
      </c>
    </row>
    <row r="870" spans="1:6" ht="17" x14ac:dyDescent="0.2">
      <c r="A870" s="3" t="s">
        <v>1337</v>
      </c>
      <c r="B870">
        <v>4500</v>
      </c>
      <c r="C870">
        <v>1863</v>
      </c>
      <c r="D870" s="5">
        <f>C870/B870*100</f>
        <v>41.4</v>
      </c>
      <c r="E870" t="s">
        <v>14</v>
      </c>
      <c r="F870">
        <v>18</v>
      </c>
    </row>
    <row r="871" spans="1:6" ht="17" x14ac:dyDescent="0.2">
      <c r="A871" s="3" t="s">
        <v>1341</v>
      </c>
      <c r="B871">
        <v>121700</v>
      </c>
      <c r="C871">
        <v>59003</v>
      </c>
      <c r="D871" s="5">
        <f>C871/B871*100</f>
        <v>48.482333607230892</v>
      </c>
      <c r="E871" t="s">
        <v>14</v>
      </c>
      <c r="F871">
        <v>602</v>
      </c>
    </row>
    <row r="872" spans="1:6" ht="17" x14ac:dyDescent="0.2">
      <c r="A872" s="3" t="s">
        <v>1343</v>
      </c>
      <c r="B872">
        <v>100</v>
      </c>
      <c r="C872">
        <v>2</v>
      </c>
      <c r="D872" s="5">
        <f>C872/B872*100</f>
        <v>2</v>
      </c>
      <c r="E872" t="s">
        <v>14</v>
      </c>
      <c r="F872">
        <v>1</v>
      </c>
    </row>
    <row r="873" spans="1:6" ht="17" x14ac:dyDescent="0.2">
      <c r="A873" s="3" t="s">
        <v>1345</v>
      </c>
      <c r="B873">
        <v>196700</v>
      </c>
      <c r="C873">
        <v>174039</v>
      </c>
      <c r="D873" s="5">
        <f>C873/B873*100</f>
        <v>88.47941026944585</v>
      </c>
      <c r="E873" t="s">
        <v>14</v>
      </c>
      <c r="F873">
        <v>3868</v>
      </c>
    </row>
    <row r="874" spans="1:6" ht="34" x14ac:dyDescent="0.2">
      <c r="A874" s="3" t="s">
        <v>1355</v>
      </c>
      <c r="B874">
        <v>118400</v>
      </c>
      <c r="C874">
        <v>49879</v>
      </c>
      <c r="D874" s="5">
        <f>C874/B874*100</f>
        <v>42.127533783783782</v>
      </c>
      <c r="E874" t="s">
        <v>14</v>
      </c>
      <c r="F874">
        <v>504</v>
      </c>
    </row>
    <row r="875" spans="1:6" ht="17" x14ac:dyDescent="0.2">
      <c r="A875" s="3" t="s">
        <v>1357</v>
      </c>
      <c r="B875">
        <v>10000</v>
      </c>
      <c r="C875">
        <v>824</v>
      </c>
      <c r="D875" s="5">
        <f>C875/B875*100</f>
        <v>8.24</v>
      </c>
      <c r="E875" t="s">
        <v>14</v>
      </c>
      <c r="F875">
        <v>14</v>
      </c>
    </row>
    <row r="876" spans="1:6" ht="17" x14ac:dyDescent="0.2">
      <c r="A876" s="3" t="s">
        <v>1361</v>
      </c>
      <c r="B876">
        <v>120700</v>
      </c>
      <c r="C876">
        <v>57010</v>
      </c>
      <c r="D876" s="5">
        <f>C876/B876*100</f>
        <v>47.232808616404313</v>
      </c>
      <c r="E876" t="s">
        <v>14</v>
      </c>
      <c r="F876">
        <v>750</v>
      </c>
    </row>
    <row r="877" spans="1:6" ht="17" x14ac:dyDescent="0.2">
      <c r="A877" s="3" t="s">
        <v>1363</v>
      </c>
      <c r="B877">
        <v>9100</v>
      </c>
      <c r="C877">
        <v>7438</v>
      </c>
      <c r="D877" s="5">
        <f>C877/B877*100</f>
        <v>81.736263736263737</v>
      </c>
      <c r="E877" t="s">
        <v>14</v>
      </c>
      <c r="F877">
        <v>77</v>
      </c>
    </row>
    <row r="878" spans="1:6" ht="17" x14ac:dyDescent="0.2">
      <c r="A878" s="3" t="s">
        <v>1365</v>
      </c>
      <c r="B878">
        <v>106800</v>
      </c>
      <c r="C878">
        <v>57872</v>
      </c>
      <c r="D878" s="5">
        <f>C878/B878*100</f>
        <v>54.187265917603</v>
      </c>
      <c r="E878" t="s">
        <v>14</v>
      </c>
      <c r="F878">
        <v>752</v>
      </c>
    </row>
    <row r="879" spans="1:6" ht="17" x14ac:dyDescent="0.2">
      <c r="A879" s="3" t="s">
        <v>1367</v>
      </c>
      <c r="B879">
        <v>9100</v>
      </c>
      <c r="C879">
        <v>8906</v>
      </c>
      <c r="D879" s="5">
        <f>C879/B879*100</f>
        <v>97.868131868131869</v>
      </c>
      <c r="E879" t="s">
        <v>14</v>
      </c>
      <c r="F879">
        <v>131</v>
      </c>
    </row>
    <row r="880" spans="1:6" ht="17" x14ac:dyDescent="0.2">
      <c r="A880" s="3" t="s">
        <v>1369</v>
      </c>
      <c r="B880">
        <v>10000</v>
      </c>
      <c r="C880">
        <v>7724</v>
      </c>
      <c r="D880" s="5">
        <f>C880/B880*100</f>
        <v>77.239999999999995</v>
      </c>
      <c r="E880" t="s">
        <v>14</v>
      </c>
      <c r="F880">
        <v>87</v>
      </c>
    </row>
    <row r="881" spans="1:6" ht="17" x14ac:dyDescent="0.2">
      <c r="A881" s="3" t="s">
        <v>1370</v>
      </c>
      <c r="B881">
        <v>79400</v>
      </c>
      <c r="C881">
        <v>26571</v>
      </c>
      <c r="D881" s="5">
        <f>C881/B881*100</f>
        <v>33.464735516372798</v>
      </c>
      <c r="E881" t="s">
        <v>14</v>
      </c>
      <c r="F881">
        <v>1063</v>
      </c>
    </row>
    <row r="882" spans="1:6" ht="34" x14ac:dyDescent="0.2">
      <c r="A882" s="3" t="s">
        <v>1378</v>
      </c>
      <c r="B882">
        <v>27500</v>
      </c>
      <c r="C882">
        <v>5593</v>
      </c>
      <c r="D882" s="5">
        <f>C882/B882*100</f>
        <v>20.33818181818182</v>
      </c>
      <c r="E882" t="s">
        <v>14</v>
      </c>
      <c r="F882">
        <v>76</v>
      </c>
    </row>
    <row r="883" spans="1:6" ht="17" x14ac:dyDescent="0.2">
      <c r="A883" s="3" t="s">
        <v>1385</v>
      </c>
      <c r="B883">
        <v>197900</v>
      </c>
      <c r="C883">
        <v>110689</v>
      </c>
      <c r="D883" s="5">
        <f>C883/B883*100</f>
        <v>55.931783729156137</v>
      </c>
      <c r="E883" t="s">
        <v>14</v>
      </c>
      <c r="F883">
        <v>4428</v>
      </c>
    </row>
    <row r="884" spans="1:6" ht="17" x14ac:dyDescent="0.2">
      <c r="A884" s="3" t="s">
        <v>1387</v>
      </c>
      <c r="B884">
        <v>5600</v>
      </c>
      <c r="C884">
        <v>2445</v>
      </c>
      <c r="D884" s="5">
        <f>C884/B884*100</f>
        <v>43.660714285714285</v>
      </c>
      <c r="E884" t="s">
        <v>14</v>
      </c>
      <c r="F884">
        <v>58</v>
      </c>
    </row>
    <row r="885" spans="1:6" ht="17" x14ac:dyDescent="0.2">
      <c r="A885" s="3" t="s">
        <v>1395</v>
      </c>
      <c r="B885">
        <v>5300</v>
      </c>
      <c r="C885">
        <v>4432</v>
      </c>
      <c r="D885" s="5">
        <f>C885/B885*100</f>
        <v>83.622641509433961</v>
      </c>
      <c r="E885" t="s">
        <v>14</v>
      </c>
      <c r="F885">
        <v>111</v>
      </c>
    </row>
    <row r="886" spans="1:6" ht="34" x14ac:dyDescent="0.2">
      <c r="A886" s="3" t="s">
        <v>1400</v>
      </c>
      <c r="B886">
        <v>145600</v>
      </c>
      <c r="C886">
        <v>141822</v>
      </c>
      <c r="D886" s="5">
        <f>C886/B886*100</f>
        <v>97.405219780219781</v>
      </c>
      <c r="E886" t="s">
        <v>14</v>
      </c>
      <c r="F886">
        <v>2955</v>
      </c>
    </row>
    <row r="887" spans="1:6" ht="34" x14ac:dyDescent="0.2">
      <c r="A887" s="3" t="s">
        <v>1402</v>
      </c>
      <c r="B887">
        <v>184100</v>
      </c>
      <c r="C887">
        <v>159037</v>
      </c>
      <c r="D887" s="5">
        <f>C887/B887*100</f>
        <v>86.386203150461711</v>
      </c>
      <c r="E887" t="s">
        <v>14</v>
      </c>
      <c r="F887">
        <v>1657</v>
      </c>
    </row>
    <row r="888" spans="1:6" ht="17" x14ac:dyDescent="0.2">
      <c r="A888" s="3" t="s">
        <v>1410</v>
      </c>
      <c r="B888">
        <v>140000</v>
      </c>
      <c r="C888">
        <v>94501</v>
      </c>
      <c r="D888" s="5">
        <f>C888/B888*100</f>
        <v>67.500714285714281</v>
      </c>
      <c r="E888" t="s">
        <v>14</v>
      </c>
      <c r="F888">
        <v>926</v>
      </c>
    </row>
    <row r="889" spans="1:6" ht="17" x14ac:dyDescent="0.2">
      <c r="A889" s="3" t="s">
        <v>1424</v>
      </c>
      <c r="B889">
        <v>6000</v>
      </c>
      <c r="C889">
        <v>5438</v>
      </c>
      <c r="D889" s="5">
        <f>C889/B889*100</f>
        <v>90.633333333333326</v>
      </c>
      <c r="E889" t="s">
        <v>14</v>
      </c>
      <c r="F889">
        <v>77</v>
      </c>
    </row>
    <row r="890" spans="1:6" ht="34" x14ac:dyDescent="0.2">
      <c r="A890" s="3" t="s">
        <v>1426</v>
      </c>
      <c r="B890">
        <v>180400</v>
      </c>
      <c r="C890">
        <v>115396</v>
      </c>
      <c r="D890" s="5">
        <f>C890/B890*100</f>
        <v>63.966740576496676</v>
      </c>
      <c r="E890" t="s">
        <v>14</v>
      </c>
      <c r="F890">
        <v>1748</v>
      </c>
    </row>
    <row r="891" spans="1:6" ht="17" x14ac:dyDescent="0.2">
      <c r="A891" s="3" t="s">
        <v>1428</v>
      </c>
      <c r="B891">
        <v>9100</v>
      </c>
      <c r="C891">
        <v>7656</v>
      </c>
      <c r="D891" s="5">
        <f>C891/B891*100</f>
        <v>84.131868131868131</v>
      </c>
      <c r="E891" t="s">
        <v>14</v>
      </c>
      <c r="F891">
        <v>79</v>
      </c>
    </row>
    <row r="892" spans="1:6" ht="17" x14ac:dyDescent="0.2">
      <c r="A892" s="3" t="s">
        <v>1432</v>
      </c>
      <c r="B892">
        <v>164100</v>
      </c>
      <c r="C892">
        <v>96888</v>
      </c>
      <c r="D892" s="5">
        <f>C892/B892*100</f>
        <v>59.042047531992694</v>
      </c>
      <c r="E892" t="s">
        <v>14</v>
      </c>
      <c r="F892">
        <v>889</v>
      </c>
    </row>
    <row r="893" spans="1:6" ht="17" x14ac:dyDescent="0.2">
      <c r="A893" s="3" t="s">
        <v>1437</v>
      </c>
      <c r="B893">
        <v>7400</v>
      </c>
      <c r="C893">
        <v>6245</v>
      </c>
      <c r="D893" s="5">
        <f>C893/B893*100</f>
        <v>84.391891891891888</v>
      </c>
      <c r="E893" t="s">
        <v>14</v>
      </c>
      <c r="F893">
        <v>56</v>
      </c>
    </row>
    <row r="894" spans="1:6" ht="34" x14ac:dyDescent="0.2">
      <c r="A894" s="3" t="s">
        <v>1439</v>
      </c>
      <c r="B894">
        <v>100</v>
      </c>
      <c r="C894">
        <v>3</v>
      </c>
      <c r="D894" s="5">
        <f>C894/B894*100</f>
        <v>3</v>
      </c>
      <c r="E894" t="s">
        <v>14</v>
      </c>
      <c r="F894">
        <v>1</v>
      </c>
    </row>
    <row r="895" spans="1:6" ht="34" x14ac:dyDescent="0.2">
      <c r="A895" s="3" t="s">
        <v>1443</v>
      </c>
      <c r="B895">
        <v>8700</v>
      </c>
      <c r="C895">
        <v>4710</v>
      </c>
      <c r="D895" s="5">
        <f>C895/B895*100</f>
        <v>54.137931034482754</v>
      </c>
      <c r="E895" t="s">
        <v>14</v>
      </c>
      <c r="F895">
        <v>83</v>
      </c>
    </row>
    <row r="896" spans="1:6" ht="17" x14ac:dyDescent="0.2">
      <c r="A896" s="3" t="s">
        <v>1449</v>
      </c>
      <c r="B896">
        <v>169700</v>
      </c>
      <c r="C896">
        <v>168048</v>
      </c>
      <c r="D896" s="5">
        <f>C896/B896*100</f>
        <v>99.026517383618156</v>
      </c>
      <c r="E896" t="s">
        <v>14</v>
      </c>
      <c r="F896">
        <v>2025</v>
      </c>
    </row>
    <row r="897" spans="1:6" ht="34" x14ac:dyDescent="0.2">
      <c r="A897" s="3" t="s">
        <v>1461</v>
      </c>
      <c r="B897">
        <v>6200</v>
      </c>
      <c r="C897">
        <v>1260</v>
      </c>
      <c r="D897" s="5">
        <f>C897/B897*100</f>
        <v>20.322580645161288</v>
      </c>
      <c r="E897" t="s">
        <v>14</v>
      </c>
      <c r="F897">
        <v>14</v>
      </c>
    </row>
    <row r="898" spans="1:6" ht="17" x14ac:dyDescent="0.2">
      <c r="A898" s="3" t="s">
        <v>1469</v>
      </c>
      <c r="B898">
        <v>118000</v>
      </c>
      <c r="C898">
        <v>28870</v>
      </c>
      <c r="D898" s="5">
        <f>C898/B898*100</f>
        <v>24.466101694915253</v>
      </c>
      <c r="E898" t="s">
        <v>14</v>
      </c>
      <c r="F898">
        <v>656</v>
      </c>
    </row>
    <row r="899" spans="1:6" ht="17" x14ac:dyDescent="0.2">
      <c r="A899" s="3" t="s">
        <v>1489</v>
      </c>
      <c r="B899">
        <v>193200</v>
      </c>
      <c r="C899">
        <v>97369</v>
      </c>
      <c r="D899" s="5">
        <f>C899/B899*100</f>
        <v>50.398033126293996</v>
      </c>
      <c r="E899" t="s">
        <v>14</v>
      </c>
      <c r="F899">
        <v>1596</v>
      </c>
    </row>
    <row r="900" spans="1:6" ht="34" x14ac:dyDescent="0.2">
      <c r="A900" s="3" t="s">
        <v>1495</v>
      </c>
      <c r="B900">
        <v>4200</v>
      </c>
      <c r="C900">
        <v>735</v>
      </c>
      <c r="D900" s="5">
        <f>C900/B900*100</f>
        <v>17.5</v>
      </c>
      <c r="E900" t="s">
        <v>14</v>
      </c>
      <c r="F900">
        <v>10</v>
      </c>
    </row>
    <row r="901" spans="1:6" ht="17" x14ac:dyDescent="0.2">
      <c r="A901" s="3" t="s">
        <v>1503</v>
      </c>
      <c r="B901">
        <v>117000</v>
      </c>
      <c r="C901">
        <v>107622</v>
      </c>
      <c r="D901" s="5">
        <f>C901/B901*100</f>
        <v>91.984615384615381</v>
      </c>
      <c r="E901" t="s">
        <v>14</v>
      </c>
      <c r="F901">
        <v>1121</v>
      </c>
    </row>
    <row r="902" spans="1:6" ht="34" x14ac:dyDescent="0.2">
      <c r="A902" s="3" t="s">
        <v>1514</v>
      </c>
      <c r="B902">
        <v>74700</v>
      </c>
      <c r="C902">
        <v>1557</v>
      </c>
      <c r="D902" s="5">
        <f>C902/B902*100</f>
        <v>2.0843373493975905</v>
      </c>
      <c r="E902" t="s">
        <v>14</v>
      </c>
      <c r="F902">
        <v>15</v>
      </c>
    </row>
    <row r="903" spans="1:6" ht="17" x14ac:dyDescent="0.2">
      <c r="A903" s="3" t="s">
        <v>1516</v>
      </c>
      <c r="B903">
        <v>10000</v>
      </c>
      <c r="C903">
        <v>6100</v>
      </c>
      <c r="D903" s="5">
        <f>C903/B903*100</f>
        <v>61</v>
      </c>
      <c r="E903" t="s">
        <v>14</v>
      </c>
      <c r="F903">
        <v>191</v>
      </c>
    </row>
    <row r="904" spans="1:6" ht="34" x14ac:dyDescent="0.2">
      <c r="A904" s="3" t="s">
        <v>1518</v>
      </c>
      <c r="B904">
        <v>5300</v>
      </c>
      <c r="C904">
        <v>1592</v>
      </c>
      <c r="D904" s="5">
        <f>C904/B904*100</f>
        <v>30.037735849056602</v>
      </c>
      <c r="E904" t="s">
        <v>14</v>
      </c>
      <c r="F904">
        <v>16</v>
      </c>
    </row>
    <row r="905" spans="1:6" ht="34" hidden="1" x14ac:dyDescent="0.2">
      <c r="A905" s="3" t="s">
        <v>1839</v>
      </c>
      <c r="B905">
        <v>41000</v>
      </c>
      <c r="C905">
        <v>709</v>
      </c>
      <c r="D905" s="5">
        <f>C905/B905*100</f>
        <v>1.729268292682927</v>
      </c>
      <c r="E905" t="s">
        <v>47</v>
      </c>
      <c r="F905">
        <v>14</v>
      </c>
    </row>
    <row r="906" spans="1:6" ht="34" x14ac:dyDescent="0.2">
      <c r="A906" s="3" t="s">
        <v>1523</v>
      </c>
      <c r="B906">
        <v>3900</v>
      </c>
      <c r="C906">
        <v>504</v>
      </c>
      <c r="D906" s="5">
        <f>C906/B906*100</f>
        <v>12.923076923076923</v>
      </c>
      <c r="E906" t="s">
        <v>14</v>
      </c>
      <c r="F906">
        <v>17</v>
      </c>
    </row>
    <row r="907" spans="1:6" ht="34" x14ac:dyDescent="0.2">
      <c r="A907" s="3" t="s">
        <v>1527</v>
      </c>
      <c r="B907">
        <v>6900</v>
      </c>
      <c r="C907">
        <v>2091</v>
      </c>
      <c r="D907" s="5">
        <f>C907/B907*100</f>
        <v>30.304347826086957</v>
      </c>
      <c r="E907" t="s">
        <v>14</v>
      </c>
      <c r="F907">
        <v>34</v>
      </c>
    </row>
    <row r="908" spans="1:6" ht="17" x14ac:dyDescent="0.2">
      <c r="A908" s="3" t="s">
        <v>1537</v>
      </c>
      <c r="B908">
        <v>100</v>
      </c>
      <c r="C908">
        <v>1</v>
      </c>
      <c r="D908" s="5">
        <f>C908/B908*100</f>
        <v>1</v>
      </c>
      <c r="E908" t="s">
        <v>14</v>
      </c>
      <c r="F908">
        <v>1</v>
      </c>
    </row>
    <row r="909" spans="1:6" ht="34" x14ac:dyDescent="0.2">
      <c r="A909" s="3" t="s">
        <v>1555</v>
      </c>
      <c r="B909">
        <v>167500</v>
      </c>
      <c r="C909">
        <v>114615</v>
      </c>
      <c r="D909" s="5">
        <f>C909/B909*100</f>
        <v>68.426865671641792</v>
      </c>
      <c r="E909" t="s">
        <v>14</v>
      </c>
      <c r="F909">
        <v>1274</v>
      </c>
    </row>
    <row r="910" spans="1:6" ht="17" x14ac:dyDescent="0.2">
      <c r="A910" s="3" t="s">
        <v>1557</v>
      </c>
      <c r="B910">
        <v>48300</v>
      </c>
      <c r="C910">
        <v>16592</v>
      </c>
      <c r="D910" s="5">
        <f>C910/B910*100</f>
        <v>34.351966873706004</v>
      </c>
      <c r="E910" t="s">
        <v>14</v>
      </c>
      <c r="F910">
        <v>210</v>
      </c>
    </row>
    <row r="911" spans="1:6" ht="34" x14ac:dyDescent="0.2">
      <c r="A911" s="3" t="s">
        <v>1568</v>
      </c>
      <c r="B911">
        <v>43800</v>
      </c>
      <c r="C911">
        <v>13653</v>
      </c>
      <c r="D911" s="5">
        <f>C911/B911*100</f>
        <v>31.171232876712331</v>
      </c>
      <c r="E911" t="s">
        <v>14</v>
      </c>
      <c r="F911">
        <v>248</v>
      </c>
    </row>
    <row r="912" spans="1:6" ht="17" hidden="1" x14ac:dyDescent="0.2">
      <c r="A912" s="3" t="s">
        <v>1853</v>
      </c>
      <c r="B912">
        <v>154500</v>
      </c>
      <c r="C912">
        <v>30215</v>
      </c>
      <c r="D912" s="5">
        <f>C912/B912*100</f>
        <v>19.556634304207122</v>
      </c>
      <c r="E912" t="s">
        <v>74</v>
      </c>
      <c r="F912">
        <v>296</v>
      </c>
    </row>
    <row r="913" spans="1:6" ht="17" x14ac:dyDescent="0.2">
      <c r="A913" s="3" t="s">
        <v>1570</v>
      </c>
      <c r="B913">
        <v>97200</v>
      </c>
      <c r="C913">
        <v>55372</v>
      </c>
      <c r="D913" s="5">
        <f>C913/B913*100</f>
        <v>56.967078189300416</v>
      </c>
      <c r="E913" t="s">
        <v>14</v>
      </c>
      <c r="F913">
        <v>513</v>
      </c>
    </row>
    <row r="914" spans="1:6" ht="17" x14ac:dyDescent="0.2">
      <c r="A914" s="3" t="s">
        <v>1574</v>
      </c>
      <c r="B914">
        <v>125600</v>
      </c>
      <c r="C914">
        <v>109106</v>
      </c>
      <c r="D914" s="5">
        <f>C914/B914*100</f>
        <v>86.867834394904463</v>
      </c>
      <c r="E914" t="s">
        <v>14</v>
      </c>
      <c r="F914">
        <v>3410</v>
      </c>
    </row>
    <row r="915" spans="1:6" ht="34" x14ac:dyDescent="0.2">
      <c r="A915" s="3" t="s">
        <v>1586</v>
      </c>
      <c r="B915">
        <v>9400</v>
      </c>
      <c r="C915">
        <v>968</v>
      </c>
      <c r="D915" s="5">
        <f>C915/B915*100</f>
        <v>10.297872340425531</v>
      </c>
      <c r="E915" t="s">
        <v>14</v>
      </c>
      <c r="F915">
        <v>10</v>
      </c>
    </row>
    <row r="916" spans="1:6" ht="17" x14ac:dyDescent="0.2">
      <c r="A916" s="3" t="s">
        <v>1588</v>
      </c>
      <c r="B916">
        <v>110800</v>
      </c>
      <c r="C916">
        <v>72623</v>
      </c>
      <c r="D916" s="5">
        <f>C916/B916*100</f>
        <v>65.544223826714799</v>
      </c>
      <c r="E916" t="s">
        <v>14</v>
      </c>
      <c r="F916">
        <v>2201</v>
      </c>
    </row>
    <row r="917" spans="1:6" ht="17" x14ac:dyDescent="0.2">
      <c r="A917" s="3" t="s">
        <v>1590</v>
      </c>
      <c r="B917">
        <v>93800</v>
      </c>
      <c r="C917">
        <v>45987</v>
      </c>
      <c r="D917" s="5">
        <f>C917/B917*100</f>
        <v>49.026652452025587</v>
      </c>
      <c r="E917" t="s">
        <v>14</v>
      </c>
      <c r="F917">
        <v>676</v>
      </c>
    </row>
    <row r="918" spans="1:6" ht="17" x14ac:dyDescent="0.2">
      <c r="A918" s="3" t="s">
        <v>1594</v>
      </c>
      <c r="B918">
        <v>108700</v>
      </c>
      <c r="C918">
        <v>87293</v>
      </c>
      <c r="D918" s="5">
        <f>C918/B918*100</f>
        <v>80.306347746090154</v>
      </c>
      <c r="E918" t="s">
        <v>14</v>
      </c>
      <c r="F918">
        <v>831</v>
      </c>
    </row>
    <row r="919" spans="1:6" ht="17" hidden="1" x14ac:dyDescent="0.2">
      <c r="A919" s="3" t="s">
        <v>1867</v>
      </c>
      <c r="B919">
        <v>3600</v>
      </c>
      <c r="C919">
        <v>2097</v>
      </c>
      <c r="D919" s="5">
        <f>C919/B919*100</f>
        <v>58.25</v>
      </c>
      <c r="E919" t="s">
        <v>47</v>
      </c>
      <c r="F919">
        <v>27</v>
      </c>
    </row>
    <row r="920" spans="1:6" ht="17" x14ac:dyDescent="0.2">
      <c r="A920" s="3" t="s">
        <v>1610</v>
      </c>
      <c r="B920">
        <v>61200</v>
      </c>
      <c r="C920">
        <v>60994</v>
      </c>
      <c r="D920" s="5">
        <f>C920/B920*100</f>
        <v>99.66339869281046</v>
      </c>
      <c r="E920" t="s">
        <v>14</v>
      </c>
      <c r="F920">
        <v>859</v>
      </c>
    </row>
    <row r="921" spans="1:6" ht="17" x14ac:dyDescent="0.2">
      <c r="A921" s="3" t="s">
        <v>1614</v>
      </c>
      <c r="B921">
        <v>9000</v>
      </c>
      <c r="C921">
        <v>3351</v>
      </c>
      <c r="D921" s="5">
        <f>C921/B921*100</f>
        <v>37.233333333333334</v>
      </c>
      <c r="E921" t="s">
        <v>14</v>
      </c>
      <c r="F921">
        <v>45</v>
      </c>
    </row>
    <row r="922" spans="1:6" ht="17" x14ac:dyDescent="0.2">
      <c r="A922" s="3" t="s">
        <v>1618</v>
      </c>
      <c r="B922">
        <v>2100</v>
      </c>
      <c r="C922">
        <v>540</v>
      </c>
      <c r="D922" s="5">
        <f>C922/B922*100</f>
        <v>25.714285714285712</v>
      </c>
      <c r="E922" t="s">
        <v>14</v>
      </c>
      <c r="F922">
        <v>6</v>
      </c>
    </row>
    <row r="923" spans="1:6" ht="17" x14ac:dyDescent="0.2">
      <c r="A923" s="3" t="s">
        <v>1620</v>
      </c>
      <c r="B923">
        <v>2000</v>
      </c>
      <c r="C923">
        <v>680</v>
      </c>
      <c r="D923" s="5">
        <f>C923/B923*100</f>
        <v>34</v>
      </c>
      <c r="E923" t="s">
        <v>14</v>
      </c>
      <c r="F923">
        <v>7</v>
      </c>
    </row>
    <row r="924" spans="1:6" ht="34" x14ac:dyDescent="0.2">
      <c r="A924" s="3" t="s">
        <v>1626</v>
      </c>
      <c r="B924">
        <v>7100</v>
      </c>
      <c r="C924">
        <v>1022</v>
      </c>
      <c r="D924" s="5">
        <f>C924/B924*100</f>
        <v>14.394366197183098</v>
      </c>
      <c r="E924" t="s">
        <v>14</v>
      </c>
      <c r="F924">
        <v>31</v>
      </c>
    </row>
    <row r="925" spans="1:6" ht="17" x14ac:dyDescent="0.2">
      <c r="A925" s="3" t="s">
        <v>1628</v>
      </c>
      <c r="B925">
        <v>7800</v>
      </c>
      <c r="C925">
        <v>4275</v>
      </c>
      <c r="D925" s="5">
        <f>C925/B925*100</f>
        <v>54.807692307692314</v>
      </c>
      <c r="E925" t="s">
        <v>14</v>
      </c>
      <c r="F925">
        <v>78</v>
      </c>
    </row>
    <row r="926" spans="1:6" ht="17" x14ac:dyDescent="0.2">
      <c r="A926" s="3" t="s">
        <v>1634</v>
      </c>
      <c r="B926">
        <v>84500</v>
      </c>
      <c r="C926">
        <v>73522</v>
      </c>
      <c r="D926" s="5">
        <f>C926/B926*100</f>
        <v>87.008284023668637</v>
      </c>
      <c r="E926" t="s">
        <v>14</v>
      </c>
      <c r="F926">
        <v>1225</v>
      </c>
    </row>
    <row r="927" spans="1:6" ht="17" x14ac:dyDescent="0.2">
      <c r="A927" s="3" t="s">
        <v>1636</v>
      </c>
      <c r="B927">
        <v>100</v>
      </c>
      <c r="C927">
        <v>1</v>
      </c>
      <c r="D927" s="5">
        <f>C927/B927*100</f>
        <v>1</v>
      </c>
      <c r="E927" t="s">
        <v>14</v>
      </c>
      <c r="F927">
        <v>1</v>
      </c>
    </row>
    <row r="928" spans="1:6" ht="34" x14ac:dyDescent="0.2">
      <c r="A928" s="3" t="s">
        <v>1646</v>
      </c>
      <c r="B928">
        <v>9700</v>
      </c>
      <c r="C928">
        <v>4932</v>
      </c>
      <c r="D928" s="5">
        <f>C928/B928*100</f>
        <v>50.845360824742272</v>
      </c>
      <c r="E928" t="s">
        <v>14</v>
      </c>
      <c r="F928">
        <v>67</v>
      </c>
    </row>
    <row r="929" spans="1:6" ht="17" x14ac:dyDescent="0.2">
      <c r="A929" s="3" t="s">
        <v>1652</v>
      </c>
      <c r="B929">
        <v>5200</v>
      </c>
      <c r="C929">
        <v>1583</v>
      </c>
      <c r="D929" s="5">
        <f>C929/B929*100</f>
        <v>30.44230769230769</v>
      </c>
      <c r="E929" t="s">
        <v>14</v>
      </c>
      <c r="F929">
        <v>19</v>
      </c>
    </row>
    <row r="930" spans="1:6" ht="17" x14ac:dyDescent="0.2">
      <c r="A930" s="3" t="s">
        <v>1653</v>
      </c>
      <c r="B930">
        <v>140800</v>
      </c>
      <c r="C930">
        <v>88536</v>
      </c>
      <c r="D930" s="5">
        <f>C930/B930*100</f>
        <v>62.880681818181813</v>
      </c>
      <c r="E930" t="s">
        <v>14</v>
      </c>
      <c r="F930">
        <v>2108</v>
      </c>
    </row>
    <row r="931" spans="1:6" ht="17" x14ac:dyDescent="0.2">
      <c r="A931" s="3" t="s">
        <v>1657</v>
      </c>
      <c r="B931">
        <v>92500</v>
      </c>
      <c r="C931">
        <v>71320</v>
      </c>
      <c r="D931" s="5">
        <f>C931/B931*100</f>
        <v>77.102702702702715</v>
      </c>
      <c r="E931" t="s">
        <v>14</v>
      </c>
      <c r="F931">
        <v>679</v>
      </c>
    </row>
    <row r="932" spans="1:6" ht="17" x14ac:dyDescent="0.2">
      <c r="A932" s="3" t="s">
        <v>1663</v>
      </c>
      <c r="B932">
        <v>3200</v>
      </c>
      <c r="C932">
        <v>2950</v>
      </c>
      <c r="D932" s="5">
        <f>C932/B932*100</f>
        <v>92.1875</v>
      </c>
      <c r="E932" t="s">
        <v>14</v>
      </c>
      <c r="F932">
        <v>36</v>
      </c>
    </row>
    <row r="933" spans="1:6" ht="34" x14ac:dyDescent="0.2">
      <c r="A933" s="3" t="s">
        <v>1672</v>
      </c>
      <c r="B933">
        <v>8900</v>
      </c>
      <c r="C933">
        <v>4509</v>
      </c>
      <c r="D933" s="5">
        <f>C933/B933*100</f>
        <v>50.662921348314605</v>
      </c>
      <c r="E933" t="s">
        <v>14</v>
      </c>
      <c r="F933">
        <v>47</v>
      </c>
    </row>
    <row r="934" spans="1:6" ht="34" x14ac:dyDescent="0.2">
      <c r="A934" s="3" t="s">
        <v>1690</v>
      </c>
      <c r="B934">
        <v>7100</v>
      </c>
      <c r="C934">
        <v>4899</v>
      </c>
      <c r="D934" s="5">
        <f>C934/B934*100</f>
        <v>69</v>
      </c>
      <c r="E934" t="s">
        <v>14</v>
      </c>
      <c r="F934">
        <v>70</v>
      </c>
    </row>
    <row r="935" spans="1:6" ht="17" x14ac:dyDescent="0.2">
      <c r="A935" s="3" t="s">
        <v>1692</v>
      </c>
      <c r="B935">
        <v>9600</v>
      </c>
      <c r="C935">
        <v>4929</v>
      </c>
      <c r="D935" s="5">
        <f>C935/B935*100</f>
        <v>51.34375</v>
      </c>
      <c r="E935" t="s">
        <v>14</v>
      </c>
      <c r="F935">
        <v>154</v>
      </c>
    </row>
    <row r="936" spans="1:6" ht="34" x14ac:dyDescent="0.2">
      <c r="A936" s="3" t="s">
        <v>1694</v>
      </c>
      <c r="B936">
        <v>121600</v>
      </c>
      <c r="C936">
        <v>1424</v>
      </c>
      <c r="D936" s="5">
        <f>C936/B936*100</f>
        <v>1.1710526315789473</v>
      </c>
      <c r="E936" t="s">
        <v>14</v>
      </c>
      <c r="F936">
        <v>22</v>
      </c>
    </row>
    <row r="937" spans="1:6" ht="17" x14ac:dyDescent="0.2">
      <c r="A937" s="3" t="s">
        <v>1704</v>
      </c>
      <c r="B937">
        <v>86200</v>
      </c>
      <c r="C937">
        <v>77355</v>
      </c>
      <c r="D937" s="5">
        <f>C937/B937*100</f>
        <v>89.738979118329468</v>
      </c>
      <c r="E937" t="s">
        <v>14</v>
      </c>
      <c r="F937">
        <v>1758</v>
      </c>
    </row>
    <row r="938" spans="1:6" ht="17" x14ac:dyDescent="0.2">
      <c r="A938" s="3" t="s">
        <v>1706</v>
      </c>
      <c r="B938">
        <v>8100</v>
      </c>
      <c r="C938">
        <v>6086</v>
      </c>
      <c r="D938" s="5">
        <f>C938/B938*100</f>
        <v>75.135802469135797</v>
      </c>
      <c r="E938" t="s">
        <v>14</v>
      </c>
      <c r="F938">
        <v>94</v>
      </c>
    </row>
    <row r="939" spans="1:6" ht="17" hidden="1" x14ac:dyDescent="0.2">
      <c r="A939" s="3" t="s">
        <v>1906</v>
      </c>
      <c r="B939">
        <v>171000</v>
      </c>
      <c r="C939">
        <v>84891</v>
      </c>
      <c r="D939" s="5">
        <f>C939/B939*100</f>
        <v>49.64385964912281</v>
      </c>
      <c r="E939" t="s">
        <v>74</v>
      </c>
      <c r="F939">
        <v>976</v>
      </c>
    </row>
    <row r="940" spans="1:6" ht="34" x14ac:dyDescent="0.2">
      <c r="A940" s="3" t="s">
        <v>1720</v>
      </c>
      <c r="B940">
        <v>8800</v>
      </c>
      <c r="C940">
        <v>2703</v>
      </c>
      <c r="D940" s="5">
        <f>C940/B940*100</f>
        <v>30.715909090909086</v>
      </c>
      <c r="E940" t="s">
        <v>14</v>
      </c>
      <c r="F940">
        <v>33</v>
      </c>
    </row>
    <row r="941" spans="1:6" ht="34" x14ac:dyDescent="0.2">
      <c r="A941" s="3" t="s">
        <v>1734</v>
      </c>
      <c r="B941">
        <v>100</v>
      </c>
      <c r="C941">
        <v>1</v>
      </c>
      <c r="D941" s="5">
        <f>C941/B941*100</f>
        <v>1</v>
      </c>
      <c r="E941" t="s">
        <v>14</v>
      </c>
      <c r="F941">
        <v>1</v>
      </c>
    </row>
    <row r="942" spans="1:6" ht="17" hidden="1" x14ac:dyDescent="0.2">
      <c r="A942" s="3" t="s">
        <v>1912</v>
      </c>
      <c r="B942">
        <v>9900</v>
      </c>
      <c r="C942">
        <v>6161</v>
      </c>
      <c r="D942" s="5">
        <f>C942/B942*100</f>
        <v>62.232323232323225</v>
      </c>
      <c r="E942" t="s">
        <v>47</v>
      </c>
      <c r="F942">
        <v>66</v>
      </c>
    </row>
    <row r="943" spans="1:6" ht="34" x14ac:dyDescent="0.2">
      <c r="A943" s="3" t="s">
        <v>1738</v>
      </c>
      <c r="B943">
        <v>4900</v>
      </c>
      <c r="C943">
        <v>2505</v>
      </c>
      <c r="D943" s="5">
        <f>C943/B943*100</f>
        <v>51.122448979591837</v>
      </c>
      <c r="E943" t="s">
        <v>14</v>
      </c>
      <c r="F943">
        <v>31</v>
      </c>
    </row>
    <row r="944" spans="1:6" ht="34" x14ac:dyDescent="0.2">
      <c r="A944" s="3" t="s">
        <v>1749</v>
      </c>
      <c r="B944">
        <v>4000</v>
      </c>
      <c r="C944">
        <v>2778</v>
      </c>
      <c r="D944" s="5">
        <f>C944/B944*100</f>
        <v>69.45</v>
      </c>
      <c r="E944" t="s">
        <v>14</v>
      </c>
      <c r="F944">
        <v>35</v>
      </c>
    </row>
    <row r="945" spans="1:6" ht="34" x14ac:dyDescent="0.2">
      <c r="A945" s="3" t="s">
        <v>1751</v>
      </c>
      <c r="B945">
        <v>7300</v>
      </c>
      <c r="C945">
        <v>2594</v>
      </c>
      <c r="D945" s="5">
        <f>C945/B945*100</f>
        <v>35.534246575342465</v>
      </c>
      <c r="E945" t="s">
        <v>14</v>
      </c>
      <c r="F945">
        <v>63</v>
      </c>
    </row>
    <row r="946" spans="1:6" ht="17" x14ac:dyDescent="0.2">
      <c r="A946" s="3" t="s">
        <v>1771</v>
      </c>
      <c r="B946">
        <v>161900</v>
      </c>
      <c r="C946">
        <v>38376</v>
      </c>
      <c r="D946" s="5">
        <f>C946/B946*100</f>
        <v>23.703520691785052</v>
      </c>
      <c r="E946" t="s">
        <v>14</v>
      </c>
      <c r="F946">
        <v>526</v>
      </c>
    </row>
    <row r="947" spans="1:6" ht="17" x14ac:dyDescent="0.2">
      <c r="A947" s="3" t="s">
        <v>1773</v>
      </c>
      <c r="B947">
        <v>7700</v>
      </c>
      <c r="C947">
        <v>6920</v>
      </c>
      <c r="D947" s="5">
        <f>C947/B947*100</f>
        <v>89.870129870129873</v>
      </c>
      <c r="E947" t="s">
        <v>14</v>
      </c>
      <c r="F947">
        <v>121</v>
      </c>
    </row>
    <row r="948" spans="1:6" ht="17" x14ac:dyDescent="0.2">
      <c r="A948" s="3" t="s">
        <v>1783</v>
      </c>
      <c r="B948">
        <v>7900</v>
      </c>
      <c r="C948">
        <v>5465</v>
      </c>
      <c r="D948" s="5">
        <f>C948/B948*100</f>
        <v>69.177215189873422</v>
      </c>
      <c r="E948" t="s">
        <v>14</v>
      </c>
      <c r="F948">
        <v>67</v>
      </c>
    </row>
    <row r="949" spans="1:6" ht="34" x14ac:dyDescent="0.2">
      <c r="A949" s="3" t="s">
        <v>1785</v>
      </c>
      <c r="B949">
        <v>8300</v>
      </c>
      <c r="C949">
        <v>2111</v>
      </c>
      <c r="D949" s="5">
        <f>C949/B949*100</f>
        <v>25.433734939759034</v>
      </c>
      <c r="E949" t="s">
        <v>14</v>
      </c>
      <c r="F949">
        <v>57</v>
      </c>
    </row>
    <row r="950" spans="1:6" ht="17" hidden="1" x14ac:dyDescent="0.2">
      <c r="A950" s="3" t="s">
        <v>1927</v>
      </c>
      <c r="B950">
        <v>9400</v>
      </c>
      <c r="C950">
        <v>5918</v>
      </c>
      <c r="D950" s="5">
        <f>C950/B950*100</f>
        <v>62.957446808510639</v>
      </c>
      <c r="E950" t="s">
        <v>74</v>
      </c>
      <c r="F950">
        <v>160</v>
      </c>
    </row>
    <row r="951" spans="1:6" ht="17" x14ac:dyDescent="0.2">
      <c r="A951" s="3" t="s">
        <v>1787</v>
      </c>
      <c r="B951">
        <v>163600</v>
      </c>
      <c r="C951">
        <v>126628</v>
      </c>
      <c r="D951" s="5">
        <f>C951/B951*100</f>
        <v>77.400977995110026</v>
      </c>
      <c r="E951" t="s">
        <v>14</v>
      </c>
      <c r="F951">
        <v>1229</v>
      </c>
    </row>
    <row r="952" spans="1:6" ht="17" x14ac:dyDescent="0.2">
      <c r="A952" s="3" t="s">
        <v>1789</v>
      </c>
      <c r="B952">
        <v>2700</v>
      </c>
      <c r="C952">
        <v>1012</v>
      </c>
      <c r="D952" s="5">
        <f>C952/B952*100</f>
        <v>37.481481481481481</v>
      </c>
      <c r="E952" t="s">
        <v>14</v>
      </c>
      <c r="F952">
        <v>12</v>
      </c>
    </row>
    <row r="953" spans="1:6" ht="17" x14ac:dyDescent="0.2">
      <c r="A953" s="3" t="s">
        <v>1795</v>
      </c>
      <c r="B953">
        <v>81300</v>
      </c>
      <c r="C953">
        <v>31665</v>
      </c>
      <c r="D953" s="5">
        <f>C953/B953*100</f>
        <v>38.948339483394832</v>
      </c>
      <c r="E953" t="s">
        <v>14</v>
      </c>
      <c r="F953">
        <v>452</v>
      </c>
    </row>
    <row r="954" spans="1:6" ht="17" hidden="1" x14ac:dyDescent="0.2">
      <c r="A954" s="3" t="s">
        <v>1935</v>
      </c>
      <c r="B954">
        <v>145500</v>
      </c>
      <c r="C954">
        <v>101987</v>
      </c>
      <c r="D954" s="5">
        <f>C954/B954*100</f>
        <v>70.094158075601371</v>
      </c>
      <c r="E954" t="s">
        <v>74</v>
      </c>
      <c r="F954">
        <v>2266</v>
      </c>
    </row>
    <row r="955" spans="1:6" ht="17" x14ac:dyDescent="0.2">
      <c r="A955" s="3" t="s">
        <v>1801</v>
      </c>
      <c r="B955">
        <v>170800</v>
      </c>
      <c r="C955">
        <v>109374</v>
      </c>
      <c r="D955" s="5">
        <f>C955/B955*100</f>
        <v>64.036299765807954</v>
      </c>
      <c r="E955" t="s">
        <v>14</v>
      </c>
      <c r="F955">
        <v>1886</v>
      </c>
    </row>
    <row r="956" spans="1:6" ht="17" x14ac:dyDescent="0.2">
      <c r="A956" s="3" t="s">
        <v>1805</v>
      </c>
      <c r="B956">
        <v>150600</v>
      </c>
      <c r="C956">
        <v>127745</v>
      </c>
      <c r="D956" s="5">
        <f>C956/B956*100</f>
        <v>84.824037184594957</v>
      </c>
      <c r="E956" t="s">
        <v>14</v>
      </c>
      <c r="F956">
        <v>1825</v>
      </c>
    </row>
    <row r="957" spans="1:6" ht="34" x14ac:dyDescent="0.2">
      <c r="A957" s="3" t="s">
        <v>1807</v>
      </c>
      <c r="B957">
        <v>7800</v>
      </c>
      <c r="C957">
        <v>2289</v>
      </c>
      <c r="D957" s="5">
        <f>C957/B957*100</f>
        <v>29.346153846153843</v>
      </c>
      <c r="E957" t="s">
        <v>14</v>
      </c>
      <c r="F957">
        <v>31</v>
      </c>
    </row>
    <row r="958" spans="1:6" ht="34" x14ac:dyDescent="0.2">
      <c r="A958" s="3" t="s">
        <v>1823</v>
      </c>
      <c r="B958">
        <v>159800</v>
      </c>
      <c r="C958">
        <v>11108</v>
      </c>
      <c r="D958" s="5">
        <f>C958/B958*100</f>
        <v>6.9511889862327907</v>
      </c>
      <c r="E958" t="s">
        <v>14</v>
      </c>
      <c r="F958">
        <v>107</v>
      </c>
    </row>
    <row r="959" spans="1:6" ht="17" x14ac:dyDescent="0.2">
      <c r="A959" s="3" t="s">
        <v>1827</v>
      </c>
      <c r="B959">
        <v>8800</v>
      </c>
      <c r="C959">
        <v>2437</v>
      </c>
      <c r="D959" s="5">
        <f>C959/B959*100</f>
        <v>27.693181818181817</v>
      </c>
      <c r="E959" t="s">
        <v>14</v>
      </c>
      <c r="F959">
        <v>27</v>
      </c>
    </row>
    <row r="960" spans="1:6" ht="17" x14ac:dyDescent="0.2">
      <c r="A960" s="3" t="s">
        <v>1829</v>
      </c>
      <c r="B960">
        <v>179100</v>
      </c>
      <c r="C960">
        <v>93991</v>
      </c>
      <c r="D960" s="5">
        <f>C960/B960*100</f>
        <v>52.479620323841424</v>
      </c>
      <c r="E960" t="s">
        <v>14</v>
      </c>
      <c r="F960">
        <v>1221</v>
      </c>
    </row>
    <row r="961" spans="1:6" ht="17" x14ac:dyDescent="0.2">
      <c r="A961" s="3" t="s">
        <v>1833</v>
      </c>
      <c r="B961">
        <v>100</v>
      </c>
      <c r="C961">
        <v>2</v>
      </c>
      <c r="D961" s="5">
        <f>C961/B961*100</f>
        <v>2</v>
      </c>
      <c r="E961" t="s">
        <v>14</v>
      </c>
      <c r="F961">
        <v>1</v>
      </c>
    </row>
    <row r="962" spans="1:6" ht="17" x14ac:dyDescent="0.2">
      <c r="A962" s="3" t="s">
        <v>1841</v>
      </c>
      <c r="B962">
        <v>6500</v>
      </c>
      <c r="C962">
        <v>795</v>
      </c>
      <c r="D962" s="5">
        <f>C962/B962*100</f>
        <v>12.230769230769232</v>
      </c>
      <c r="E962" t="s">
        <v>14</v>
      </c>
      <c r="F962">
        <v>16</v>
      </c>
    </row>
    <row r="963" spans="1:6" ht="17" x14ac:dyDescent="0.2">
      <c r="A963" s="3" t="s">
        <v>1847</v>
      </c>
      <c r="B963">
        <v>9100</v>
      </c>
      <c r="C963">
        <v>1843</v>
      </c>
      <c r="D963" s="5">
        <f>C963/B963*100</f>
        <v>20.252747252747252</v>
      </c>
      <c r="E963" t="s">
        <v>14</v>
      </c>
      <c r="F963">
        <v>41</v>
      </c>
    </row>
    <row r="964" spans="1:6" ht="17" x14ac:dyDescent="0.2">
      <c r="A964" s="3" t="s">
        <v>1859</v>
      </c>
      <c r="B964">
        <v>70200</v>
      </c>
      <c r="C964">
        <v>35536</v>
      </c>
      <c r="D964" s="5">
        <f>C964/B964*100</f>
        <v>50.621082621082621</v>
      </c>
      <c r="E964" t="s">
        <v>14</v>
      </c>
      <c r="F964">
        <v>523</v>
      </c>
    </row>
    <row r="965" spans="1:6" ht="17" x14ac:dyDescent="0.2">
      <c r="A965" s="3" t="s">
        <v>1861</v>
      </c>
      <c r="B965">
        <v>6400</v>
      </c>
      <c r="C965">
        <v>3676</v>
      </c>
      <c r="D965" s="5">
        <f>C965/B965*100</f>
        <v>57.4375</v>
      </c>
      <c r="E965" t="s">
        <v>14</v>
      </c>
      <c r="F965">
        <v>141</v>
      </c>
    </row>
    <row r="966" spans="1:6" ht="34" x14ac:dyDescent="0.2">
      <c r="A966" s="3" t="s">
        <v>1865</v>
      </c>
      <c r="B966">
        <v>3700</v>
      </c>
      <c r="C966">
        <v>1343</v>
      </c>
      <c r="D966" s="5">
        <f>C966/B966*100</f>
        <v>36.297297297297298</v>
      </c>
      <c r="E966" t="s">
        <v>14</v>
      </c>
      <c r="F966">
        <v>52</v>
      </c>
    </row>
    <row r="967" spans="1:6" ht="17" x14ac:dyDescent="0.2">
      <c r="A967" s="3" t="s">
        <v>1871</v>
      </c>
      <c r="B967">
        <v>35600</v>
      </c>
      <c r="C967">
        <v>20915</v>
      </c>
      <c r="D967" s="5">
        <f>C967/B967*100</f>
        <v>58.75</v>
      </c>
      <c r="E967" t="s">
        <v>14</v>
      </c>
      <c r="F967">
        <v>225</v>
      </c>
    </row>
    <row r="968" spans="1:6" ht="17" x14ac:dyDescent="0.2">
      <c r="A968" s="3" t="s">
        <v>1875</v>
      </c>
      <c r="B968">
        <v>160400</v>
      </c>
      <c r="C968">
        <v>1210</v>
      </c>
      <c r="D968" s="5">
        <f>C968/B968*100</f>
        <v>0.75436408977556113</v>
      </c>
      <c r="E968" t="s">
        <v>14</v>
      </c>
      <c r="F968">
        <v>38</v>
      </c>
    </row>
    <row r="969" spans="1:6" ht="17" x14ac:dyDescent="0.2">
      <c r="A969" s="3" t="s">
        <v>1885</v>
      </c>
      <c r="B969">
        <v>8700</v>
      </c>
      <c r="C969">
        <v>1577</v>
      </c>
      <c r="D969" s="5">
        <f>C969/B969*100</f>
        <v>18.126436781609197</v>
      </c>
      <c r="E969" t="s">
        <v>14</v>
      </c>
      <c r="F969">
        <v>15</v>
      </c>
    </row>
    <row r="970" spans="1:6" ht="17" x14ac:dyDescent="0.2">
      <c r="A970" s="3" t="s">
        <v>1887</v>
      </c>
      <c r="B970">
        <v>7200</v>
      </c>
      <c r="C970">
        <v>3301</v>
      </c>
      <c r="D970" s="5">
        <f>C970/B970*100</f>
        <v>45.847222222222221</v>
      </c>
      <c r="E970" t="s">
        <v>14</v>
      </c>
      <c r="F970">
        <v>37</v>
      </c>
    </row>
    <row r="971" spans="1:6" ht="17" x14ac:dyDescent="0.2">
      <c r="A971" s="3" t="s">
        <v>1895</v>
      </c>
      <c r="B971">
        <v>7900</v>
      </c>
      <c r="C971">
        <v>5729</v>
      </c>
      <c r="D971" s="5">
        <f>C971/B971*100</f>
        <v>72.51898734177216</v>
      </c>
      <c r="E971" t="s">
        <v>14</v>
      </c>
      <c r="F971">
        <v>112</v>
      </c>
    </row>
    <row r="972" spans="1:6" ht="17" x14ac:dyDescent="0.2">
      <c r="A972" s="3" t="s">
        <v>1904</v>
      </c>
      <c r="B972">
        <v>103200</v>
      </c>
      <c r="C972">
        <v>1690</v>
      </c>
      <c r="D972" s="5">
        <f>C972/B972*100</f>
        <v>1.6375968992248062</v>
      </c>
      <c r="E972" t="s">
        <v>14</v>
      </c>
      <c r="F972">
        <v>21</v>
      </c>
    </row>
    <row r="973" spans="1:6" ht="34" x14ac:dyDescent="0.2">
      <c r="A973" s="3" t="s">
        <v>1910</v>
      </c>
      <c r="B973">
        <v>7800</v>
      </c>
      <c r="C973">
        <v>3839</v>
      </c>
      <c r="D973" s="5">
        <f>C973/B973*100</f>
        <v>49.217948717948715</v>
      </c>
      <c r="E973" t="s">
        <v>14</v>
      </c>
      <c r="F973">
        <v>67</v>
      </c>
    </row>
    <row r="974" spans="1:6" ht="17" x14ac:dyDescent="0.2">
      <c r="A974" s="3" t="s">
        <v>1914</v>
      </c>
      <c r="B974">
        <v>43000</v>
      </c>
      <c r="C974">
        <v>5615</v>
      </c>
      <c r="D974" s="5">
        <f>C974/B974*100</f>
        <v>13.05813953488372</v>
      </c>
      <c r="E974" t="s">
        <v>14</v>
      </c>
      <c r="F974">
        <v>78</v>
      </c>
    </row>
    <row r="975" spans="1:6" ht="17" x14ac:dyDescent="0.2">
      <c r="A975" s="3" t="s">
        <v>1915</v>
      </c>
      <c r="B975">
        <v>9600</v>
      </c>
      <c r="C975">
        <v>6205</v>
      </c>
      <c r="D975" s="5">
        <f>C975/B975*100</f>
        <v>64.635416666666671</v>
      </c>
      <c r="E975" t="s">
        <v>14</v>
      </c>
      <c r="F975">
        <v>67</v>
      </c>
    </row>
    <row r="976" spans="1:6" ht="17" x14ac:dyDescent="0.2">
      <c r="A976" s="3" t="s">
        <v>1919</v>
      </c>
      <c r="B976">
        <v>10000</v>
      </c>
      <c r="C976">
        <v>8142</v>
      </c>
      <c r="D976" s="5">
        <f>C976/B976*100</f>
        <v>81.42</v>
      </c>
      <c r="E976" t="s">
        <v>14</v>
      </c>
      <c r="F976">
        <v>263</v>
      </c>
    </row>
    <row r="977" spans="1:6" ht="17" x14ac:dyDescent="0.2">
      <c r="A977" s="3" t="s">
        <v>1921</v>
      </c>
      <c r="B977">
        <v>172000</v>
      </c>
      <c r="C977">
        <v>55805</v>
      </c>
      <c r="D977" s="5">
        <f>C977/B977*100</f>
        <v>32.444767441860463</v>
      </c>
      <c r="E977" t="s">
        <v>14</v>
      </c>
      <c r="F977">
        <v>1691</v>
      </c>
    </row>
    <row r="978" spans="1:6" ht="34" x14ac:dyDescent="0.2">
      <c r="A978" s="3" t="s">
        <v>1923</v>
      </c>
      <c r="B978">
        <v>153700</v>
      </c>
      <c r="C978">
        <v>15238</v>
      </c>
      <c r="D978" s="5">
        <f>C978/B978*100</f>
        <v>9.9141184124918666</v>
      </c>
      <c r="E978" t="s">
        <v>14</v>
      </c>
      <c r="F978">
        <v>181</v>
      </c>
    </row>
    <row r="979" spans="1:6" ht="17" x14ac:dyDescent="0.2">
      <c r="A979" s="3" t="s">
        <v>1925</v>
      </c>
      <c r="B979">
        <v>3600</v>
      </c>
      <c r="C979">
        <v>961</v>
      </c>
      <c r="D979" s="5">
        <f>C979/B979*100</f>
        <v>26.694444444444443</v>
      </c>
      <c r="E979" t="s">
        <v>14</v>
      </c>
      <c r="F979">
        <v>13</v>
      </c>
    </row>
    <row r="980" spans="1:6" ht="17" x14ac:dyDescent="0.2">
      <c r="A980" s="3" t="s">
        <v>1931</v>
      </c>
      <c r="B980">
        <v>100</v>
      </c>
      <c r="C980">
        <v>5</v>
      </c>
      <c r="D980" s="5">
        <f>C980/B980*100</f>
        <v>5</v>
      </c>
      <c r="E980" t="s">
        <v>14</v>
      </c>
      <c r="F980">
        <v>1</v>
      </c>
    </row>
    <row r="981" spans="1:6" ht="34" x14ac:dyDescent="0.2">
      <c r="A981" s="3" t="s">
        <v>1937</v>
      </c>
      <c r="B981">
        <v>3300</v>
      </c>
      <c r="C981">
        <v>1980</v>
      </c>
      <c r="D981" s="5">
        <f>C981/B981*100</f>
        <v>60</v>
      </c>
      <c r="E981" t="s">
        <v>14</v>
      </c>
      <c r="F981">
        <v>21</v>
      </c>
    </row>
    <row r="982" spans="1:6" ht="17" x14ac:dyDescent="0.2">
      <c r="A982" s="3" t="s">
        <v>1943</v>
      </c>
      <c r="B982">
        <v>187600</v>
      </c>
      <c r="C982">
        <v>35698</v>
      </c>
      <c r="D982" s="5">
        <f>C982/B982*100</f>
        <v>19.028784648187631</v>
      </c>
      <c r="E982" t="s">
        <v>14</v>
      </c>
      <c r="F982">
        <v>830</v>
      </c>
    </row>
    <row r="983" spans="1:6" ht="17" x14ac:dyDescent="0.2">
      <c r="A983" s="3" t="s">
        <v>1949</v>
      </c>
      <c r="B983">
        <v>145000</v>
      </c>
      <c r="C983">
        <v>6631</v>
      </c>
      <c r="D983" s="5">
        <f>C983/B983*100</f>
        <v>4.5731034482758623</v>
      </c>
      <c r="E983" t="s">
        <v>14</v>
      </c>
      <c r="F983">
        <v>130</v>
      </c>
    </row>
    <row r="984" spans="1:6" ht="17" x14ac:dyDescent="0.2">
      <c r="A984" s="3" t="s">
        <v>1951</v>
      </c>
      <c r="B984">
        <v>5500</v>
      </c>
      <c r="C984">
        <v>4678</v>
      </c>
      <c r="D984" s="5">
        <f>C984/B984*100</f>
        <v>85.054545454545448</v>
      </c>
      <c r="E984" t="s">
        <v>14</v>
      </c>
      <c r="F984">
        <v>55</v>
      </c>
    </row>
    <row r="985" spans="1:6" ht="17" x14ac:dyDescent="0.2">
      <c r="A985" s="3" t="s">
        <v>1957</v>
      </c>
      <c r="B985">
        <v>5900</v>
      </c>
      <c r="C985">
        <v>4997</v>
      </c>
      <c r="D985" s="5">
        <f>C985/B985*100</f>
        <v>84.694915254237287</v>
      </c>
      <c r="E985" t="s">
        <v>14</v>
      </c>
      <c r="F985">
        <v>114</v>
      </c>
    </row>
    <row r="986" spans="1:6" ht="34" x14ac:dyDescent="0.2">
      <c r="A986" s="3" t="s">
        <v>1970</v>
      </c>
      <c r="B986">
        <v>94900</v>
      </c>
      <c r="C986">
        <v>57659</v>
      </c>
      <c r="D986" s="5">
        <f>C986/B986*100</f>
        <v>60.757639620653315</v>
      </c>
      <c r="E986" t="s">
        <v>14</v>
      </c>
      <c r="F986">
        <v>594</v>
      </c>
    </row>
    <row r="987" spans="1:6" ht="17" x14ac:dyDescent="0.2">
      <c r="A987" s="3" t="s">
        <v>1972</v>
      </c>
      <c r="B987">
        <v>5100</v>
      </c>
      <c r="C987">
        <v>1414</v>
      </c>
      <c r="D987" s="5">
        <f>C987/B987*100</f>
        <v>27.725490196078432</v>
      </c>
      <c r="E987" t="s">
        <v>14</v>
      </c>
      <c r="F987">
        <v>24</v>
      </c>
    </row>
    <row r="988" spans="1:6" ht="17" x14ac:dyDescent="0.2">
      <c r="A988" s="3" t="s">
        <v>1976</v>
      </c>
      <c r="B988">
        <v>121100</v>
      </c>
      <c r="C988">
        <v>26176</v>
      </c>
      <c r="D988" s="5">
        <f>C988/B988*100</f>
        <v>21.615194054500414</v>
      </c>
      <c r="E988" t="s">
        <v>14</v>
      </c>
      <c r="F988">
        <v>252</v>
      </c>
    </row>
    <row r="989" spans="1:6" ht="17" x14ac:dyDescent="0.2">
      <c r="A989" s="3" t="s">
        <v>1983</v>
      </c>
      <c r="B989">
        <v>7000</v>
      </c>
      <c r="C989">
        <v>5177</v>
      </c>
      <c r="D989" s="5">
        <f>C989/B989*100</f>
        <v>73.957142857142856</v>
      </c>
      <c r="E989" t="s">
        <v>14</v>
      </c>
      <c r="F989">
        <v>67</v>
      </c>
    </row>
    <row r="990" spans="1:6" ht="17" x14ac:dyDescent="0.2">
      <c r="A990" s="3" t="s">
        <v>1989</v>
      </c>
      <c r="B990">
        <v>195200</v>
      </c>
      <c r="C990">
        <v>78630</v>
      </c>
      <c r="D990" s="5">
        <f>C990/B990*100</f>
        <v>40.281762295081968</v>
      </c>
      <c r="E990" t="s">
        <v>14</v>
      </c>
      <c r="F990">
        <v>742</v>
      </c>
    </row>
    <row r="991" spans="1:6" ht="17" x14ac:dyDescent="0.2">
      <c r="A991" s="3" t="s">
        <v>1993</v>
      </c>
      <c r="B991">
        <v>7200</v>
      </c>
      <c r="C991">
        <v>6115</v>
      </c>
      <c r="D991" s="5">
        <f>C991/B991*100</f>
        <v>84.930555555555557</v>
      </c>
      <c r="E991" t="s">
        <v>14</v>
      </c>
      <c r="F991">
        <v>75</v>
      </c>
    </row>
    <row r="992" spans="1:6" ht="17" x14ac:dyDescent="0.2">
      <c r="A992" s="3" t="s">
        <v>1999</v>
      </c>
      <c r="B992">
        <v>170600</v>
      </c>
      <c r="C992">
        <v>114523</v>
      </c>
      <c r="D992" s="5">
        <f>C992/B992*100</f>
        <v>67.129542790152414</v>
      </c>
      <c r="E992" t="s">
        <v>14</v>
      </c>
      <c r="F992">
        <v>4405</v>
      </c>
    </row>
    <row r="993" spans="1:6" ht="34" x14ac:dyDescent="0.2">
      <c r="A993" s="3" t="s">
        <v>2001</v>
      </c>
      <c r="B993">
        <v>7800</v>
      </c>
      <c r="C993">
        <v>3144</v>
      </c>
      <c r="D993" s="5">
        <f>C993/B993*100</f>
        <v>40.307692307692307</v>
      </c>
      <c r="E993" t="s">
        <v>14</v>
      </c>
      <c r="F993">
        <v>92</v>
      </c>
    </row>
    <row r="994" spans="1:6" ht="17" x14ac:dyDescent="0.2">
      <c r="A994" s="3" t="s">
        <v>2005</v>
      </c>
      <c r="B994">
        <v>9400</v>
      </c>
      <c r="C994">
        <v>4899</v>
      </c>
      <c r="D994" s="5">
        <f>C994/B994*100</f>
        <v>52.117021276595743</v>
      </c>
      <c r="E994" t="s">
        <v>14</v>
      </c>
      <c r="F994">
        <v>64</v>
      </c>
    </row>
    <row r="995" spans="1:6" ht="17" hidden="1" x14ac:dyDescent="0.2">
      <c r="A995" s="3" t="s">
        <v>2014</v>
      </c>
      <c r="B995">
        <v>9800</v>
      </c>
      <c r="C995">
        <v>7608</v>
      </c>
      <c r="D995" s="5">
        <f>C995/B995*100</f>
        <v>77.632653061224488</v>
      </c>
      <c r="E995" t="s">
        <v>74</v>
      </c>
      <c r="F995">
        <v>75</v>
      </c>
    </row>
    <row r="996" spans="1:6" ht="17" x14ac:dyDescent="0.2">
      <c r="A996" s="3" t="s">
        <v>2009</v>
      </c>
      <c r="B996">
        <v>7800</v>
      </c>
      <c r="C996">
        <v>6839</v>
      </c>
      <c r="D996" s="5">
        <f>C996/B996*100</f>
        <v>87.679487179487182</v>
      </c>
      <c r="E996" t="s">
        <v>14</v>
      </c>
      <c r="F996">
        <v>64</v>
      </c>
    </row>
    <row r="997" spans="1:6" ht="17" x14ac:dyDescent="0.2">
      <c r="A997" s="3" t="s">
        <v>2016</v>
      </c>
      <c r="B997">
        <v>141100</v>
      </c>
      <c r="C997">
        <v>74073</v>
      </c>
      <c r="D997" s="5">
        <f>C997/B997*100</f>
        <v>52.496810772501767</v>
      </c>
      <c r="E997" t="s">
        <v>14</v>
      </c>
      <c r="F997">
        <v>842</v>
      </c>
    </row>
    <row r="998" spans="1:6" ht="34" x14ac:dyDescent="0.2">
      <c r="A998" s="3" t="s">
        <v>2020</v>
      </c>
      <c r="B998">
        <v>6600</v>
      </c>
      <c r="C998">
        <v>4814</v>
      </c>
      <c r="D998" s="5">
        <f>C998/B998*100</f>
        <v>72.939393939393938</v>
      </c>
      <c r="E998" t="s">
        <v>14</v>
      </c>
      <c r="F998">
        <v>112</v>
      </c>
    </row>
    <row r="999" spans="1:6" ht="17" hidden="1" x14ac:dyDescent="0.2">
      <c r="A999" s="3" t="s">
        <v>2022</v>
      </c>
      <c r="B999">
        <v>7600</v>
      </c>
      <c r="C999">
        <v>4603</v>
      </c>
      <c r="D999" s="5">
        <f>C999/B999*100</f>
        <v>60.565789473684205</v>
      </c>
      <c r="E999" t="s">
        <v>74</v>
      </c>
      <c r="F999">
        <v>139</v>
      </c>
    </row>
    <row r="1000" spans="1:6" ht="17" x14ac:dyDescent="0.2">
      <c r="A1000" s="3" t="s">
        <v>2024</v>
      </c>
      <c r="B1000">
        <v>66600</v>
      </c>
      <c r="C1000">
        <v>37823</v>
      </c>
      <c r="D1000" s="5">
        <f>C1000/B1000*100</f>
        <v>56.791291291291287</v>
      </c>
      <c r="E1000" t="s">
        <v>14</v>
      </c>
      <c r="F1000">
        <v>374</v>
      </c>
    </row>
    <row r="1001" spans="1:6" ht="17" hidden="1" x14ac:dyDescent="0.2">
      <c r="A1001" s="3" t="s">
        <v>2026</v>
      </c>
      <c r="B1001">
        <v>111100</v>
      </c>
      <c r="C1001">
        <v>62819</v>
      </c>
      <c r="D1001" s="5">
        <f t="shared" ref="D963:D1001" si="0">C1001/B1001*100</f>
        <v>56.542754275427541</v>
      </c>
      <c r="E1001" t="s">
        <v>74</v>
      </c>
      <c r="F1001">
        <v>1122</v>
      </c>
    </row>
  </sheetData>
  <autoFilter ref="A1:F1001" xr:uid="{6E0F0ACB-5564-874E-AD59-2F2EF18D0FF6}">
    <filterColumn colId="4">
      <filters>
        <filter val="failed"/>
      </filters>
    </filterColumn>
    <sortState xmlns:xlrd2="http://schemas.microsoft.com/office/spreadsheetml/2017/richdata2" ref="A2:F1000">
      <sortCondition descending="1" ref="E1:E1001"/>
    </sortState>
  </autoFilter>
  <conditionalFormatting sqref="E1:E1048576">
    <cfRule type="containsText" dxfId="7" priority="6" stopIfTrue="1" operator="containsText" text="canceled">
      <formula>NOT(ISERROR(SEARCH("canceled",E1)))</formula>
    </cfRule>
    <cfRule type="containsText" dxfId="6" priority="7" operator="containsText" text="live">
      <formula>NOT(ISERROR(SEARCH("live",E1)))</formula>
    </cfRule>
    <cfRule type="containsText" dxfId="5" priority="8" operator="containsText" text="successful">
      <formula>NOT(ISERROR(SEARCH("successful",E1)))</formula>
    </cfRule>
    <cfRule type="containsText" dxfId="4" priority="9" operator="containsText" text="failed">
      <formula>NOT(ISERROR(SEARCH("failed",E1)))</formula>
    </cfRule>
  </conditionalFormatting>
  <conditionalFormatting sqref="D1:D1048576">
    <cfRule type="colorScale" priority="5">
      <colorScale>
        <cfvo type="num" val="0"/>
        <cfvo type="num" val="100"/>
        <cfvo type="num" val="200"/>
        <color rgb="FFFF0000"/>
        <color theme="9"/>
        <color theme="8"/>
      </colorScale>
    </cfRule>
  </conditionalFormatting>
  <conditionalFormatting sqref="L1:L566">
    <cfRule type="containsText" dxfId="3" priority="1" stopIfTrue="1" operator="containsText" text="canceled">
      <formula>NOT(ISERROR(SEARCH("canceled",L1)))</formula>
    </cfRule>
    <cfRule type="containsText" dxfId="2" priority="2" operator="containsText" text="live">
      <formula>NOT(ISERROR(SEARCH("live",L1)))</formula>
    </cfRule>
    <cfRule type="containsText" dxfId="1" priority="3" operator="containsText" text="successful">
      <formula>NOT(ISERROR(SEARCH("successful",L1)))</formula>
    </cfRule>
    <cfRule type="containsText" dxfId="0" priority="4" operator="containsText" text="failed">
      <formula>NOT(ISERROR(SEARCH("failed",L1)))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Outcome by Parent Category</vt:lpstr>
      <vt:lpstr>Outcome by Sub-Category</vt:lpstr>
      <vt:lpstr>Outcomes by Month</vt:lpstr>
      <vt:lpstr>Outcomes Based on Goal</vt:lpstr>
      <vt:lpstr>Stats Analysis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Tyler Bronner</cp:lastModifiedBy>
  <dcterms:created xsi:type="dcterms:W3CDTF">2021-09-29T18:52:28Z</dcterms:created>
  <dcterms:modified xsi:type="dcterms:W3CDTF">2024-04-29T01:40:40Z</dcterms:modified>
</cp:coreProperties>
</file>