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https://usdagcc.sharepoint.com/sites/REE-ERS-OilCropsOutlook/Shared Documents/General/Yearbooks/"/>
    </mc:Choice>
  </mc:AlternateContent>
  <xr:revisionPtr revIDLastSave="10" documentId="13_ncr:1_{40AB8508-277E-4133-81EC-89F532468BFE}" xr6:coauthVersionLast="47" xr6:coauthVersionMax="47" xr10:uidLastSave="{427A3F9F-6457-4378-8822-DFCF957DF3C8}"/>
  <bookViews>
    <workbookView xWindow="-108" yWindow="-108" windowWidth="23256" windowHeight="12576" tabRatio="598" xr2:uid="{00000000-000D-0000-FFFF-FFFF00000000}"/>
  </bookViews>
  <sheets>
    <sheet name="Contents" sheetId="101" r:id="rId1"/>
    <sheet name="tab25" sheetId="102" r:id="rId2"/>
    <sheet name="tab26" sheetId="103" r:id="rId3"/>
    <sheet name="tab27" sheetId="104" r:id="rId4"/>
  </sheets>
  <definedNames>
    <definedName name="_xlnm.Print_Area" localSheetId="1">'tab25'!$B$8:$O$42</definedName>
    <definedName name="_xlnm.Print_Area" localSheetId="2">'tab26'!$B$7:$M$45</definedName>
    <definedName name="_xlnm.Print_Area" localSheetId="3">'tab27'!$B$7:$K$42</definedName>
    <definedName name="_xlnm.Print_Titles" localSheetId="1">'tab25'!$A:$A,'tab25'!$1:$6</definedName>
    <definedName name="_xlnm.Print_Titles" localSheetId="2">'tab26'!$A:$A,'tab26'!$1:$5</definedName>
    <definedName name="_xlnm.Print_Titles" localSheetId="3">'tab27'!$A:$A,'tab27'!$1:$5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04" l="1"/>
  <c r="E38" i="104" s="1"/>
  <c r="H38" i="104" s="1"/>
  <c r="F38" i="104" s="1"/>
  <c r="B37" i="104"/>
  <c r="E37" i="104" s="1"/>
  <c r="H37" i="104" s="1"/>
  <c r="F37" i="104" s="1"/>
  <c r="E36" i="104"/>
  <c r="H36" i="104" s="1"/>
  <c r="F36" i="104" s="1"/>
  <c r="B36" i="104"/>
  <c r="B35" i="104"/>
  <c r="E35" i="104" s="1"/>
  <c r="H35" i="104" s="1"/>
  <c r="F35" i="104" s="1"/>
  <c r="B34" i="104"/>
  <c r="E34" i="104" s="1"/>
  <c r="H34" i="104" s="1"/>
  <c r="F34" i="104" s="1"/>
  <c r="E33" i="104"/>
  <c r="H33" i="104" s="1"/>
  <c r="F33" i="104" s="1"/>
  <c r="B33" i="104"/>
  <c r="B32" i="104"/>
  <c r="E32" i="104" s="1"/>
  <c r="H32" i="104" s="1"/>
  <c r="F32" i="104" s="1"/>
  <c r="B31" i="104"/>
  <c r="E31" i="104" s="1"/>
  <c r="H31" i="104" s="1"/>
  <c r="F31" i="104" s="1"/>
  <c r="E30" i="104"/>
  <c r="H30" i="104" s="1"/>
  <c r="F30" i="104" s="1"/>
  <c r="B30" i="104"/>
  <c r="B29" i="104"/>
  <c r="E29" i="104" s="1"/>
  <c r="H29" i="104" s="1"/>
  <c r="F29" i="104" s="1"/>
  <c r="B28" i="104"/>
  <c r="E28" i="104" s="1"/>
  <c r="H28" i="104" s="1"/>
  <c r="F28" i="104" s="1"/>
  <c r="E27" i="104"/>
  <c r="H27" i="104" s="1"/>
  <c r="F27" i="104" s="1"/>
  <c r="B27" i="104"/>
  <c r="B26" i="104"/>
  <c r="E26" i="104" s="1"/>
  <c r="H26" i="104" s="1"/>
  <c r="F26" i="104" s="1"/>
  <c r="B25" i="104"/>
  <c r="E25" i="104" s="1"/>
  <c r="H25" i="104" s="1"/>
  <c r="F25" i="104" s="1"/>
  <c r="E24" i="104"/>
  <c r="H24" i="104" s="1"/>
  <c r="F24" i="104" s="1"/>
  <c r="B24" i="104"/>
  <c r="B23" i="104"/>
  <c r="E23" i="104" s="1"/>
  <c r="H23" i="104" s="1"/>
  <c r="F23" i="104" s="1"/>
  <c r="B22" i="104"/>
  <c r="E22" i="104" s="1"/>
  <c r="H22" i="104" s="1"/>
  <c r="F22" i="104" s="1"/>
  <c r="E21" i="104"/>
  <c r="H21" i="104" s="1"/>
  <c r="F21" i="104" s="1"/>
  <c r="B21" i="104"/>
  <c r="B20" i="104"/>
  <c r="E20" i="104" s="1"/>
  <c r="H20" i="104" s="1"/>
  <c r="F20" i="104" s="1"/>
  <c r="B19" i="104"/>
  <c r="E19" i="104" s="1"/>
  <c r="H19" i="104" s="1"/>
  <c r="F19" i="104" s="1"/>
  <c r="E18" i="104"/>
  <c r="H18" i="104" s="1"/>
  <c r="F18" i="104" s="1"/>
  <c r="B18" i="104"/>
  <c r="B17" i="104"/>
  <c r="E17" i="104" s="1"/>
  <c r="H17" i="104" s="1"/>
  <c r="F17" i="104" s="1"/>
  <c r="B16" i="104"/>
  <c r="E16" i="104" s="1"/>
  <c r="H16" i="104" s="1"/>
  <c r="F16" i="104" s="1"/>
  <c r="E15" i="104"/>
  <c r="H15" i="104" s="1"/>
  <c r="F15" i="104" s="1"/>
  <c r="B15" i="104"/>
  <c r="B14" i="104"/>
  <c r="E14" i="104" s="1"/>
  <c r="H14" i="104" s="1"/>
  <c r="F14" i="104" s="1"/>
  <c r="B13" i="104"/>
  <c r="E13" i="104" s="1"/>
  <c r="H13" i="104" s="1"/>
  <c r="F13" i="104" s="1"/>
  <c r="E12" i="104"/>
  <c r="H12" i="104" s="1"/>
  <c r="F12" i="104" s="1"/>
  <c r="B12" i="104"/>
  <c r="B11" i="104"/>
  <c r="E11" i="104" s="1"/>
  <c r="H11" i="104" s="1"/>
  <c r="F11" i="104" s="1"/>
  <c r="B10" i="104"/>
  <c r="E10" i="104" s="1"/>
  <c r="H10" i="104" s="1"/>
  <c r="F10" i="104" s="1"/>
  <c r="E9" i="104"/>
  <c r="H9" i="104" s="1"/>
  <c r="F9" i="104" s="1"/>
  <c r="B9" i="104"/>
  <c r="B8" i="104"/>
  <c r="E8" i="104" s="1"/>
  <c r="H8" i="104" s="1"/>
  <c r="F8" i="104" s="1"/>
  <c r="E7" i="104"/>
  <c r="H7" i="104" s="1"/>
  <c r="F7" i="104" s="1"/>
  <c r="E38" i="103"/>
  <c r="J38" i="103" s="1"/>
  <c r="F38" i="103" s="1"/>
  <c r="H38" i="103" s="1"/>
  <c r="B38" i="103"/>
  <c r="E37" i="103"/>
  <c r="J37" i="103" s="1"/>
  <c r="F37" i="103" s="1"/>
  <c r="H37" i="103" s="1"/>
  <c r="B37" i="103"/>
  <c r="E36" i="103"/>
  <c r="J36" i="103" s="1"/>
  <c r="F36" i="103" s="1"/>
  <c r="H36" i="103" s="1"/>
  <c r="B36" i="103"/>
  <c r="J35" i="103"/>
  <c r="F35" i="103" s="1"/>
  <c r="H35" i="103" s="1"/>
  <c r="E35" i="103"/>
  <c r="B35" i="103"/>
  <c r="B34" i="103"/>
  <c r="E34" i="103" s="1"/>
  <c r="J34" i="103" s="1"/>
  <c r="F34" i="103" s="1"/>
  <c r="H34" i="103" s="1"/>
  <c r="E33" i="103"/>
  <c r="J33" i="103" s="1"/>
  <c r="F33" i="103" s="1"/>
  <c r="H33" i="103" s="1"/>
  <c r="B33" i="103"/>
  <c r="B32" i="103"/>
  <c r="E32" i="103" s="1"/>
  <c r="J32" i="103" s="1"/>
  <c r="F32" i="103" s="1"/>
  <c r="H32" i="103" s="1"/>
  <c r="B31" i="103"/>
  <c r="E31" i="103" s="1"/>
  <c r="J31" i="103" s="1"/>
  <c r="F31" i="103" s="1"/>
  <c r="H31" i="103" s="1"/>
  <c r="B30" i="103"/>
  <c r="E30" i="103" s="1"/>
  <c r="J30" i="103" s="1"/>
  <c r="F30" i="103" s="1"/>
  <c r="H30" i="103" s="1"/>
  <c r="B29" i="103"/>
  <c r="E29" i="103" s="1"/>
  <c r="J29" i="103" s="1"/>
  <c r="F29" i="103" s="1"/>
  <c r="H29" i="103" s="1"/>
  <c r="B28" i="103"/>
  <c r="E28" i="103" s="1"/>
  <c r="J28" i="103" s="1"/>
  <c r="F28" i="103" s="1"/>
  <c r="H28" i="103" s="1"/>
  <c r="B27" i="103"/>
  <c r="E27" i="103" s="1"/>
  <c r="J27" i="103" s="1"/>
  <c r="F27" i="103" s="1"/>
  <c r="H27" i="103" s="1"/>
  <c r="E26" i="103"/>
  <c r="J26" i="103" s="1"/>
  <c r="F26" i="103" s="1"/>
  <c r="H26" i="103" s="1"/>
  <c r="B26" i="103"/>
  <c r="E25" i="103"/>
  <c r="J25" i="103" s="1"/>
  <c r="F25" i="103" s="1"/>
  <c r="H25" i="103" s="1"/>
  <c r="B25" i="103"/>
  <c r="E24" i="103"/>
  <c r="J24" i="103" s="1"/>
  <c r="F24" i="103" s="1"/>
  <c r="H24" i="103" s="1"/>
  <c r="B24" i="103"/>
  <c r="J23" i="103"/>
  <c r="F23" i="103" s="1"/>
  <c r="H23" i="103" s="1"/>
  <c r="E23" i="103"/>
  <c r="B23" i="103"/>
  <c r="B22" i="103"/>
  <c r="E22" i="103" s="1"/>
  <c r="J22" i="103" s="1"/>
  <c r="F22" i="103" s="1"/>
  <c r="H22" i="103" s="1"/>
  <c r="E21" i="103"/>
  <c r="J21" i="103" s="1"/>
  <c r="F21" i="103" s="1"/>
  <c r="H21" i="103" s="1"/>
  <c r="B21" i="103"/>
  <c r="B20" i="103"/>
  <c r="E20" i="103" s="1"/>
  <c r="J20" i="103" s="1"/>
  <c r="F20" i="103" s="1"/>
  <c r="H20" i="103" s="1"/>
  <c r="B19" i="103"/>
  <c r="E19" i="103" s="1"/>
  <c r="J19" i="103" s="1"/>
  <c r="F19" i="103" s="1"/>
  <c r="H19" i="103" s="1"/>
  <c r="B18" i="103"/>
  <c r="E18" i="103" s="1"/>
  <c r="J18" i="103" s="1"/>
  <c r="F18" i="103" s="1"/>
  <c r="H18" i="103" s="1"/>
  <c r="B17" i="103"/>
  <c r="E17" i="103" s="1"/>
  <c r="J17" i="103" s="1"/>
  <c r="F17" i="103" s="1"/>
  <c r="H17" i="103" s="1"/>
  <c r="B16" i="103"/>
  <c r="E16" i="103" s="1"/>
  <c r="J16" i="103" s="1"/>
  <c r="F16" i="103" s="1"/>
  <c r="H16" i="103" s="1"/>
  <c r="E15" i="103"/>
  <c r="J15" i="103" s="1"/>
  <c r="F15" i="103" s="1"/>
  <c r="H15" i="103" s="1"/>
  <c r="B15" i="103"/>
  <c r="E14" i="103"/>
  <c r="J14" i="103" s="1"/>
  <c r="F14" i="103" s="1"/>
  <c r="H14" i="103" s="1"/>
  <c r="B14" i="103"/>
  <c r="E13" i="103"/>
  <c r="J13" i="103" s="1"/>
  <c r="F13" i="103" s="1"/>
  <c r="H13" i="103" s="1"/>
  <c r="B13" i="103"/>
  <c r="E12" i="103"/>
  <c r="J12" i="103" s="1"/>
  <c r="F12" i="103" s="1"/>
  <c r="H12" i="103" s="1"/>
  <c r="B12" i="103"/>
  <c r="B11" i="103"/>
  <c r="E11" i="103" s="1"/>
  <c r="J11" i="103" s="1"/>
  <c r="F11" i="103" s="1"/>
  <c r="H11" i="103" s="1"/>
  <c r="B10" i="103"/>
  <c r="E10" i="103" s="1"/>
  <c r="J10" i="103" s="1"/>
  <c r="F10" i="103" s="1"/>
  <c r="H10" i="103" s="1"/>
  <c r="E9" i="103"/>
  <c r="J9" i="103" s="1"/>
  <c r="F9" i="103" s="1"/>
  <c r="H9" i="103" s="1"/>
  <c r="B9" i="103"/>
  <c r="B8" i="103"/>
  <c r="E8" i="103" s="1"/>
  <c r="J8" i="103" s="1"/>
  <c r="F8" i="103" s="1"/>
  <c r="H8" i="103" s="1"/>
  <c r="E7" i="103"/>
  <c r="J7" i="103" s="1"/>
  <c r="F7" i="103" s="1"/>
  <c r="H7" i="103" s="1"/>
  <c r="K39" i="102"/>
  <c r="H39" i="102"/>
  <c r="E39" i="102"/>
  <c r="D39" i="102"/>
  <c r="H38" i="102"/>
  <c r="K38" i="102" s="1"/>
  <c r="E38" i="102"/>
  <c r="D38" i="102"/>
  <c r="E37" i="102"/>
  <c r="H37" i="102" s="1"/>
  <c r="K37" i="102" s="1"/>
  <c r="D37" i="102"/>
  <c r="K36" i="102"/>
  <c r="H36" i="102"/>
  <c r="E36" i="102"/>
  <c r="D36" i="102"/>
  <c r="H35" i="102"/>
  <c r="K35" i="102" s="1"/>
  <c r="E35" i="102"/>
  <c r="D35" i="102"/>
  <c r="E34" i="102"/>
  <c r="H34" i="102" s="1"/>
  <c r="K34" i="102" s="1"/>
  <c r="D34" i="102"/>
  <c r="K33" i="102"/>
  <c r="H33" i="102"/>
  <c r="E33" i="102"/>
  <c r="D33" i="102"/>
  <c r="E32" i="102"/>
  <c r="H32" i="102" s="1"/>
  <c r="K32" i="102" s="1"/>
  <c r="D32" i="102"/>
  <c r="E31" i="102"/>
  <c r="H31" i="102" s="1"/>
  <c r="K31" i="102" s="1"/>
  <c r="D31" i="102"/>
  <c r="K30" i="102"/>
  <c r="H30" i="102"/>
  <c r="E30" i="102"/>
  <c r="D30" i="102"/>
  <c r="H29" i="102"/>
  <c r="K29" i="102" s="1"/>
  <c r="E29" i="102"/>
  <c r="D29" i="102"/>
  <c r="E28" i="102"/>
  <c r="H28" i="102" s="1"/>
  <c r="K28" i="102" s="1"/>
  <c r="D28" i="102"/>
  <c r="K27" i="102"/>
  <c r="H27" i="102"/>
  <c r="E27" i="102"/>
  <c r="D27" i="102"/>
  <c r="H26" i="102"/>
  <c r="K26" i="102" s="1"/>
  <c r="E26" i="102"/>
  <c r="D26" i="102"/>
  <c r="E25" i="102"/>
  <c r="H25" i="102" s="1"/>
  <c r="K25" i="102" s="1"/>
  <c r="D25" i="102"/>
  <c r="K24" i="102"/>
  <c r="H24" i="102"/>
  <c r="E24" i="102"/>
  <c r="D24" i="102"/>
  <c r="E23" i="102"/>
  <c r="H23" i="102" s="1"/>
  <c r="K23" i="102" s="1"/>
  <c r="D23" i="102"/>
  <c r="E22" i="102"/>
  <c r="H22" i="102" s="1"/>
  <c r="K22" i="102" s="1"/>
  <c r="D22" i="102"/>
  <c r="K21" i="102"/>
  <c r="H21" i="102"/>
  <c r="E21" i="102"/>
  <c r="D21" i="102"/>
  <c r="E20" i="102"/>
  <c r="H20" i="102" s="1"/>
  <c r="K20" i="102" s="1"/>
  <c r="D20" i="102"/>
  <c r="E19" i="102"/>
  <c r="H19" i="102" s="1"/>
  <c r="K19" i="102" s="1"/>
  <c r="D19" i="102"/>
  <c r="K18" i="102"/>
  <c r="H18" i="102"/>
  <c r="E18" i="102"/>
  <c r="D18" i="102"/>
  <c r="H17" i="102"/>
  <c r="K17" i="102" s="1"/>
  <c r="E17" i="102"/>
  <c r="D17" i="102"/>
  <c r="E16" i="102"/>
  <c r="H16" i="102" s="1"/>
  <c r="K16" i="102" s="1"/>
  <c r="D16" i="102"/>
  <c r="K15" i="102"/>
  <c r="H15" i="102"/>
  <c r="E15" i="102"/>
  <c r="D15" i="102"/>
  <c r="H14" i="102"/>
  <c r="K14" i="102" s="1"/>
  <c r="E14" i="102"/>
  <c r="D14" i="102"/>
  <c r="E13" i="102"/>
  <c r="H13" i="102" s="1"/>
  <c r="K13" i="102" s="1"/>
  <c r="D13" i="102"/>
  <c r="K12" i="102"/>
  <c r="H12" i="102"/>
  <c r="E12" i="102"/>
  <c r="D12" i="102"/>
  <c r="E11" i="102"/>
  <c r="H11" i="102" s="1"/>
  <c r="K11" i="102" s="1"/>
  <c r="D11" i="102"/>
  <c r="E10" i="102"/>
  <c r="H10" i="102" s="1"/>
  <c r="K10" i="102" s="1"/>
  <c r="D10" i="102"/>
  <c r="K9" i="102"/>
  <c r="H9" i="102"/>
  <c r="E9" i="102"/>
  <c r="D9" i="102"/>
  <c r="H8" i="102"/>
  <c r="K8" i="102" s="1"/>
  <c r="D8" i="10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6" authorId="0" shapeId="0" xr:uid="{6F96A0C8-42F7-4920-8FAA-199A59ED221E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0" shapeId="0" xr:uid="{CFB79FD6-B8DC-45F3-92E9-7B0E9818CA4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" authorId="0" shapeId="0" xr:uid="{8119C31B-600D-4CF4-8A53-B8D34C07244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9" authorId="0" shapeId="0" xr:uid="{CD81C20E-A909-42D9-B3EC-F638451BA53C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0" authorId="0" shapeId="0" xr:uid="{116A854E-30D2-43DD-8744-89E57E3F906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<sst xmlns="http://schemas.openxmlformats.org/spreadsheetml/2006/main" count="193" uniqueCount="110">
  <si>
    <t>Total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</si>
  <si>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</si>
  <si>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</si>
  <si>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</si>
  <si>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</si>
  <si>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</si>
  <si>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</si>
  <si>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</si>
  <si>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</si>
  <si>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</si>
  <si>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</si>
  <si>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>Planted</t>
  </si>
  <si>
    <t>Harvested</t>
  </si>
  <si>
    <t>Yield</t>
  </si>
  <si>
    <t>Production</t>
  </si>
  <si>
    <t>Value</t>
  </si>
  <si>
    <t>Imports</t>
  </si>
  <si>
    <t>Exports</t>
  </si>
  <si>
    <t>Million pounds</t>
  </si>
  <si>
    <t>beginning</t>
  </si>
  <si>
    <t>stocks</t>
  </si>
  <si>
    <t>Crush</t>
  </si>
  <si>
    <t>received</t>
  </si>
  <si>
    <t>Disappearance</t>
  </si>
  <si>
    <t>Price</t>
  </si>
  <si>
    <t>Supply</t>
  </si>
  <si>
    <t>October 1</t>
  </si>
  <si>
    <t>Beginning</t>
  </si>
  <si>
    <t>Domestic</t>
  </si>
  <si>
    <t>Ending</t>
  </si>
  <si>
    <t>by farmers</t>
  </si>
  <si>
    <t>Total 1/</t>
  </si>
  <si>
    <t>1,000 short tons</t>
  </si>
  <si>
    <t xml:space="preserve"> Production</t>
  </si>
  <si>
    <t>June 1</t>
  </si>
  <si>
    <t xml:space="preserve"> stocks</t>
  </si>
  <si>
    <t xml:space="preserve"> ---------- Million pounds ----------</t>
  </si>
  <si>
    <t>Midwest</t>
  </si>
  <si>
    <t>2001/02</t>
  </si>
  <si>
    <t>Pounds/acre</t>
  </si>
  <si>
    <t>2002/03</t>
  </si>
  <si>
    <t>2004/05</t>
  </si>
  <si>
    <t>2005/06</t>
  </si>
  <si>
    <t>2006/07</t>
  </si>
  <si>
    <t xml:space="preserve">2005/06 </t>
  </si>
  <si>
    <t>2007/08</t>
  </si>
  <si>
    <t>2008/09</t>
  </si>
  <si>
    <t xml:space="preserve">2007/08 </t>
  </si>
  <si>
    <t>2009/10</t>
  </si>
  <si>
    <t>2010/11</t>
  </si>
  <si>
    <t xml:space="preserve">2010/11 </t>
  </si>
  <si>
    <t>2011/12</t>
  </si>
  <si>
    <t>2012/13</t>
  </si>
  <si>
    <t xml:space="preserve">2011/12 </t>
  </si>
  <si>
    <t>Cents/pound</t>
  </si>
  <si>
    <t>Loan rate</t>
  </si>
  <si>
    <t>Oil Crops Data: Yearbook Tables</t>
  </si>
  <si>
    <t>2014/15</t>
  </si>
  <si>
    <t xml:space="preserve">2013/14 </t>
  </si>
  <si>
    <t>2015/16</t>
  </si>
  <si>
    <t xml:space="preserve">2014/15 </t>
  </si>
  <si>
    <t>2016/17</t>
  </si>
  <si>
    <t xml:space="preserve">2015/16 </t>
  </si>
  <si>
    <t>Season-average</t>
  </si>
  <si>
    <t>2017/18</t>
  </si>
  <si>
    <t>2018/19</t>
  </si>
  <si>
    <t xml:space="preserve">2017/18 </t>
  </si>
  <si>
    <t>2019/20</t>
  </si>
  <si>
    <t xml:space="preserve">2018/19 </t>
  </si>
  <si>
    <t>Domestic use</t>
  </si>
  <si>
    <t>-----1,000 acres------</t>
  </si>
  <si>
    <t xml:space="preserve">2019/20 </t>
  </si>
  <si>
    <t>Dollars/short ton</t>
  </si>
  <si>
    <t>Thousand dollars</t>
  </si>
  <si>
    <t>Dollars per hundredweight</t>
  </si>
  <si>
    <t xml:space="preserve">Pacific </t>
  </si>
  <si>
    <t>Northwest</t>
  </si>
  <si>
    <t xml:space="preserve">2000/01 </t>
  </si>
  <si>
    <t xml:space="preserve">2003/04 </t>
  </si>
  <si>
    <t xml:space="preserve">   Ending</t>
  </si>
  <si>
    <t xml:space="preserve">   Imports</t>
  </si>
  <si>
    <t xml:space="preserve">   Total</t>
  </si>
  <si>
    <t>2021/22 2/</t>
  </si>
  <si>
    <t>1/ Estimate. 2/ Forecast.</t>
  </si>
  <si>
    <t>Note: Monthly production data not available for 2011/12–2014/15.</t>
  </si>
  <si>
    <t>1/ Includes planting seed and residual. 2/ Estimate. 3/ Forecast.</t>
  </si>
  <si>
    <t>2/ Estimate. 3/ Forecast.</t>
  </si>
  <si>
    <t>Biofuel 1/</t>
  </si>
  <si>
    <t>1/ Starting January 2021 data includes renewable diesel.</t>
  </si>
  <si>
    <t>Edible and other</t>
  </si>
  <si>
    <r>
      <t>Updates of these data and data covering more years and countries can be found in USDA, Economic Research Service, Data Products,</t>
    </r>
    <r>
      <rPr>
        <i/>
        <sz val="8"/>
        <rFont val="Helvetica"/>
      </rPr>
      <t xml:space="preserve"> Oil Crops Yearbook</t>
    </r>
    <r>
      <rPr>
        <sz val="8"/>
        <rFont val="Helvetica"/>
      </rPr>
      <t>.</t>
    </r>
  </si>
  <si>
    <t>U.S. canola seed and canola products—annual</t>
  </si>
  <si>
    <t>Contact: Maria Bukowski and Aaron M. Ates, USDA, Economic Research Service, Market and Trade Economics Division.</t>
  </si>
  <si>
    <r>
      <t xml:space="preserve">Global Agricultural Trade System; and USDA, Farm Service Agency, </t>
    </r>
    <r>
      <rPr>
        <i/>
        <sz val="8"/>
        <rFont val="Helvetica"/>
      </rPr>
      <t>Nonrecourse Marketing Assistance Loans and Loan Deficiency Payments Fact Sheet.</t>
    </r>
  </si>
  <si>
    <t>Table 25—Canola seed: U.S. acreage planted, harvested, yield, supply, disappearance, price, and value, 1991/92–2022/23</t>
  </si>
  <si>
    <t>Table 26—Canola oil: U.S. supply, disappearance, and price, 1991/92–2022/23</t>
  </si>
  <si>
    <t>Table 27—Canola meal: U.S. supply, disappearance, and price, 1991/92–2022/23</t>
  </si>
  <si>
    <t>Last updated: March 27, 2023.</t>
  </si>
  <si>
    <t>Table 25—Canola seed: U.S. acreage planted, harvested, yield, supply, disappearance, price and value, 1991/92–2022/23</t>
  </si>
  <si>
    <t>2020/21</t>
  </si>
  <si>
    <t>2022/23 3/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</si>
  <si>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 xml:space="preserve">Crop Production, Grain Stocks, </t>
    </r>
    <r>
      <rPr>
        <sz val="8"/>
        <rFont val="Helvetica"/>
      </rPr>
      <t>and</t>
    </r>
    <r>
      <rPr>
        <i/>
        <sz val="8"/>
        <rFont val="Helvetica"/>
      </rPr>
      <t xml:space="preserve"> Crop Values; </t>
    </r>
    <r>
      <rPr>
        <sz val="8"/>
        <rFont val="Helvetica"/>
      </rPr>
      <t>USDA, Foreign Agricultural Service,</t>
    </r>
  </si>
  <si>
    <t>Last updated: 03/27/2023.</t>
  </si>
  <si>
    <r>
      <t xml:space="preserve">Source: USDA, Economic Research Service estimates and using data from USDA, National Agricultural Statistics Service, </t>
    </r>
    <r>
      <rPr>
        <i/>
        <sz val="8"/>
        <rFont val="Helvetica"/>
      </rPr>
      <t>Fats and Oils:</t>
    </r>
    <r>
      <rPr>
        <sz val="8"/>
        <rFont val="Helvetica"/>
        <family val="2"/>
      </rPr>
      <t xml:space="preserve"> </t>
    </r>
    <r>
      <rPr>
        <i/>
        <sz val="8"/>
        <rFont val="Helvetica"/>
      </rPr>
      <t>Oilseed Crushings, Production, Consumption</t>
    </r>
  </si>
  <si>
    <r>
      <rPr>
        <i/>
        <sz val="8"/>
        <rFont val="Helvetica"/>
      </rPr>
      <t>and Stocks</t>
    </r>
    <r>
      <rPr>
        <sz val="8"/>
        <rFont val="Helvetica"/>
        <family val="2"/>
      </rPr>
      <t xml:space="preserve">; U.S. Department of Energy, Energy Information Administration, </t>
    </r>
    <r>
      <rPr>
        <i/>
        <sz val="8"/>
        <rFont val="Helvetica"/>
      </rPr>
      <t>Monthly Biodiesel Production Report, and Monthly Biofuels Capacity &amp; Feedstocks Update,</t>
    </r>
  </si>
  <si>
    <t>USDA, Foreign Agricultural Service, Global Agricultural Trade System; and Sosland Publishing, Milling and Baking News.</t>
  </si>
  <si>
    <t>2021/22 1/</t>
  </si>
  <si>
    <t>2022/23 2/</t>
  </si>
  <si>
    <r>
      <t xml:space="preserve">Source: USDA, Economic Research Service estimates and using data from USDA, National Agricultural Statistics Service, </t>
    </r>
    <r>
      <rPr>
        <i/>
        <sz val="8"/>
        <rFont val="Helvetica"/>
      </rPr>
      <t>Fats and Oils:</t>
    </r>
    <r>
      <rPr>
        <sz val="8"/>
        <rFont val="Helvetica"/>
      </rPr>
      <t xml:space="preserve"> </t>
    </r>
    <r>
      <rPr>
        <i/>
        <sz val="8"/>
        <rFont val="Helvetica"/>
      </rPr>
      <t xml:space="preserve">Oilseed Crushings, Production, Consumption </t>
    </r>
  </si>
  <si>
    <r>
      <rPr>
        <i/>
        <sz val="8"/>
        <rFont val="Helvetica"/>
      </rPr>
      <t xml:space="preserve">and Stocks; </t>
    </r>
    <r>
      <rPr>
        <sz val="8"/>
        <rFont val="Helvetica"/>
      </rPr>
      <t xml:space="preserve">USDA, Agricultural Marketing Service, </t>
    </r>
    <r>
      <rPr>
        <i/>
        <sz val="8"/>
        <rFont val="Helvetica"/>
      </rPr>
      <t>National Monthly Feedstuff Prices;</t>
    </r>
    <r>
      <rPr>
        <sz val="8"/>
        <rFont val="Helvetica"/>
      </rPr>
      <t xml:space="preserve"> and USDA, Foreign Agricultural Service, Global Agricultural Trade System.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</si>
</sst>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___________________)"/>
    <numFmt numFmtId="165" formatCode="#,##0_______)"/>
    <numFmt numFmtId="166" formatCode="#,##0_________)"/>
    <numFmt numFmtId="167" formatCode="#,##0_____)"/>
    <numFmt numFmtId="168" formatCode="#,##0.00_____)"/>
    <numFmt numFmtId="169" formatCode="_(* #,##0_);_(* \(#,##0\);_(* &quot;-&quot;??_);_(@_)"/>
    <numFmt numFmtId="170" formatCode="0.00_)"/>
    <numFmt numFmtId="171" formatCode="#,##0.00_______)"/>
  </numFmts>
  <fonts count="42" x14ac:knownFonts="1">
    <font>
      <sz val="8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</font>
    <font>
      <sz val="7"/>
      <name val="Helvetica"/>
      <family val="2"/>
    </font>
    <font>
      <sz val="8"/>
      <name val="Helvetica"/>
      <family val="2"/>
    </font>
    <font>
      <u/>
      <sz val="8"/>
      <color indexed="12"/>
      <name val="Helvetic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</font>
    <font>
      <b/>
      <sz val="14"/>
      <name val="Helvetica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u/>
      <sz val="10.45"/>
      <color indexed="12"/>
      <name val="Arial"/>
      <family val="2"/>
    </font>
    <font>
      <sz val="10"/>
      <name val="Courier"/>
    </font>
    <font>
      <u/>
      <sz val="10"/>
      <color indexed="12"/>
      <name val="Courier"/>
      <family val="3"/>
    </font>
    <font>
      <sz val="10"/>
      <name val="Arial"/>
      <family val="2"/>
    </font>
    <font>
      <sz val="10"/>
      <name val="Arial"/>
      <family val="2"/>
    </font>
    <font>
      <sz val="8"/>
      <color theme="1"/>
      <name val="Helvetica"/>
      <family val="2"/>
    </font>
    <font>
      <u/>
      <sz val="8"/>
      <name val="Helvetica"/>
      <family val="2"/>
    </font>
    <font>
      <b/>
      <sz val="10"/>
      <color theme="1"/>
      <name val="Helvetica"/>
    </font>
    <font>
      <sz val="8"/>
      <color theme="1"/>
      <name val="Helvetic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0" fillId="0" borderId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7" applyNumberFormat="0" applyAlignment="0" applyProtection="0"/>
    <xf numFmtId="0" fontId="24" fillId="6" borderId="8" applyNumberFormat="0" applyAlignment="0" applyProtection="0"/>
    <xf numFmtId="0" fontId="25" fillId="6" borderId="7" applyNumberFormat="0" applyAlignment="0" applyProtection="0"/>
    <xf numFmtId="0" fontId="26" fillId="0" borderId="9" applyNumberFormat="0" applyFill="0" applyAlignment="0" applyProtection="0"/>
    <xf numFmtId="0" fontId="27" fillId="7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1" fillId="32" borderId="0" applyNumberFormat="0" applyBorder="0" applyAlignment="0" applyProtection="0"/>
    <xf numFmtId="170" fontId="32" fillId="0" borderId="0"/>
    <xf numFmtId="0" fontId="33" fillId="0" borderId="0" applyNumberFormat="0" applyFill="0" applyBorder="0" applyAlignment="0" applyProtection="0">
      <alignment vertical="top"/>
      <protection locked="0"/>
    </xf>
    <xf numFmtId="37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8" borderId="11" applyNumberFormat="0" applyFont="0" applyAlignment="0" applyProtection="0"/>
    <xf numFmtId="0" fontId="36" fillId="0" borderId="0"/>
    <xf numFmtId="43" fontId="10" fillId="0" borderId="0" applyFont="0" applyFill="0" applyBorder="0" applyAlignment="0" applyProtection="0"/>
    <xf numFmtId="0" fontId="37" fillId="0" borderId="0"/>
    <xf numFmtId="43" fontId="1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0" fontId="0" fillId="0" borderId="0" xfId="0" quotePrefix="1" applyAlignment="1">
      <alignment horizontal="left"/>
    </xf>
    <xf numFmtId="0" fontId="4" fillId="0" borderId="0" xfId="0" quotePrefix="1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169" fontId="5" fillId="0" borderId="0" xfId="1" applyNumberFormat="1" applyFont="1" applyBorder="1" applyAlignment="1">
      <alignment horizontal="center"/>
    </xf>
    <xf numFmtId="0" fontId="5" fillId="0" borderId="0" xfId="0" quotePrefix="1" applyFont="1" applyAlignment="1">
      <alignment horizontal="left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right"/>
    </xf>
    <xf numFmtId="0" fontId="10" fillId="0" borderId="0" xfId="5" applyAlignment="1">
      <alignment vertical="top" wrapText="1"/>
    </xf>
    <xf numFmtId="0" fontId="10" fillId="0" borderId="0" xfId="5"/>
    <xf numFmtId="0" fontId="12" fillId="0" borderId="0" xfId="3" applyFont="1" applyAlignment="1" applyProtection="1"/>
    <xf numFmtId="0" fontId="13" fillId="0" borderId="0" xfId="5" applyFont="1"/>
    <xf numFmtId="0" fontId="10" fillId="0" borderId="0" xfId="5" applyAlignment="1">
      <alignment wrapTex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9" fontId="5" fillId="0" borderId="0" xfId="1" applyNumberFormat="1" applyFont="1" applyFill="1" applyBorder="1" applyAlignment="1">
      <alignment horizontal="center"/>
    </xf>
    <xf numFmtId="0" fontId="6" fillId="0" borderId="0" xfId="2" applyAlignment="1" applyProtection="1">
      <alignment horizontal="lef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left" indent="4"/>
    </xf>
    <xf numFmtId="3" fontId="9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9" fillId="0" borderId="3" xfId="0" quotePrefix="1" applyFont="1" applyBorder="1" applyAlignment="1">
      <alignment horizontal="right" indent="2"/>
    </xf>
    <xf numFmtId="0" fontId="9" fillId="0" borderId="3" xfId="0" applyFont="1" applyBorder="1" applyAlignment="1">
      <alignment horizontal="left" indent="5"/>
    </xf>
    <xf numFmtId="16" fontId="0" fillId="0" borderId="1" xfId="0" quotePrefix="1" applyNumberFormat="1" applyBorder="1" applyAlignment="1">
      <alignment horizontal="center"/>
    </xf>
    <xf numFmtId="0" fontId="39" fillId="0" borderId="0" xfId="2" applyFont="1" applyFill="1" applyAlignment="1" applyProtection="1">
      <alignment horizontal="left"/>
    </xf>
    <xf numFmtId="0" fontId="40" fillId="0" borderId="0" xfId="0" applyFont="1" applyAlignment="1">
      <alignment horizontal="left"/>
    </xf>
    <xf numFmtId="0" fontId="38" fillId="0" borderId="1" xfId="0" applyFont="1" applyBorder="1"/>
    <xf numFmtId="165" fontId="41" fillId="0" borderId="0" xfId="0" applyNumberFormat="1" applyFont="1"/>
    <xf numFmtId="168" fontId="41" fillId="0" borderId="0" xfId="0" applyNumberFormat="1" applyFont="1"/>
    <xf numFmtId="169" fontId="38" fillId="0" borderId="0" xfId="1" applyNumberFormat="1" applyFont="1" applyFill="1" applyBorder="1" applyAlignment="1">
      <alignment horizontal="center"/>
    </xf>
    <xf numFmtId="171" fontId="0" fillId="0" borderId="0" xfId="0" applyNumberFormat="1"/>
    <xf numFmtId="0" fontId="38" fillId="0" borderId="0" xfId="0" quotePrefix="1" applyFont="1" applyAlignment="1">
      <alignment horizontal="left"/>
    </xf>
    <xf numFmtId="0" fontId="38" fillId="0" borderId="1" xfId="0" quotePrefix="1" applyFont="1" applyBorder="1" applyAlignment="1">
      <alignment horizontal="left"/>
    </xf>
    <xf numFmtId="165" fontId="41" fillId="0" borderId="1" xfId="0" applyNumberFormat="1" applyFont="1" applyBorder="1"/>
    <xf numFmtId="168" fontId="41" fillId="0" borderId="1" xfId="0" applyNumberFormat="1" applyFont="1" applyBorder="1"/>
    <xf numFmtId="169" fontId="38" fillId="0" borderId="1" xfId="1" applyNumberFormat="1" applyFont="1" applyFill="1" applyBorder="1" applyAlignment="1">
      <alignment horizontal="center"/>
    </xf>
    <xf numFmtId="164" fontId="41" fillId="0" borderId="0" xfId="0" applyNumberFormat="1" applyFont="1" applyAlignment="1">
      <alignment horizontal="right"/>
    </xf>
    <xf numFmtId="0" fontId="41" fillId="0" borderId="0" xfId="0" quotePrefix="1" applyFont="1" applyAlignment="1">
      <alignment horizontal="left"/>
    </xf>
    <xf numFmtId="166" fontId="41" fillId="0" borderId="0" xfId="0" applyNumberFormat="1" applyFont="1"/>
    <xf numFmtId="167" fontId="41" fillId="0" borderId="0" xfId="0" applyNumberFormat="1" applyFont="1"/>
    <xf numFmtId="2" fontId="41" fillId="0" borderId="0" xfId="0" applyNumberFormat="1" applyFont="1" applyAlignment="1">
      <alignment horizontal="center"/>
    </xf>
    <xf numFmtId="0" fontId="41" fillId="0" borderId="1" xfId="0" quotePrefix="1" applyFont="1" applyBorder="1" applyAlignment="1">
      <alignment horizontal="left"/>
    </xf>
    <xf numFmtId="166" fontId="41" fillId="0" borderId="1" xfId="0" applyNumberFormat="1" applyFont="1" applyBorder="1"/>
    <xf numFmtId="167" fontId="41" fillId="0" borderId="1" xfId="0" applyNumberFormat="1" applyFont="1" applyBorder="1"/>
    <xf numFmtId="2" fontId="41" fillId="0" borderId="1" xfId="0" applyNumberFormat="1" applyFont="1" applyBorder="1" applyAlignment="1">
      <alignment horizontal="center"/>
    </xf>
    <xf numFmtId="166" fontId="41" fillId="0" borderId="0" xfId="0" applyNumberFormat="1" applyFont="1" applyAlignment="1">
      <alignment horizontal="center"/>
    </xf>
    <xf numFmtId="2" fontId="41" fillId="0" borderId="0" xfId="0" quotePrefix="1" applyNumberFormat="1" applyFont="1" applyAlignment="1">
      <alignment horizontal="center"/>
    </xf>
    <xf numFmtId="166" fontId="41" fillId="0" borderId="1" xfId="0" applyNumberFormat="1" applyFont="1" applyBorder="1" applyAlignment="1">
      <alignment horizontal="center"/>
    </xf>
    <xf numFmtId="2" fontId="41" fillId="0" borderId="1" xfId="0" quotePrefix="1" applyNumberFormat="1" applyFont="1" applyBorder="1" applyAlignment="1">
      <alignment horizontal="center"/>
    </xf>
    <xf numFmtId="2" fontId="0" fillId="0" borderId="0" xfId="0" applyNumberFormat="1"/>
    <xf numFmtId="0" fontId="9" fillId="0" borderId="3" xfId="0" applyFont="1" applyBorder="1" applyAlignment="1">
      <alignment horizontal="center"/>
    </xf>
  </cellXfs>
  <cellStyles count="62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53" xr:uid="{00000000-0005-0000-0000-00001C000000}"/>
    <cellStyle name="Comma 3" xfId="55" xr:uid="{F948226D-468E-4FAB-A758-A67BEEC95FF2}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2" builtinId="8"/>
    <cellStyle name="Hyperlink 2" xfId="3" xr:uid="{00000000-0005-0000-0000-000024000000}"/>
    <cellStyle name="Hyperlink 3" xfId="47" xr:uid="{00000000-0005-0000-0000-000025000000}"/>
    <cellStyle name="Hyperlink 3 2" xfId="56" xr:uid="{8703CFFB-9370-4957-B1BE-A6D12ECDE211}"/>
    <cellStyle name="Hyperlink 4" xfId="49" xr:uid="{00000000-0005-0000-0000-000026000000}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4" xr:uid="{00000000-0005-0000-0000-00002B000000}"/>
    <cellStyle name="Normal 2 2" xfId="5" xr:uid="{00000000-0005-0000-0000-00002C000000}"/>
    <cellStyle name="Normal 2 3" xfId="57" xr:uid="{6D24B3F8-0DF3-45EC-98DA-A0EA04135DAC}"/>
    <cellStyle name="Normal 3" xfId="46" xr:uid="{00000000-0005-0000-0000-00002D000000}"/>
    <cellStyle name="Normal 3 2" xfId="58" xr:uid="{81CD4063-B8D3-4147-B484-AF5964C3976B}"/>
    <cellStyle name="Normal 4" xfId="48" xr:uid="{00000000-0005-0000-0000-00002E000000}"/>
    <cellStyle name="Normal 4 2" xfId="59" xr:uid="{AB29F0B2-4697-4B7A-BA63-639E419D30A3}"/>
    <cellStyle name="Normal 5" xfId="50" xr:uid="{00000000-0005-0000-0000-00002F000000}"/>
    <cellStyle name="Normal 5 2" xfId="60" xr:uid="{2A994748-9ED1-468C-B3A3-D1E0D6FB9365}"/>
    <cellStyle name="Normal 6" xfId="52" xr:uid="{00000000-0005-0000-0000-000030000000}"/>
    <cellStyle name="Normal 7" xfId="54" xr:uid="{A43A8493-FF9B-4B3F-B6DB-4FE5C94C6D32}"/>
    <cellStyle name="Note 2" xfId="51" xr:uid="{00000000-0005-0000-0000-000031000000}"/>
    <cellStyle name="Output" xfId="15" builtinId="21" customBuiltin="1"/>
    <cellStyle name="Percent 2" xfId="61" xr:uid="{F5AF82C7-73BA-4A63-B152-0959F2849C38}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" name="Picture 1" descr="PrintLogo">
          <a:extLst>
            <a:ext uri="{FF2B5EF4-FFF2-40B4-BE49-F238E27FC236}">
              <a16:creationId xmlns:a16="http://schemas.microsoft.com/office/drawing/2014/main" id="{4C59E29F-C474-4BE2-A816-AEABBBF79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" name="Picture 2" descr="PrintLogo">
          <a:extLst>
            <a:ext uri="{FF2B5EF4-FFF2-40B4-BE49-F238E27FC236}">
              <a16:creationId xmlns:a16="http://schemas.microsoft.com/office/drawing/2014/main" id="{7A619242-A9C5-4968-A204-5F72F2711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" name="Picture 3" descr="PrintLogo">
          <a:extLst>
            <a:ext uri="{FF2B5EF4-FFF2-40B4-BE49-F238E27FC236}">
              <a16:creationId xmlns:a16="http://schemas.microsoft.com/office/drawing/2014/main" id="{9870EA30-E398-4BAE-B154-3D50109BA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5" name="Picture 4" descr="PrintLogo">
          <a:extLst>
            <a:ext uri="{FF2B5EF4-FFF2-40B4-BE49-F238E27FC236}">
              <a16:creationId xmlns:a16="http://schemas.microsoft.com/office/drawing/2014/main" id="{C7161AA4-C20E-4978-B67C-A3C98512B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6" name="Picture 5" descr="PrintLogo">
          <a:extLst>
            <a:ext uri="{FF2B5EF4-FFF2-40B4-BE49-F238E27FC236}">
              <a16:creationId xmlns:a16="http://schemas.microsoft.com/office/drawing/2014/main" id="{A79D9715-0789-45CB-A951-5192A023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7" name="Picture 6" descr="PrintLogo">
          <a:extLst>
            <a:ext uri="{FF2B5EF4-FFF2-40B4-BE49-F238E27FC236}">
              <a16:creationId xmlns:a16="http://schemas.microsoft.com/office/drawing/2014/main" id="{A3A573F4-1F8A-4838-8A77-8F97B2766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8" name="Picture 7" descr="PrintLogo">
          <a:extLst>
            <a:ext uri="{FF2B5EF4-FFF2-40B4-BE49-F238E27FC236}">
              <a16:creationId xmlns:a16="http://schemas.microsoft.com/office/drawing/2014/main" id="{8EE110E6-805B-417C-864C-B736EC780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9" name="Picture 8" descr="PrintLogo">
          <a:extLst>
            <a:ext uri="{FF2B5EF4-FFF2-40B4-BE49-F238E27FC236}">
              <a16:creationId xmlns:a16="http://schemas.microsoft.com/office/drawing/2014/main" id="{1BB1C1C7-9288-4315-973E-CFE814CEB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0" name="Picture 9" descr="PrintLogo">
          <a:extLst>
            <a:ext uri="{FF2B5EF4-FFF2-40B4-BE49-F238E27FC236}">
              <a16:creationId xmlns:a16="http://schemas.microsoft.com/office/drawing/2014/main" id="{03A9EB25-EDAF-410B-96DF-A383A989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1" name="Picture 10" descr="PrintLogo">
          <a:extLst>
            <a:ext uri="{FF2B5EF4-FFF2-40B4-BE49-F238E27FC236}">
              <a16:creationId xmlns:a16="http://schemas.microsoft.com/office/drawing/2014/main" id="{0A464ACE-6DF1-4E7F-9CEC-3F91E31F5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2" name="Picture 11" descr="PrintLogo">
          <a:extLst>
            <a:ext uri="{FF2B5EF4-FFF2-40B4-BE49-F238E27FC236}">
              <a16:creationId xmlns:a16="http://schemas.microsoft.com/office/drawing/2014/main" id="{33BCCE27-151B-45FF-BA74-6CDFB250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3" name="Picture 12" descr="PrintLogo">
          <a:extLst>
            <a:ext uri="{FF2B5EF4-FFF2-40B4-BE49-F238E27FC236}">
              <a16:creationId xmlns:a16="http://schemas.microsoft.com/office/drawing/2014/main" id="{0ABA81F8-61FC-43BF-8B03-0AA94EB0E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4" name="Picture 13" descr="PrintLogo">
          <a:extLst>
            <a:ext uri="{FF2B5EF4-FFF2-40B4-BE49-F238E27FC236}">
              <a16:creationId xmlns:a16="http://schemas.microsoft.com/office/drawing/2014/main" id="{0186C1EB-6D0C-472A-9188-FE7026AAC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" name="Picture 14" descr="PrintLogo">
          <a:extLst>
            <a:ext uri="{FF2B5EF4-FFF2-40B4-BE49-F238E27FC236}">
              <a16:creationId xmlns:a16="http://schemas.microsoft.com/office/drawing/2014/main" id="{E6C399F2-5285-499E-9EC4-1BFB55E74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6" name="Picture 15" descr="PrintLogo">
          <a:extLst>
            <a:ext uri="{FF2B5EF4-FFF2-40B4-BE49-F238E27FC236}">
              <a16:creationId xmlns:a16="http://schemas.microsoft.com/office/drawing/2014/main" id="{8024B9F7-A4F6-4B5E-AE26-2FD94EC6A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7" name="Picture 16" descr="PrintLogo">
          <a:extLst>
            <a:ext uri="{FF2B5EF4-FFF2-40B4-BE49-F238E27FC236}">
              <a16:creationId xmlns:a16="http://schemas.microsoft.com/office/drawing/2014/main" id="{4C8F51BD-B36A-464B-AA20-CD8087C0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8" name="Picture 17" descr="PrintLogo">
          <a:extLst>
            <a:ext uri="{FF2B5EF4-FFF2-40B4-BE49-F238E27FC236}">
              <a16:creationId xmlns:a16="http://schemas.microsoft.com/office/drawing/2014/main" id="{06069741-640D-49FD-A529-87AC503E8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9" name="Picture 18" descr="PrintLogo">
          <a:extLst>
            <a:ext uri="{FF2B5EF4-FFF2-40B4-BE49-F238E27FC236}">
              <a16:creationId xmlns:a16="http://schemas.microsoft.com/office/drawing/2014/main" id="{65844222-966D-4D46-961C-047E01D4F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0" name="Picture 19" descr="PrintLogo">
          <a:extLst>
            <a:ext uri="{FF2B5EF4-FFF2-40B4-BE49-F238E27FC236}">
              <a16:creationId xmlns:a16="http://schemas.microsoft.com/office/drawing/2014/main" id="{E63D113F-F76A-4E93-B69E-92BAFDE83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1" name="Picture 20" descr="PrintLogo">
          <a:extLst>
            <a:ext uri="{FF2B5EF4-FFF2-40B4-BE49-F238E27FC236}">
              <a16:creationId xmlns:a16="http://schemas.microsoft.com/office/drawing/2014/main" id="{5C318E70-51B8-44B6-9080-CA99FC68F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2" name="Picture 21" descr="PrintLogo">
          <a:extLst>
            <a:ext uri="{FF2B5EF4-FFF2-40B4-BE49-F238E27FC236}">
              <a16:creationId xmlns:a16="http://schemas.microsoft.com/office/drawing/2014/main" id="{767B0F4B-8E7C-442F-9F08-5AA4B238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3" name="Picture 22" descr="PrintLogo">
          <a:extLst>
            <a:ext uri="{FF2B5EF4-FFF2-40B4-BE49-F238E27FC236}">
              <a16:creationId xmlns:a16="http://schemas.microsoft.com/office/drawing/2014/main" id="{81230837-D028-4542-89B1-4B6E95E7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4" name="Picture 23" descr="PrintLogo">
          <a:extLst>
            <a:ext uri="{FF2B5EF4-FFF2-40B4-BE49-F238E27FC236}">
              <a16:creationId xmlns:a16="http://schemas.microsoft.com/office/drawing/2014/main" id="{88A3F337-B03A-4882-B80F-A870D9A3F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5" name="Picture 24" descr="PrintLogo">
          <a:extLst>
            <a:ext uri="{FF2B5EF4-FFF2-40B4-BE49-F238E27FC236}">
              <a16:creationId xmlns:a16="http://schemas.microsoft.com/office/drawing/2014/main" id="{97C072F2-5FD1-4C33-B2AA-C8A8B1D7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6" name="Picture 25" descr="PrintLogo">
          <a:extLst>
            <a:ext uri="{FF2B5EF4-FFF2-40B4-BE49-F238E27FC236}">
              <a16:creationId xmlns:a16="http://schemas.microsoft.com/office/drawing/2014/main" id="{99E323EF-D5B0-4AB4-A18E-7EC673321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7" name="Picture 26" descr="PrintLogo">
          <a:extLst>
            <a:ext uri="{FF2B5EF4-FFF2-40B4-BE49-F238E27FC236}">
              <a16:creationId xmlns:a16="http://schemas.microsoft.com/office/drawing/2014/main" id="{186ABE7A-F130-4C4F-B149-1D79FABB1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8" name="Picture 27" descr="PrintLogo">
          <a:extLst>
            <a:ext uri="{FF2B5EF4-FFF2-40B4-BE49-F238E27FC236}">
              <a16:creationId xmlns:a16="http://schemas.microsoft.com/office/drawing/2014/main" id="{2B9B3C52-8ECF-4918-840A-41252A03D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9" name="Picture 28" descr="PrintLogo">
          <a:extLst>
            <a:ext uri="{FF2B5EF4-FFF2-40B4-BE49-F238E27FC236}">
              <a16:creationId xmlns:a16="http://schemas.microsoft.com/office/drawing/2014/main" id="{44CC20AD-EDA1-4406-BC09-11029D076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0" name="Picture 29" descr="PrintLogo">
          <a:extLst>
            <a:ext uri="{FF2B5EF4-FFF2-40B4-BE49-F238E27FC236}">
              <a16:creationId xmlns:a16="http://schemas.microsoft.com/office/drawing/2014/main" id="{AF13541E-C369-406F-88D2-E03B17777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1" name="Picture 30" descr="PrintLogo">
          <a:extLst>
            <a:ext uri="{FF2B5EF4-FFF2-40B4-BE49-F238E27FC236}">
              <a16:creationId xmlns:a16="http://schemas.microsoft.com/office/drawing/2014/main" id="{F2D80E65-1968-4DBA-84C6-72CEE5A24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2" name="Picture 31" descr="PrintLogo">
          <a:extLst>
            <a:ext uri="{FF2B5EF4-FFF2-40B4-BE49-F238E27FC236}">
              <a16:creationId xmlns:a16="http://schemas.microsoft.com/office/drawing/2014/main" id="{DF54FF23-D761-45A9-8270-2EBAA86D8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3" name="Picture 32" descr="PrintLogo">
          <a:extLst>
            <a:ext uri="{FF2B5EF4-FFF2-40B4-BE49-F238E27FC236}">
              <a16:creationId xmlns:a16="http://schemas.microsoft.com/office/drawing/2014/main" id="{21A3A1E0-B6C0-49F0-BEA8-BAFB6CD7A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4" name="Picture 33" descr="PrintLogo">
          <a:extLst>
            <a:ext uri="{FF2B5EF4-FFF2-40B4-BE49-F238E27FC236}">
              <a16:creationId xmlns:a16="http://schemas.microsoft.com/office/drawing/2014/main" id="{3852361E-4CD3-40B7-98B4-BD1FF98F3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5" name="Picture 34" descr="PrintLogo">
          <a:extLst>
            <a:ext uri="{FF2B5EF4-FFF2-40B4-BE49-F238E27FC236}">
              <a16:creationId xmlns:a16="http://schemas.microsoft.com/office/drawing/2014/main" id="{16DEBD25-2962-478C-A8B5-52C7C5374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6" name="Picture 35" descr="PrintLogo">
          <a:extLst>
            <a:ext uri="{FF2B5EF4-FFF2-40B4-BE49-F238E27FC236}">
              <a16:creationId xmlns:a16="http://schemas.microsoft.com/office/drawing/2014/main" id="{8D22EDB4-B66C-44B2-A2E8-6E8FF04FA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7" name="Picture 36" descr="PrintLogo">
          <a:extLst>
            <a:ext uri="{FF2B5EF4-FFF2-40B4-BE49-F238E27FC236}">
              <a16:creationId xmlns:a16="http://schemas.microsoft.com/office/drawing/2014/main" id="{91317561-9FD2-47BE-8894-17853C8A1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8" name="Picture 37" descr="PrintLogo">
          <a:extLst>
            <a:ext uri="{FF2B5EF4-FFF2-40B4-BE49-F238E27FC236}">
              <a16:creationId xmlns:a16="http://schemas.microsoft.com/office/drawing/2014/main" id="{A028F78C-A8AA-4762-AA60-0CB0F83E8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9" name="Picture 38" descr="PrintLogo">
          <a:extLst>
            <a:ext uri="{FF2B5EF4-FFF2-40B4-BE49-F238E27FC236}">
              <a16:creationId xmlns:a16="http://schemas.microsoft.com/office/drawing/2014/main" id="{26489AB4-B681-4702-A4D1-07713476C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0" name="Picture 39" descr="PrintLogo">
          <a:extLst>
            <a:ext uri="{FF2B5EF4-FFF2-40B4-BE49-F238E27FC236}">
              <a16:creationId xmlns:a16="http://schemas.microsoft.com/office/drawing/2014/main" id="{0778AA1D-7402-4B2A-830F-D7B5D3FDE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1" name="Picture 40" descr="PrintLogo">
          <a:extLst>
            <a:ext uri="{FF2B5EF4-FFF2-40B4-BE49-F238E27FC236}">
              <a16:creationId xmlns:a16="http://schemas.microsoft.com/office/drawing/2014/main" id="{EADDE8D0-E703-4991-8FE3-342DA876B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2" name="Picture 41" descr="PrintLogo">
          <a:extLst>
            <a:ext uri="{FF2B5EF4-FFF2-40B4-BE49-F238E27FC236}">
              <a16:creationId xmlns:a16="http://schemas.microsoft.com/office/drawing/2014/main" id="{E222755A-287E-4A73-B44A-8E6E1B752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3" name="Picture 42" descr="PrintLogo">
          <a:extLst>
            <a:ext uri="{FF2B5EF4-FFF2-40B4-BE49-F238E27FC236}">
              <a16:creationId xmlns:a16="http://schemas.microsoft.com/office/drawing/2014/main" id="{13B0DDBB-949A-411F-B8A2-54A38809A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4" name="Picture 2098" descr="PrintLogo">
          <a:extLst>
            <a:ext uri="{FF2B5EF4-FFF2-40B4-BE49-F238E27FC236}">
              <a16:creationId xmlns:a16="http://schemas.microsoft.com/office/drawing/2014/main" id="{DA8F7716-013E-4D37-96FA-F3497E47D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5" name="Picture 2099" descr="PrintLogo">
          <a:extLst>
            <a:ext uri="{FF2B5EF4-FFF2-40B4-BE49-F238E27FC236}">
              <a16:creationId xmlns:a16="http://schemas.microsoft.com/office/drawing/2014/main" id="{837DE3A8-D79A-41DF-98E5-D69D05038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6" name="Picture 2100" descr="PrintLogo">
          <a:extLst>
            <a:ext uri="{FF2B5EF4-FFF2-40B4-BE49-F238E27FC236}">
              <a16:creationId xmlns:a16="http://schemas.microsoft.com/office/drawing/2014/main" id="{AC9566E5-3484-4F72-8306-7CDC2B6E0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7" name="Picture 2101" descr="PrintLogo">
          <a:extLst>
            <a:ext uri="{FF2B5EF4-FFF2-40B4-BE49-F238E27FC236}">
              <a16:creationId xmlns:a16="http://schemas.microsoft.com/office/drawing/2014/main" id="{EB7B7F86-5B1E-4BD2-B1F5-F9C5B3D7C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8" name="Picture 2102" descr="PrintLogo">
          <a:extLst>
            <a:ext uri="{FF2B5EF4-FFF2-40B4-BE49-F238E27FC236}">
              <a16:creationId xmlns:a16="http://schemas.microsoft.com/office/drawing/2014/main" id="{559076CB-A2F1-48E7-98CC-FA1157ED4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9" name="Picture 2103" descr="PrintLogo">
          <a:extLst>
            <a:ext uri="{FF2B5EF4-FFF2-40B4-BE49-F238E27FC236}">
              <a16:creationId xmlns:a16="http://schemas.microsoft.com/office/drawing/2014/main" id="{A4EBE89C-F2C0-4333-A43D-772311992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50" name="Picture 2104" descr="PrintLogo">
          <a:extLst>
            <a:ext uri="{FF2B5EF4-FFF2-40B4-BE49-F238E27FC236}">
              <a16:creationId xmlns:a16="http://schemas.microsoft.com/office/drawing/2014/main" id="{061A2A39-FAC3-4FFB-8A29-B6E423982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87630</xdr:colOff>
      <xdr:row>0</xdr:row>
      <xdr:rowOff>34290</xdr:rowOff>
    </xdr:from>
    <xdr:to>
      <xdr:col>0</xdr:col>
      <xdr:colOff>4354830</xdr:colOff>
      <xdr:row>0</xdr:row>
      <xdr:rowOff>533400</xdr:rowOff>
    </xdr:to>
    <xdr:pic>
      <xdr:nvPicPr>
        <xdr:cNvPr id="51" name="Picture 2105" descr="PrintLogo">
          <a:extLst>
            <a:ext uri="{FF2B5EF4-FFF2-40B4-BE49-F238E27FC236}">
              <a16:creationId xmlns:a16="http://schemas.microsoft.com/office/drawing/2014/main" id="{8FBAA77C-7A58-46AB-BFFA-2BBEF1F9D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" y="3429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E1E01-4D6D-40C6-A74F-E0A8066B8051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X25A0T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E9F0D2-574A-45A1-8E13-EA23118F14C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X26A0T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CB5D4F-DF0A-4BDD-8E4C-44546E5E295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X27A0T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616E-9A68-46A4-AF6C-B0079A09380C}">
  <sheetPr>
    <pageSetUpPr fitToPage="1"/>
  </sheetPr>
  <dimension ref="A1:A15"/>
  <sheetViews>
    <sheetView tabSelected="1" workbookViewId="0">
      <selection activeCell="A24" sqref="A24"/>
    </sheetView>
  </sheetViews>
  <sheetFormatPr defaultColWidth="11.28515625" defaultRowHeight="13.2" x14ac:dyDescent="0.25"/>
  <cols>
    <col min="1" max="1" width="117.28515625" style="26" bestFit="1" customWidth="1"/>
    <col min="2" max="16384" width="11.28515625" style="23"/>
  </cols>
  <sheetData>
    <row r="1" spans="1:1" ht="44.25" customHeight="1" x14ac:dyDescent="0.25">
      <c r="A1" s="22"/>
    </row>
    <row r="2" spans="1:1" ht="17.399999999999999" x14ac:dyDescent="0.3">
      <c r="A2" s="28" t="s">
        <v>56</v>
      </c>
    </row>
    <row r="3" spans="1:1" s="25" customFormat="1" ht="10.199999999999999" x14ac:dyDescent="0.2">
      <c r="A3" s="24"/>
    </row>
    <row r="4" spans="1:1" x14ac:dyDescent="0.25">
      <c r="A4" s="50"/>
    </row>
    <row r="5" spans="1:1" x14ac:dyDescent="0.25">
      <c r="A5" s="27" t="s">
        <v>91</v>
      </c>
    </row>
    <row r="6" spans="1:1" x14ac:dyDescent="0.25">
      <c r="A6" s="50" t="s">
        <v>94</v>
      </c>
    </row>
    <row r="7" spans="1:1" x14ac:dyDescent="0.25">
      <c r="A7" s="50" t="s">
        <v>95</v>
      </c>
    </row>
    <row r="8" spans="1:1" x14ac:dyDescent="0.25">
      <c r="A8" s="50" t="s">
        <v>96</v>
      </c>
    </row>
    <row r="9" spans="1:1" x14ac:dyDescent="0.25">
      <c r="A9" s="50"/>
    </row>
    <row r="10" spans="1:1" x14ac:dyDescent="0.25">
      <c r="A10" s="30"/>
    </row>
    <row r="11" spans="1:1" x14ac:dyDescent="0.25">
      <c r="A11" s="10" t="s">
        <v>92</v>
      </c>
    </row>
    <row r="12" spans="1:1" x14ac:dyDescent="0.25">
      <c r="A12" s="10"/>
    </row>
    <row r="14" spans="1:1" x14ac:dyDescent="0.25">
      <c r="A14" s="51" t="s">
        <v>97</v>
      </c>
    </row>
    <row r="15" spans="1:1" x14ac:dyDescent="0.25">
      <c r="A15" s="4" t="s">
        <v>90</v>
      </c>
    </row>
  </sheetData>
  <hyperlinks>
    <hyperlink ref="A6" location="'tab25'!A1" display="Table 25—Canola seed: Acreage planted, harvested, yield, supply, disappearance, and value, U.S., 1991/92–2020/21" xr:uid="{9E51F880-F971-4450-B07F-A26140C5F04C}"/>
    <hyperlink ref="A7" location="'tab26'!A1" display="Table 26—Canola oil: Supply and disappearance, U.S., 1991/92–2020/21" xr:uid="{BDAE1089-3802-4B36-BF4F-D73E4106C382}"/>
    <hyperlink ref="A8" location="'tab27'!A1" display="Table 27—Canola meal: Supply and disappearance, U.S., 1991/92–2020/21" xr:uid="{1AD29234-99A2-4568-A5E8-06A3A221AEB1}"/>
  </hyperlinks>
  <pageMargins left="0.75" right="0.75" top="1" bottom="1" header="0.5" footer="0.5"/>
  <pageSetup scale="5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8DE3-C475-40C7-ADD2-2528F156EDDB}">
  <sheetPr>
    <pageSetUpPr fitToPage="1"/>
  </sheetPr>
  <dimension ref="A1:V43"/>
  <sheetViews>
    <sheetView zoomScaleNormal="100" zoomScaleSheetLayoutView="100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1.7109375" customWidth="1"/>
    <col min="2" max="3" width="10.85546875" customWidth="1"/>
    <col min="4" max="4" width="12" bestFit="1" customWidth="1"/>
    <col min="5" max="12" width="10.85546875" customWidth="1"/>
    <col min="13" max="13" width="13.85546875" customWidth="1"/>
    <col min="14" max="14" width="10.85546875" customWidth="1"/>
    <col min="15" max="15" width="14.42578125" customWidth="1"/>
  </cols>
  <sheetData>
    <row r="1" spans="1:15" x14ac:dyDescent="0.2">
      <c r="A1" s="52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3" t="s">
        <v>10</v>
      </c>
      <c r="B2" s="39" t="s">
        <v>11</v>
      </c>
      <c r="C2" s="39" t="s">
        <v>12</v>
      </c>
      <c r="D2" s="39" t="s">
        <v>13</v>
      </c>
      <c r="E2" s="38"/>
      <c r="F2" s="39" t="s">
        <v>25</v>
      </c>
      <c r="G2" s="39"/>
      <c r="H2" s="39"/>
      <c r="I2" s="38"/>
      <c r="J2" s="39" t="s">
        <v>23</v>
      </c>
      <c r="K2" s="40"/>
      <c r="L2" s="39"/>
      <c r="M2" s="38" t="s">
        <v>24</v>
      </c>
      <c r="N2" s="39"/>
      <c r="O2" s="3"/>
    </row>
    <row r="3" spans="1:15" x14ac:dyDescent="0.2">
      <c r="A3" s="3" t="s">
        <v>19</v>
      </c>
      <c r="B3" s="3"/>
      <c r="C3" s="3"/>
      <c r="D3" s="3"/>
      <c r="E3" s="33" t="s">
        <v>27</v>
      </c>
      <c r="F3" s="3" t="s">
        <v>14</v>
      </c>
      <c r="G3" s="3" t="s">
        <v>16</v>
      </c>
      <c r="H3" s="3" t="s">
        <v>0</v>
      </c>
      <c r="I3" s="33" t="s">
        <v>21</v>
      </c>
      <c r="J3" s="3" t="s">
        <v>17</v>
      </c>
      <c r="K3" s="37" t="s">
        <v>31</v>
      </c>
      <c r="L3" s="31" t="s">
        <v>79</v>
      </c>
      <c r="M3" s="33" t="s">
        <v>63</v>
      </c>
      <c r="N3" s="3" t="s">
        <v>55</v>
      </c>
      <c r="O3" s="3" t="s">
        <v>15</v>
      </c>
    </row>
    <row r="4" spans="1:15" x14ac:dyDescent="0.2">
      <c r="A4" s="46" t="s">
        <v>34</v>
      </c>
      <c r="B4" s="3"/>
      <c r="C4" s="3"/>
      <c r="D4" s="3"/>
      <c r="E4" s="33" t="s">
        <v>20</v>
      </c>
      <c r="F4" s="3"/>
      <c r="G4" s="3"/>
      <c r="H4" s="3"/>
      <c r="I4" s="33"/>
      <c r="J4" s="3"/>
      <c r="K4" s="34"/>
      <c r="L4" s="33" t="s">
        <v>20</v>
      </c>
      <c r="M4" s="33" t="s">
        <v>22</v>
      </c>
      <c r="O4" s="3"/>
    </row>
    <row r="5" spans="1:15" x14ac:dyDescent="0.2">
      <c r="A5" s="32"/>
      <c r="B5" s="32"/>
      <c r="C5" s="32"/>
      <c r="D5" s="32"/>
      <c r="E5" s="36"/>
      <c r="F5" s="32"/>
      <c r="G5" s="32"/>
      <c r="H5" s="32"/>
      <c r="I5" s="36"/>
      <c r="J5" s="32"/>
      <c r="K5" s="35"/>
      <c r="L5" s="36"/>
      <c r="M5" s="36" t="s">
        <v>30</v>
      </c>
      <c r="N5" s="32"/>
      <c r="O5" s="32"/>
    </row>
    <row r="6" spans="1:15" x14ac:dyDescent="0.2">
      <c r="A6" s="20"/>
      <c r="B6" s="20"/>
      <c r="C6" s="47" t="s">
        <v>70</v>
      </c>
      <c r="D6" s="43" t="s">
        <v>39</v>
      </c>
      <c r="E6" s="20"/>
      <c r="F6" s="42"/>
      <c r="G6" s="44" t="s">
        <v>36</v>
      </c>
      <c r="H6" s="20"/>
      <c r="I6" s="42"/>
      <c r="J6" s="42"/>
      <c r="K6" s="42"/>
      <c r="L6" s="42"/>
      <c r="M6" s="76" t="s">
        <v>74</v>
      </c>
      <c r="N6" s="76"/>
      <c r="O6" s="45" t="s">
        <v>73</v>
      </c>
    </row>
    <row r="8" spans="1:15" x14ac:dyDescent="0.2">
      <c r="A8" s="4" t="s">
        <v>1</v>
      </c>
      <c r="B8" s="8">
        <v>155</v>
      </c>
      <c r="C8" s="8">
        <v>147</v>
      </c>
      <c r="D8" s="8">
        <f t="shared" ref="D8:D39" si="0">+F8*1000/C8</f>
        <v>1300</v>
      </c>
      <c r="E8" s="8">
        <v>32</v>
      </c>
      <c r="F8" s="8">
        <v>191.1</v>
      </c>
      <c r="G8" s="8">
        <v>1.7017609495320001</v>
      </c>
      <c r="H8" s="8">
        <f t="shared" ref="H8:H17" si="1">SUM(E8:G8)</f>
        <v>224.801760949532</v>
      </c>
      <c r="I8" s="8">
        <v>111</v>
      </c>
      <c r="J8" s="8">
        <v>96.608028569094003</v>
      </c>
      <c r="K8" s="8">
        <f t="shared" ref="K8:K35" si="2">+H8-L8</f>
        <v>211.801760949532</v>
      </c>
      <c r="L8" s="8">
        <v>13</v>
      </c>
      <c r="M8" s="7">
        <v>9.7200000000000006</v>
      </c>
      <c r="N8" s="7">
        <v>8.9</v>
      </c>
      <c r="O8" s="17">
        <v>18582</v>
      </c>
    </row>
    <row r="9" spans="1:15" x14ac:dyDescent="0.2">
      <c r="A9" s="4" t="s">
        <v>2</v>
      </c>
      <c r="B9" s="8">
        <v>140</v>
      </c>
      <c r="C9" s="8">
        <v>112</v>
      </c>
      <c r="D9" s="8">
        <f t="shared" si="0"/>
        <v>1286.0446428571429</v>
      </c>
      <c r="E9" s="8">
        <f t="shared" ref="E9:E29" si="3">+L8</f>
        <v>13</v>
      </c>
      <c r="F9" s="8">
        <v>144.03700000000001</v>
      </c>
      <c r="G9" s="8">
        <v>27</v>
      </c>
      <c r="H9" s="8">
        <f t="shared" si="1"/>
        <v>184.03700000000001</v>
      </c>
      <c r="I9" s="8">
        <v>59</v>
      </c>
      <c r="J9" s="8">
        <v>104.34911559307199</v>
      </c>
      <c r="K9" s="8">
        <f t="shared" si="2"/>
        <v>173.85500000000002</v>
      </c>
      <c r="L9" s="8">
        <v>10.182</v>
      </c>
      <c r="M9" s="7">
        <v>9.9</v>
      </c>
      <c r="N9" s="7">
        <v>8.9</v>
      </c>
      <c r="O9" s="17">
        <v>14262</v>
      </c>
    </row>
    <row r="10" spans="1:15" x14ac:dyDescent="0.2">
      <c r="A10" s="4" t="s">
        <v>3</v>
      </c>
      <c r="B10" s="8">
        <v>199</v>
      </c>
      <c r="C10" s="8">
        <v>187</v>
      </c>
      <c r="D10" s="8">
        <f t="shared" si="0"/>
        <v>1350</v>
      </c>
      <c r="E10" s="8">
        <f t="shared" si="3"/>
        <v>10.182</v>
      </c>
      <c r="F10" s="8">
        <v>252.45</v>
      </c>
      <c r="G10" s="8">
        <v>772.91406844230607</v>
      </c>
      <c r="H10" s="8">
        <f t="shared" si="1"/>
        <v>1035.546068442306</v>
      </c>
      <c r="I10" s="8">
        <v>845</v>
      </c>
      <c r="J10" s="8">
        <v>77.515221612906004</v>
      </c>
      <c r="K10" s="8">
        <f t="shared" si="2"/>
        <v>940.26206844230603</v>
      </c>
      <c r="L10" s="8">
        <v>95.284000000000006</v>
      </c>
      <c r="M10" s="7">
        <v>10.9</v>
      </c>
      <c r="N10" s="7">
        <v>8.9</v>
      </c>
      <c r="O10" s="17">
        <v>27476</v>
      </c>
    </row>
    <row r="11" spans="1:15" x14ac:dyDescent="0.2">
      <c r="A11" s="4" t="s">
        <v>4</v>
      </c>
      <c r="B11" s="8">
        <v>354</v>
      </c>
      <c r="C11" s="8">
        <v>340</v>
      </c>
      <c r="D11" s="8">
        <f t="shared" si="0"/>
        <v>1316</v>
      </c>
      <c r="E11" s="8">
        <f t="shared" si="3"/>
        <v>95.284000000000006</v>
      </c>
      <c r="F11" s="8">
        <v>447.44</v>
      </c>
      <c r="G11" s="8">
        <v>629.80212480481805</v>
      </c>
      <c r="H11" s="8">
        <f t="shared" si="1"/>
        <v>1172.5261248048182</v>
      </c>
      <c r="I11" s="8">
        <v>891</v>
      </c>
      <c r="J11" s="8">
        <v>226.75532656833005</v>
      </c>
      <c r="K11" s="8">
        <f t="shared" si="2"/>
        <v>1138.2761248048182</v>
      </c>
      <c r="L11" s="8">
        <v>34.25</v>
      </c>
      <c r="M11" s="7">
        <v>11.1</v>
      </c>
      <c r="N11" s="7">
        <v>8.6999999999999993</v>
      </c>
      <c r="O11" s="17">
        <v>49802</v>
      </c>
    </row>
    <row r="12" spans="1:15" x14ac:dyDescent="0.2">
      <c r="A12" s="4" t="s">
        <v>5</v>
      </c>
      <c r="B12" s="8">
        <v>446</v>
      </c>
      <c r="C12" s="8">
        <v>429</v>
      </c>
      <c r="D12" s="8">
        <f t="shared" si="0"/>
        <v>1278.4312354312353</v>
      </c>
      <c r="E12" s="8">
        <f t="shared" si="3"/>
        <v>34.25</v>
      </c>
      <c r="F12" s="8">
        <v>548.447</v>
      </c>
      <c r="G12" s="8">
        <v>557.98296521171403</v>
      </c>
      <c r="H12" s="8">
        <f t="shared" si="1"/>
        <v>1140.679965211714</v>
      </c>
      <c r="I12" s="8">
        <v>893</v>
      </c>
      <c r="J12" s="8">
        <v>138</v>
      </c>
      <c r="K12" s="8">
        <f t="shared" si="2"/>
        <v>1052.6649652117139</v>
      </c>
      <c r="L12" s="8">
        <v>88.015000000000001</v>
      </c>
      <c r="M12" s="7">
        <v>11.1</v>
      </c>
      <c r="N12" s="7">
        <v>8.6999999999999993</v>
      </c>
      <c r="O12" s="17">
        <v>60837</v>
      </c>
    </row>
    <row r="13" spans="1:15" x14ac:dyDescent="0.2">
      <c r="A13" s="4" t="s">
        <v>6</v>
      </c>
      <c r="B13" s="8">
        <v>367</v>
      </c>
      <c r="C13" s="8">
        <v>347</v>
      </c>
      <c r="D13" s="8">
        <f t="shared" si="0"/>
        <v>1384.78674351585</v>
      </c>
      <c r="E13" s="8">
        <f t="shared" si="3"/>
        <v>88.015000000000001</v>
      </c>
      <c r="F13" s="8">
        <v>480.52100000000002</v>
      </c>
      <c r="G13" s="8">
        <v>570</v>
      </c>
      <c r="H13" s="8">
        <f t="shared" si="1"/>
        <v>1138.5360000000001</v>
      </c>
      <c r="I13" s="8">
        <v>847</v>
      </c>
      <c r="J13" s="8">
        <v>173</v>
      </c>
      <c r="K13" s="8">
        <f t="shared" si="2"/>
        <v>1059.0260000000001</v>
      </c>
      <c r="L13" s="8">
        <v>79.510000000000005</v>
      </c>
      <c r="M13" s="7">
        <v>12.9</v>
      </c>
      <c r="N13" s="7">
        <v>8.91</v>
      </c>
      <c r="O13" s="17">
        <v>62048</v>
      </c>
    </row>
    <row r="14" spans="1:15" x14ac:dyDescent="0.2">
      <c r="A14" s="4" t="s">
        <v>7</v>
      </c>
      <c r="B14" s="8">
        <v>671</v>
      </c>
      <c r="C14" s="8">
        <v>631</v>
      </c>
      <c r="D14" s="8">
        <f t="shared" si="0"/>
        <v>1237.2583201267828</v>
      </c>
      <c r="E14" s="8">
        <f t="shared" si="3"/>
        <v>79.510000000000005</v>
      </c>
      <c r="F14" s="8">
        <v>780.71</v>
      </c>
      <c r="G14" s="8">
        <v>782.2</v>
      </c>
      <c r="H14" s="8">
        <f t="shared" si="1"/>
        <v>1642.42</v>
      </c>
      <c r="I14" s="8">
        <v>1292</v>
      </c>
      <c r="J14" s="8">
        <v>277</v>
      </c>
      <c r="K14" s="8">
        <f t="shared" si="2"/>
        <v>1600.5130000000001</v>
      </c>
      <c r="L14" s="8">
        <v>41.906999999999996</v>
      </c>
      <c r="M14" s="7">
        <v>11.3</v>
      </c>
      <c r="N14" s="7">
        <v>9.3000000000000007</v>
      </c>
      <c r="O14" s="17">
        <v>88235</v>
      </c>
    </row>
    <row r="15" spans="1:15" x14ac:dyDescent="0.2">
      <c r="A15" s="4" t="s">
        <v>8</v>
      </c>
      <c r="B15" s="8">
        <v>1115</v>
      </c>
      <c r="C15" s="8">
        <v>1076</v>
      </c>
      <c r="D15" s="8">
        <f t="shared" si="0"/>
        <v>1447.7695167286245</v>
      </c>
      <c r="E15" s="8">
        <f t="shared" si="3"/>
        <v>41.906999999999996</v>
      </c>
      <c r="F15" s="8">
        <v>1557.8</v>
      </c>
      <c r="G15" s="8">
        <v>683.9</v>
      </c>
      <c r="H15" s="8">
        <f t="shared" si="1"/>
        <v>2283.607</v>
      </c>
      <c r="I15" s="8">
        <v>1531</v>
      </c>
      <c r="J15" s="8">
        <v>543</v>
      </c>
      <c r="K15" s="8">
        <f t="shared" si="2"/>
        <v>2115.0659999999998</v>
      </c>
      <c r="L15" s="8">
        <v>168.541</v>
      </c>
      <c r="M15" s="7">
        <v>10.3</v>
      </c>
      <c r="N15" s="7">
        <v>9.3000000000000007</v>
      </c>
      <c r="O15" s="17">
        <v>160112</v>
      </c>
    </row>
    <row r="16" spans="1:15" x14ac:dyDescent="0.2">
      <c r="A16" s="4" t="s">
        <v>9</v>
      </c>
      <c r="B16" s="8">
        <v>1076</v>
      </c>
      <c r="C16" s="8">
        <v>1044</v>
      </c>
      <c r="D16" s="8">
        <f t="shared" si="0"/>
        <v>1306.2068965517242</v>
      </c>
      <c r="E16" s="8">
        <f t="shared" si="3"/>
        <v>168.541</v>
      </c>
      <c r="F16" s="8">
        <v>1363.68</v>
      </c>
      <c r="G16" s="8">
        <v>533.9</v>
      </c>
      <c r="H16" s="8">
        <f t="shared" si="1"/>
        <v>2066.1210000000001</v>
      </c>
      <c r="I16" s="8">
        <v>1617</v>
      </c>
      <c r="J16" s="8">
        <v>299</v>
      </c>
      <c r="K16" s="8">
        <f t="shared" si="2"/>
        <v>1956.7040000000002</v>
      </c>
      <c r="L16" s="8">
        <v>109.417</v>
      </c>
      <c r="M16" s="7">
        <v>7.82</v>
      </c>
      <c r="N16" s="7">
        <v>9.3000000000000007</v>
      </c>
      <c r="O16" s="17">
        <v>106685</v>
      </c>
    </row>
    <row r="17" spans="1:15" x14ac:dyDescent="0.2">
      <c r="A17" s="4" t="s">
        <v>77</v>
      </c>
      <c r="B17" s="8">
        <v>1555</v>
      </c>
      <c r="C17" s="8">
        <v>1498</v>
      </c>
      <c r="D17" s="8">
        <f t="shared" si="0"/>
        <v>1333.9853137516689</v>
      </c>
      <c r="E17" s="8">
        <f t="shared" si="3"/>
        <v>109.417</v>
      </c>
      <c r="F17" s="8">
        <v>1998.31</v>
      </c>
      <c r="G17" s="8">
        <v>479</v>
      </c>
      <c r="H17" s="8">
        <f t="shared" si="1"/>
        <v>2586.7269999999999</v>
      </c>
      <c r="I17" s="8">
        <v>1969</v>
      </c>
      <c r="J17" s="8">
        <v>485.9</v>
      </c>
      <c r="K17" s="8">
        <f t="shared" si="2"/>
        <v>2502.9169999999999</v>
      </c>
      <c r="L17" s="8">
        <v>83.81</v>
      </c>
      <c r="M17" s="7">
        <v>6.71</v>
      </c>
      <c r="N17" s="7">
        <v>9.3000000000000007</v>
      </c>
      <c r="O17" s="17">
        <v>133994</v>
      </c>
    </row>
    <row r="18" spans="1:15" x14ac:dyDescent="0.2">
      <c r="A18" s="4" t="s">
        <v>38</v>
      </c>
      <c r="B18" s="8">
        <v>1494</v>
      </c>
      <c r="C18" s="8">
        <v>1455</v>
      </c>
      <c r="D18" s="8">
        <f t="shared" si="0"/>
        <v>1373.5498281786943</v>
      </c>
      <c r="E18" s="8">
        <f t="shared" si="3"/>
        <v>83.81</v>
      </c>
      <c r="F18" s="8">
        <v>1998.5150000000001</v>
      </c>
      <c r="G18" s="8">
        <v>276</v>
      </c>
      <c r="H18" s="8">
        <f t="shared" ref="H18:H35" si="4">SUM(E18:G18)</f>
        <v>2358.3250000000003</v>
      </c>
      <c r="I18" s="8">
        <v>1686</v>
      </c>
      <c r="J18" s="8">
        <v>480</v>
      </c>
      <c r="K18" s="8">
        <f t="shared" si="2"/>
        <v>2209.2550000000001</v>
      </c>
      <c r="L18" s="8">
        <v>149.07</v>
      </c>
      <c r="M18" s="7">
        <v>8.77</v>
      </c>
      <c r="N18" s="7">
        <v>9.3000000000000007</v>
      </c>
      <c r="O18" s="17">
        <v>175351</v>
      </c>
    </row>
    <row r="19" spans="1:15" x14ac:dyDescent="0.2">
      <c r="A19" s="4" t="s">
        <v>40</v>
      </c>
      <c r="B19" s="8">
        <v>1460</v>
      </c>
      <c r="C19" s="8">
        <v>1281</v>
      </c>
      <c r="D19" s="8">
        <f t="shared" si="0"/>
        <v>1197.049180327869</v>
      </c>
      <c r="E19" s="8">
        <f t="shared" si="3"/>
        <v>149.07</v>
      </c>
      <c r="F19" s="8">
        <v>1533.42</v>
      </c>
      <c r="G19" s="8">
        <v>434</v>
      </c>
      <c r="H19" s="8">
        <f t="shared" si="4"/>
        <v>2116.4899999999998</v>
      </c>
      <c r="I19" s="8">
        <v>1290</v>
      </c>
      <c r="J19" s="8">
        <v>633</v>
      </c>
      <c r="K19" s="8">
        <f t="shared" si="2"/>
        <v>1961.0159999999998</v>
      </c>
      <c r="L19" s="8">
        <v>155.47399999999999</v>
      </c>
      <c r="M19" s="7">
        <v>10.6</v>
      </c>
      <c r="N19" s="7">
        <v>9.6</v>
      </c>
      <c r="O19" s="17">
        <v>162719</v>
      </c>
    </row>
    <row r="20" spans="1:15" x14ac:dyDescent="0.2">
      <c r="A20" s="4" t="s">
        <v>78</v>
      </c>
      <c r="B20" s="8">
        <v>1082</v>
      </c>
      <c r="C20" s="8">
        <v>1068</v>
      </c>
      <c r="D20" s="8">
        <f t="shared" si="0"/>
        <v>1415.9644194756554</v>
      </c>
      <c r="E20" s="8">
        <f t="shared" si="3"/>
        <v>155.47399999999999</v>
      </c>
      <c r="F20" s="8">
        <v>1512.25</v>
      </c>
      <c r="G20" s="8">
        <v>536.79999999999995</v>
      </c>
      <c r="H20" s="8">
        <f t="shared" si="4"/>
        <v>2204.5239999999999</v>
      </c>
      <c r="I20" s="8">
        <v>1407</v>
      </c>
      <c r="J20" s="8">
        <v>670.7</v>
      </c>
      <c r="K20" s="8">
        <f t="shared" si="2"/>
        <v>2116.364</v>
      </c>
      <c r="L20" s="8">
        <v>88.16</v>
      </c>
      <c r="M20" s="7">
        <v>10.6</v>
      </c>
      <c r="N20" s="7">
        <v>9.6</v>
      </c>
      <c r="O20" s="17">
        <v>159849</v>
      </c>
    </row>
    <row r="21" spans="1:15" x14ac:dyDescent="0.2">
      <c r="A21" s="4" t="s">
        <v>41</v>
      </c>
      <c r="B21" s="8">
        <v>865</v>
      </c>
      <c r="C21" s="8">
        <v>828</v>
      </c>
      <c r="D21" s="8">
        <f t="shared" si="0"/>
        <v>1617.7898550724638</v>
      </c>
      <c r="E21" s="8">
        <f t="shared" si="3"/>
        <v>88.16</v>
      </c>
      <c r="F21" s="8">
        <v>1339.53</v>
      </c>
      <c r="G21" s="8">
        <v>1029.9000000000001</v>
      </c>
      <c r="H21" s="8">
        <f t="shared" si="4"/>
        <v>2457.59</v>
      </c>
      <c r="I21" s="8">
        <v>1976</v>
      </c>
      <c r="J21" s="8">
        <v>308</v>
      </c>
      <c r="K21" s="8">
        <f t="shared" si="2"/>
        <v>2327.0940000000001</v>
      </c>
      <c r="L21" s="8">
        <v>130.49600000000001</v>
      </c>
      <c r="M21" s="7">
        <v>10.7</v>
      </c>
      <c r="N21" s="7">
        <v>9.3000000000000007</v>
      </c>
      <c r="O21" s="17">
        <v>143853</v>
      </c>
    </row>
    <row r="22" spans="1:15" x14ac:dyDescent="0.2">
      <c r="A22" s="4" t="s">
        <v>44</v>
      </c>
      <c r="B22" s="8">
        <v>1159</v>
      </c>
      <c r="C22" s="8">
        <v>1114</v>
      </c>
      <c r="D22" s="8">
        <f t="shared" si="0"/>
        <v>1419.1965888689408</v>
      </c>
      <c r="E22" s="8">
        <f t="shared" si="3"/>
        <v>130.49600000000001</v>
      </c>
      <c r="F22" s="8">
        <v>1580.9849999999999</v>
      </c>
      <c r="G22" s="8">
        <v>1142.5</v>
      </c>
      <c r="H22" s="8">
        <f t="shared" si="4"/>
        <v>2853.9809999999998</v>
      </c>
      <c r="I22" s="8">
        <v>2269</v>
      </c>
      <c r="J22" s="8">
        <v>345.9</v>
      </c>
      <c r="K22" s="8">
        <f t="shared" si="2"/>
        <v>2663.3849999999998</v>
      </c>
      <c r="L22" s="8">
        <v>190.596</v>
      </c>
      <c r="M22" s="7">
        <v>9.6199999999999992</v>
      </c>
      <c r="N22" s="7">
        <v>9.3000000000000007</v>
      </c>
      <c r="O22" s="17">
        <v>152033</v>
      </c>
    </row>
    <row r="23" spans="1:15" x14ac:dyDescent="0.2">
      <c r="A23" s="4" t="s">
        <v>43</v>
      </c>
      <c r="B23" s="8">
        <v>1044</v>
      </c>
      <c r="C23" s="8">
        <v>1021</v>
      </c>
      <c r="D23" s="8">
        <f t="shared" si="0"/>
        <v>1365.6336924583741</v>
      </c>
      <c r="E23" s="8">
        <f t="shared" si="3"/>
        <v>190.596</v>
      </c>
      <c r="F23" s="8">
        <v>1394.3119999999999</v>
      </c>
      <c r="G23" s="8">
        <v>1427.1</v>
      </c>
      <c r="H23" s="8">
        <f t="shared" si="4"/>
        <v>3012.0079999999998</v>
      </c>
      <c r="I23" s="8">
        <v>2123</v>
      </c>
      <c r="J23" s="8">
        <v>542</v>
      </c>
      <c r="K23" s="8">
        <f t="shared" si="2"/>
        <v>2717.1030000000001</v>
      </c>
      <c r="L23" s="8">
        <v>294.90499999999997</v>
      </c>
      <c r="M23" s="7">
        <v>11.9</v>
      </c>
      <c r="N23" s="7">
        <v>9.3000000000000007</v>
      </c>
      <c r="O23" s="17">
        <v>165491</v>
      </c>
    </row>
    <row r="24" spans="1:15" x14ac:dyDescent="0.2">
      <c r="A24" s="4" t="s">
        <v>45</v>
      </c>
      <c r="B24" s="8">
        <v>1176</v>
      </c>
      <c r="C24" s="8">
        <v>1155.5</v>
      </c>
      <c r="D24" s="8">
        <f t="shared" si="0"/>
        <v>1238.1947209000432</v>
      </c>
      <c r="E24" s="8">
        <f t="shared" si="3"/>
        <v>294.90499999999997</v>
      </c>
      <c r="F24" s="8">
        <v>1430.7339999999999</v>
      </c>
      <c r="G24" s="8">
        <v>1925.7</v>
      </c>
      <c r="H24" s="8">
        <f t="shared" si="4"/>
        <v>3651.3389999999999</v>
      </c>
      <c r="I24" s="8">
        <v>2313</v>
      </c>
      <c r="J24" s="8">
        <v>932.84347717146602</v>
      </c>
      <c r="K24" s="8">
        <f t="shared" si="2"/>
        <v>3306.3620000000001</v>
      </c>
      <c r="L24" s="8">
        <v>344.97699999999998</v>
      </c>
      <c r="M24" s="7">
        <v>18.3</v>
      </c>
      <c r="N24" s="7">
        <v>9.3000000000000007</v>
      </c>
      <c r="O24" s="17">
        <v>260339</v>
      </c>
    </row>
    <row r="25" spans="1:15" x14ac:dyDescent="0.2">
      <c r="A25" s="4" t="s">
        <v>46</v>
      </c>
      <c r="B25" s="8">
        <v>1011</v>
      </c>
      <c r="C25" s="8">
        <v>989</v>
      </c>
      <c r="D25" s="8">
        <f t="shared" si="0"/>
        <v>1461.1365015166834</v>
      </c>
      <c r="E25" s="8">
        <f t="shared" si="3"/>
        <v>344.97699999999998</v>
      </c>
      <c r="F25" s="8">
        <v>1445.0640000000001</v>
      </c>
      <c r="G25" s="8">
        <v>1819.2175636550585</v>
      </c>
      <c r="H25" s="8">
        <f t="shared" si="4"/>
        <v>3609.2585636550584</v>
      </c>
      <c r="I25" s="8">
        <v>2680</v>
      </c>
      <c r="J25" s="8">
        <v>420.06141165050997</v>
      </c>
      <c r="K25" s="8">
        <f t="shared" si="2"/>
        <v>3159.3015636550585</v>
      </c>
      <c r="L25" s="8">
        <v>449.95699999999999</v>
      </c>
      <c r="M25" s="7">
        <v>18.7</v>
      </c>
      <c r="N25" s="7">
        <v>9.3000000000000007</v>
      </c>
      <c r="O25" s="17">
        <v>270988</v>
      </c>
    </row>
    <row r="26" spans="1:15" x14ac:dyDescent="0.2">
      <c r="A26" s="16" t="s">
        <v>48</v>
      </c>
      <c r="B26" s="8">
        <v>820</v>
      </c>
      <c r="C26" s="8">
        <v>808</v>
      </c>
      <c r="D26" s="8">
        <f t="shared" si="0"/>
        <v>1812.8465346534654</v>
      </c>
      <c r="E26" s="8">
        <f t="shared" si="3"/>
        <v>449.95699999999999</v>
      </c>
      <c r="F26" s="8">
        <v>1464.78</v>
      </c>
      <c r="G26" s="8">
        <v>1252.2020628115151</v>
      </c>
      <c r="H26" s="8">
        <f t="shared" si="4"/>
        <v>3166.9390628115152</v>
      </c>
      <c r="I26" s="8">
        <v>2452</v>
      </c>
      <c r="J26" s="8">
        <v>387.81815130928806</v>
      </c>
      <c r="K26" s="8">
        <f t="shared" si="2"/>
        <v>2898.0490628115153</v>
      </c>
      <c r="L26" s="8">
        <v>268.89</v>
      </c>
      <c r="M26" s="7">
        <v>16.2</v>
      </c>
      <c r="N26" s="7">
        <v>9.3000000000000007</v>
      </c>
      <c r="O26" s="17">
        <v>237156</v>
      </c>
    </row>
    <row r="27" spans="1:15" x14ac:dyDescent="0.2">
      <c r="A27" s="16" t="s">
        <v>50</v>
      </c>
      <c r="B27" s="8">
        <v>1448.8</v>
      </c>
      <c r="C27" s="8">
        <v>1430.7</v>
      </c>
      <c r="D27" s="8">
        <f t="shared" si="0"/>
        <v>1710.7905221220381</v>
      </c>
      <c r="E27" s="8">
        <f t="shared" si="3"/>
        <v>268.89</v>
      </c>
      <c r="F27" s="8">
        <v>2447.6280000000002</v>
      </c>
      <c r="G27" s="8">
        <v>1063.0395625737131</v>
      </c>
      <c r="H27" s="8">
        <f t="shared" si="4"/>
        <v>3779.5575625737129</v>
      </c>
      <c r="I27" s="8">
        <v>2844</v>
      </c>
      <c r="J27" s="8">
        <v>647.56657976503504</v>
      </c>
      <c r="K27" s="8">
        <f t="shared" si="2"/>
        <v>3554.9035625737129</v>
      </c>
      <c r="L27" s="8">
        <v>224.654</v>
      </c>
      <c r="M27" s="7">
        <v>19.3</v>
      </c>
      <c r="N27" s="7">
        <v>10.09</v>
      </c>
      <c r="O27" s="17">
        <v>471068</v>
      </c>
    </row>
    <row r="28" spans="1:15" x14ac:dyDescent="0.2">
      <c r="A28" s="16" t="s">
        <v>51</v>
      </c>
      <c r="B28" s="8">
        <v>1061.5</v>
      </c>
      <c r="C28" s="8">
        <v>1033</v>
      </c>
      <c r="D28" s="8">
        <f t="shared" si="0"/>
        <v>1479.1965150048402</v>
      </c>
      <c r="E28" s="8">
        <f t="shared" si="3"/>
        <v>224.654</v>
      </c>
      <c r="F28" s="8">
        <v>1528.01</v>
      </c>
      <c r="G28" s="8">
        <v>1371.204860796036</v>
      </c>
      <c r="H28" s="8">
        <f t="shared" si="4"/>
        <v>3123.8688607960357</v>
      </c>
      <c r="I28" s="8">
        <v>2572</v>
      </c>
      <c r="J28" s="8">
        <v>336.98183213608195</v>
      </c>
      <c r="K28" s="8">
        <f t="shared" si="2"/>
        <v>2969.3888607960357</v>
      </c>
      <c r="L28" s="8">
        <v>154.47999999999999</v>
      </c>
      <c r="M28" s="7">
        <v>24</v>
      </c>
      <c r="N28" s="7">
        <v>10.09</v>
      </c>
      <c r="O28" s="17">
        <v>364197</v>
      </c>
    </row>
    <row r="29" spans="1:15" x14ac:dyDescent="0.2">
      <c r="A29" s="16" t="s">
        <v>52</v>
      </c>
      <c r="B29" s="8">
        <v>1754.4</v>
      </c>
      <c r="C29" s="8">
        <v>1717.9</v>
      </c>
      <c r="D29" s="8">
        <f t="shared" si="0"/>
        <v>1392.1706734967111</v>
      </c>
      <c r="E29" s="8">
        <f t="shared" si="3"/>
        <v>154.47999999999999</v>
      </c>
      <c r="F29" s="8">
        <v>2391.61</v>
      </c>
      <c r="G29" s="8">
        <v>868.69611994674608</v>
      </c>
      <c r="H29" s="8">
        <f t="shared" si="4"/>
        <v>3414.7861199467461</v>
      </c>
      <c r="I29" s="8">
        <v>2787</v>
      </c>
      <c r="J29" s="8">
        <v>390.50081252065797</v>
      </c>
      <c r="K29" s="8">
        <f t="shared" si="2"/>
        <v>3236.4021199467461</v>
      </c>
      <c r="L29" s="8">
        <v>178.38399999999999</v>
      </c>
      <c r="M29" s="7">
        <v>26.5</v>
      </c>
      <c r="N29" s="7">
        <v>10.09</v>
      </c>
      <c r="O29" s="17">
        <v>630253</v>
      </c>
    </row>
    <row r="30" spans="1:15" x14ac:dyDescent="0.2">
      <c r="A30" s="16" t="s">
        <v>58</v>
      </c>
      <c r="B30" s="8">
        <v>1348</v>
      </c>
      <c r="C30" s="8">
        <v>1264.5</v>
      </c>
      <c r="D30" s="8">
        <f t="shared" si="0"/>
        <v>1742.2340846184263</v>
      </c>
      <c r="E30" s="8">
        <f>+L29</f>
        <v>178.38399999999999</v>
      </c>
      <c r="F30" s="8">
        <v>2203.0549999999998</v>
      </c>
      <c r="G30" s="8">
        <v>2044.5524191994584</v>
      </c>
      <c r="H30" s="8">
        <f t="shared" si="4"/>
        <v>4425.9914191994585</v>
      </c>
      <c r="I30" s="8">
        <v>3721</v>
      </c>
      <c r="J30" s="8">
        <v>351.59872291374603</v>
      </c>
      <c r="K30" s="8">
        <f t="shared" si="2"/>
        <v>4141.7944191994584</v>
      </c>
      <c r="L30" s="8">
        <v>284.197</v>
      </c>
      <c r="M30" s="7">
        <v>20.6</v>
      </c>
      <c r="N30" s="7">
        <v>10.09</v>
      </c>
      <c r="O30" s="17">
        <v>454935</v>
      </c>
    </row>
    <row r="31" spans="1:15" x14ac:dyDescent="0.2">
      <c r="A31" s="16" t="s">
        <v>57</v>
      </c>
      <c r="B31" s="8">
        <v>1715</v>
      </c>
      <c r="C31" s="8">
        <v>1556.7</v>
      </c>
      <c r="D31" s="8">
        <f t="shared" si="0"/>
        <v>1610.1978544356652</v>
      </c>
      <c r="E31" s="8">
        <f t="shared" ref="E31:E37" si="5">+L30</f>
        <v>284.197</v>
      </c>
      <c r="F31" s="8">
        <v>2506.5949999999998</v>
      </c>
      <c r="G31" s="8">
        <v>1712.6889741851401</v>
      </c>
      <c r="H31" s="8">
        <f t="shared" si="4"/>
        <v>4503.4809741851404</v>
      </c>
      <c r="I31" s="8">
        <v>3826</v>
      </c>
      <c r="J31" s="8">
        <v>351.77349432279607</v>
      </c>
      <c r="K31" s="8">
        <f t="shared" si="2"/>
        <v>4262.1889741851401</v>
      </c>
      <c r="L31" s="8">
        <v>241.292</v>
      </c>
      <c r="M31" s="7">
        <v>16.899999999999999</v>
      </c>
      <c r="N31" s="7">
        <v>10.09</v>
      </c>
      <c r="O31" s="29">
        <v>422492</v>
      </c>
    </row>
    <row r="32" spans="1:15" x14ac:dyDescent="0.2">
      <c r="A32" s="16" t="s">
        <v>59</v>
      </c>
      <c r="B32" s="8">
        <v>1777</v>
      </c>
      <c r="C32" s="8">
        <v>1713.5</v>
      </c>
      <c r="D32" s="8">
        <f t="shared" si="0"/>
        <v>1678.7721038809455</v>
      </c>
      <c r="E32" s="8">
        <f t="shared" si="5"/>
        <v>241.292</v>
      </c>
      <c r="F32" s="8">
        <v>2876.576</v>
      </c>
      <c r="G32" s="8">
        <v>791.0398796876101</v>
      </c>
      <c r="H32" s="8">
        <f t="shared" si="4"/>
        <v>3908.9078796876101</v>
      </c>
      <c r="I32" s="8">
        <v>3397.826</v>
      </c>
      <c r="J32" s="8">
        <v>388</v>
      </c>
      <c r="K32" s="8">
        <f t="shared" si="2"/>
        <v>3554.3828796876101</v>
      </c>
      <c r="L32" s="8">
        <v>354.52499999999998</v>
      </c>
      <c r="M32" s="7">
        <v>15.6</v>
      </c>
      <c r="N32" s="7">
        <v>10.09</v>
      </c>
      <c r="O32" s="29">
        <v>448253</v>
      </c>
    </row>
    <row r="33" spans="1:22" x14ac:dyDescent="0.2">
      <c r="A33" s="16" t="s">
        <v>61</v>
      </c>
      <c r="B33" s="8">
        <v>1709</v>
      </c>
      <c r="C33" s="8">
        <v>1686.7</v>
      </c>
      <c r="D33" s="8">
        <f t="shared" si="0"/>
        <v>1825.4520661647002</v>
      </c>
      <c r="E33" s="8">
        <f t="shared" si="5"/>
        <v>354.52499999999998</v>
      </c>
      <c r="F33" s="8">
        <v>3078.99</v>
      </c>
      <c r="G33" s="8">
        <v>1537.3863173718</v>
      </c>
      <c r="H33" s="8">
        <f t="shared" si="4"/>
        <v>4970.9013173717995</v>
      </c>
      <c r="I33" s="8">
        <v>4397.8280000000004</v>
      </c>
      <c r="J33" s="8">
        <v>261.231172335</v>
      </c>
      <c r="K33" s="8">
        <f t="shared" si="2"/>
        <v>4732.4763173717993</v>
      </c>
      <c r="L33" s="8">
        <v>238.42500000000001</v>
      </c>
      <c r="M33" s="7">
        <v>16.600000000000001</v>
      </c>
      <c r="N33" s="7">
        <v>10.09</v>
      </c>
      <c r="O33" s="29">
        <v>509325</v>
      </c>
    </row>
    <row r="34" spans="1:22" x14ac:dyDescent="0.2">
      <c r="A34" s="18" t="s">
        <v>64</v>
      </c>
      <c r="B34" s="53">
        <v>2077</v>
      </c>
      <c r="C34" s="53">
        <v>2002</v>
      </c>
      <c r="D34" s="53">
        <f t="shared" si="0"/>
        <v>1526.1788211788212</v>
      </c>
      <c r="E34" s="53">
        <f t="shared" si="5"/>
        <v>238.42500000000001</v>
      </c>
      <c r="F34" s="53">
        <v>3055.41</v>
      </c>
      <c r="G34" s="53">
        <v>1436.1846506670879</v>
      </c>
      <c r="H34" s="53">
        <f t="shared" si="4"/>
        <v>4730.0196506670882</v>
      </c>
      <c r="I34" s="53">
        <v>3874.1840000000002</v>
      </c>
      <c r="J34" s="53">
        <v>338.49400921634594</v>
      </c>
      <c r="K34" s="53">
        <f>+H34-L34</f>
        <v>4536.5876506670884</v>
      </c>
      <c r="L34" s="53">
        <v>193.43199999999999</v>
      </c>
      <c r="M34" s="54">
        <v>17.5</v>
      </c>
      <c r="N34" s="54">
        <v>10.09</v>
      </c>
      <c r="O34" s="55">
        <v>526211</v>
      </c>
      <c r="T34" s="56"/>
      <c r="U34" s="56"/>
      <c r="V34" s="56"/>
    </row>
    <row r="35" spans="1:22" x14ac:dyDescent="0.2">
      <c r="A35" s="18" t="s">
        <v>68</v>
      </c>
      <c r="B35" s="53">
        <v>1990.7</v>
      </c>
      <c r="C35" s="53">
        <v>1942.5</v>
      </c>
      <c r="D35" s="53">
        <f t="shared" si="0"/>
        <v>1861.2303732303733</v>
      </c>
      <c r="E35" s="53">
        <f t="shared" si="5"/>
        <v>193.43199999999999</v>
      </c>
      <c r="F35" s="53">
        <v>3615.44</v>
      </c>
      <c r="G35" s="53">
        <v>1242.596297480364</v>
      </c>
      <c r="H35" s="53">
        <f t="shared" si="4"/>
        <v>5051.4682974803636</v>
      </c>
      <c r="I35" s="53">
        <v>3786.9459999999999</v>
      </c>
      <c r="J35" s="53">
        <v>398.77037580750397</v>
      </c>
      <c r="K35" s="53">
        <f t="shared" si="2"/>
        <v>4746.4752974803632</v>
      </c>
      <c r="L35" s="53">
        <v>304.99299999999999</v>
      </c>
      <c r="M35" s="54">
        <v>15.8</v>
      </c>
      <c r="N35" s="54">
        <v>10.09</v>
      </c>
      <c r="O35" s="55">
        <v>568622</v>
      </c>
      <c r="T35" s="56"/>
      <c r="U35" s="56"/>
      <c r="V35" s="56"/>
    </row>
    <row r="36" spans="1:22" x14ac:dyDescent="0.2">
      <c r="A36" s="18" t="s">
        <v>67</v>
      </c>
      <c r="B36" s="53">
        <v>2040</v>
      </c>
      <c r="C36" s="53">
        <v>1909.5</v>
      </c>
      <c r="D36" s="53">
        <f t="shared" si="0"/>
        <v>1781.0238282272846</v>
      </c>
      <c r="E36" s="53">
        <f t="shared" si="5"/>
        <v>304.99299999999999</v>
      </c>
      <c r="F36" s="53">
        <v>3400.8649999999998</v>
      </c>
      <c r="G36" s="53">
        <v>1241.09450855162</v>
      </c>
      <c r="H36" s="53">
        <f>SUM(E36:G36)</f>
        <v>4946.9525085516198</v>
      </c>
      <c r="I36" s="53">
        <v>4021.3919999999998</v>
      </c>
      <c r="J36" s="53">
        <v>403.37208460222996</v>
      </c>
      <c r="K36" s="53">
        <f>+H36-L36</f>
        <v>4465.0555085516198</v>
      </c>
      <c r="L36" s="53">
        <v>481.89699999999999</v>
      </c>
      <c r="M36" s="54">
        <v>14.8</v>
      </c>
      <c r="N36" s="54">
        <v>10.09</v>
      </c>
      <c r="O36" s="55">
        <v>501761</v>
      </c>
      <c r="T36" s="56"/>
      <c r="U36" s="56"/>
      <c r="V36" s="56"/>
    </row>
    <row r="37" spans="1:22" x14ac:dyDescent="0.2">
      <c r="A37" s="57" t="s">
        <v>99</v>
      </c>
      <c r="B37" s="53">
        <v>1824</v>
      </c>
      <c r="C37" s="53">
        <v>1787.8</v>
      </c>
      <c r="D37" s="53">
        <f t="shared" si="0"/>
        <v>1931.4587761494574</v>
      </c>
      <c r="E37" s="53">
        <f t="shared" si="5"/>
        <v>481.89699999999999</v>
      </c>
      <c r="F37" s="53">
        <v>3453.0619999999999</v>
      </c>
      <c r="G37" s="53">
        <v>970.56195991748996</v>
      </c>
      <c r="H37" s="53">
        <f>SUM(E37:G37)</f>
        <v>4905.5209599174896</v>
      </c>
      <c r="I37" s="53">
        <v>4568.2039999999997</v>
      </c>
      <c r="J37" s="53">
        <v>343.33536048986593</v>
      </c>
      <c r="K37" s="53">
        <f>+H37-L37</f>
        <v>4437.1419599174897</v>
      </c>
      <c r="L37" s="53">
        <v>468.37900000000002</v>
      </c>
      <c r="M37" s="54">
        <v>18.399999999999999</v>
      </c>
      <c r="N37" s="54">
        <v>10.09</v>
      </c>
      <c r="O37" s="55">
        <v>635559</v>
      </c>
      <c r="T37" s="56"/>
      <c r="U37" s="56"/>
      <c r="V37" s="56"/>
    </row>
    <row r="38" spans="1:22" x14ac:dyDescent="0.2">
      <c r="A38" s="57" t="s">
        <v>82</v>
      </c>
      <c r="B38" s="53">
        <v>2152</v>
      </c>
      <c r="C38" s="53">
        <v>2089</v>
      </c>
      <c r="D38" s="53">
        <f t="shared" si="0"/>
        <v>1302.3216850167544</v>
      </c>
      <c r="E38" s="53">
        <f>+L37</f>
        <v>468.37900000000002</v>
      </c>
      <c r="F38" s="53">
        <v>2720.55</v>
      </c>
      <c r="G38" s="53">
        <v>1084.6480940308218</v>
      </c>
      <c r="H38" s="53">
        <f>SUM(E38:G38)</f>
        <v>4273.5770940308221</v>
      </c>
      <c r="I38" s="53">
        <v>3633.67</v>
      </c>
      <c r="J38" s="53">
        <v>281.96197368299602</v>
      </c>
      <c r="K38" s="53">
        <f>+H38-L38</f>
        <v>4032.7340940308222</v>
      </c>
      <c r="L38" s="53">
        <v>240.84299999999999</v>
      </c>
      <c r="M38" s="54">
        <v>32.9</v>
      </c>
      <c r="N38" s="54">
        <v>10.09</v>
      </c>
      <c r="O38" s="55">
        <v>889291</v>
      </c>
      <c r="T38" s="56"/>
      <c r="U38" s="56"/>
      <c r="V38" s="56"/>
    </row>
    <row r="39" spans="1:22" x14ac:dyDescent="0.2">
      <c r="A39" s="58" t="s">
        <v>100</v>
      </c>
      <c r="B39" s="59">
        <v>2213</v>
      </c>
      <c r="C39" s="59">
        <v>2169</v>
      </c>
      <c r="D39" s="59">
        <f t="shared" si="0"/>
        <v>1762.0147533425543</v>
      </c>
      <c r="E39" s="59">
        <f>+L38</f>
        <v>240.84299999999999</v>
      </c>
      <c r="F39" s="59">
        <v>3821.81</v>
      </c>
      <c r="G39" s="59">
        <v>1349.2290434399999</v>
      </c>
      <c r="H39" s="59">
        <f>SUM(E39:G39)</f>
        <v>5411.8820434399995</v>
      </c>
      <c r="I39" s="59">
        <v>4399.5242652967991</v>
      </c>
      <c r="J39" s="59">
        <v>401.24131683999997</v>
      </c>
      <c r="K39" s="59">
        <f>+H39-L39</f>
        <v>4961.8820434399995</v>
      </c>
      <c r="L39" s="59">
        <v>450</v>
      </c>
      <c r="M39" s="60">
        <v>30</v>
      </c>
      <c r="N39" s="60">
        <v>10.09</v>
      </c>
      <c r="O39" s="61">
        <v>1145892</v>
      </c>
      <c r="T39" s="56"/>
      <c r="U39" s="56"/>
      <c r="V39" s="56"/>
    </row>
    <row r="40" spans="1:22" s="2" customFormat="1" x14ac:dyDescent="0.2">
      <c r="A40" s="15" t="s">
        <v>85</v>
      </c>
    </row>
    <row r="41" spans="1:22" s="2" customFormat="1" x14ac:dyDescent="0.2">
      <c r="A41" s="10" t="s">
        <v>101</v>
      </c>
      <c r="B41" s="11"/>
      <c r="C41" s="11"/>
      <c r="D41" s="11"/>
    </row>
    <row r="42" spans="1:22" ht="10.199999999999999" customHeight="1" x14ac:dyDescent="0.2">
      <c r="A42" t="s">
        <v>93</v>
      </c>
      <c r="M42" s="21"/>
      <c r="N42" s="21"/>
    </row>
    <row r="43" spans="1:22" x14ac:dyDescent="0.2">
      <c r="O43" s="62" t="s">
        <v>102</v>
      </c>
    </row>
  </sheetData>
  <mergeCells count="1">
    <mergeCell ref="M6:N6"/>
  </mergeCells>
  <pageMargins left="0.7" right="0.7" top="0.75" bottom="0.75" header="0.3" footer="0.3"/>
  <pageSetup scale="66" firstPageNumber="25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5BC2-9267-4F96-95ED-2208BD3B00F5}">
  <sheetPr>
    <pageSetUpPr fitToPage="1"/>
  </sheetPr>
  <dimension ref="A1:V45"/>
  <sheetViews>
    <sheetView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0.85546875" customWidth="1"/>
    <col min="2" max="7" width="11.85546875" customWidth="1"/>
    <col min="8" max="8" width="14.28515625" customWidth="1"/>
    <col min="9" max="12" width="11.85546875" customWidth="1"/>
    <col min="13" max="13" width="18.140625" customWidth="1"/>
    <col min="18" max="18" width="10.140625" bestFit="1" customWidth="1"/>
  </cols>
  <sheetData>
    <row r="1" spans="1:13" x14ac:dyDescent="0.2">
      <c r="A1" s="52" t="s">
        <v>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">
      <c r="A2" s="3" t="s">
        <v>10</v>
      </c>
      <c r="B2" s="38"/>
      <c r="C2" s="39" t="s">
        <v>25</v>
      </c>
      <c r="D2" s="39"/>
      <c r="E2" s="40"/>
      <c r="F2" s="38"/>
      <c r="G2" s="39"/>
      <c r="H2" s="39" t="s">
        <v>23</v>
      </c>
      <c r="I2" s="39"/>
      <c r="J2" s="40"/>
      <c r="K2" s="19"/>
      <c r="L2" s="38" t="s">
        <v>24</v>
      </c>
    </row>
    <row r="3" spans="1:13" x14ac:dyDescent="0.2">
      <c r="A3" s="3" t="s">
        <v>19</v>
      </c>
      <c r="B3" s="33" t="s">
        <v>27</v>
      </c>
      <c r="C3" s="3" t="s">
        <v>33</v>
      </c>
      <c r="D3" s="3" t="s">
        <v>80</v>
      </c>
      <c r="E3" s="34" t="s">
        <v>81</v>
      </c>
      <c r="F3" s="38"/>
      <c r="G3" s="38" t="s">
        <v>69</v>
      </c>
      <c r="H3" s="39"/>
      <c r="I3" s="3" t="s">
        <v>17</v>
      </c>
      <c r="J3" s="34" t="s">
        <v>0</v>
      </c>
      <c r="K3" s="3" t="s">
        <v>29</v>
      </c>
      <c r="L3" s="33" t="s">
        <v>37</v>
      </c>
    </row>
    <row r="4" spans="1:13" x14ac:dyDescent="0.2">
      <c r="A4" s="49" t="s">
        <v>26</v>
      </c>
      <c r="B4" s="36" t="s">
        <v>35</v>
      </c>
      <c r="C4" s="32"/>
      <c r="D4" s="32"/>
      <c r="E4" s="35"/>
      <c r="F4" s="36" t="s">
        <v>0</v>
      </c>
      <c r="G4" s="39" t="s">
        <v>87</v>
      </c>
      <c r="H4" s="32" t="s">
        <v>89</v>
      </c>
      <c r="I4" s="32"/>
      <c r="J4" s="35"/>
      <c r="K4" s="32" t="s">
        <v>20</v>
      </c>
      <c r="L4" s="36"/>
    </row>
    <row r="5" spans="1:13" ht="12.6" customHeight="1" x14ac:dyDescent="0.2">
      <c r="A5" s="20"/>
      <c r="B5" s="20"/>
      <c r="C5" s="42"/>
      <c r="D5" s="42"/>
      <c r="E5" s="48" t="s">
        <v>18</v>
      </c>
      <c r="F5" s="42"/>
      <c r="G5" s="42"/>
      <c r="H5" s="42"/>
      <c r="I5" s="42"/>
      <c r="J5" s="42"/>
      <c r="K5" s="42"/>
      <c r="L5" s="43" t="s">
        <v>54</v>
      </c>
    </row>
    <row r="6" spans="1:13" ht="12.6" customHeight="1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3" x14ac:dyDescent="0.2">
      <c r="A7" s="4" t="s">
        <v>1</v>
      </c>
      <c r="B7" s="5">
        <v>41</v>
      </c>
      <c r="C7" s="5">
        <v>36.308234301863997</v>
      </c>
      <c r="D7" s="6">
        <v>815.48085931200001</v>
      </c>
      <c r="E7" s="6">
        <f t="shared" ref="E7:E34" si="0">SUM(B7:D7)</f>
        <v>892.789093613864</v>
      </c>
      <c r="F7" s="8">
        <f t="shared" ref="F7:F38" si="1">+J7-I7</f>
        <v>806.16429816129801</v>
      </c>
      <c r="G7" s="8">
        <v>0</v>
      </c>
      <c r="H7" s="8">
        <f>F7-G7</f>
        <v>806.16429816129801</v>
      </c>
      <c r="I7" s="5">
        <v>15.224795452566001</v>
      </c>
      <c r="J7" s="6">
        <f t="shared" ref="J7:J34" si="2">+E7-K7</f>
        <v>821.38909361386402</v>
      </c>
      <c r="K7" s="5">
        <v>71.400000000000006</v>
      </c>
      <c r="L7" s="12">
        <v>23.65</v>
      </c>
      <c r="M7" s="8"/>
    </row>
    <row r="8" spans="1:13" x14ac:dyDescent="0.2">
      <c r="A8" s="4" t="s">
        <v>2</v>
      </c>
      <c r="B8" s="5">
        <f t="shared" ref="B8:B28" si="3">+K7</f>
        <v>71.400000000000006</v>
      </c>
      <c r="C8" s="5">
        <v>126.22527012051052</v>
      </c>
      <c r="D8" s="6">
        <v>861.18487799400009</v>
      </c>
      <c r="E8" s="6">
        <f t="shared" si="0"/>
        <v>1058.8101481145106</v>
      </c>
      <c r="F8" s="8">
        <f t="shared" si="1"/>
        <v>976.29388564867463</v>
      </c>
      <c r="G8" s="8">
        <v>0</v>
      </c>
      <c r="H8" s="8">
        <f t="shared" ref="H8:H38" si="4">F8-G8</f>
        <v>976.29388564867463</v>
      </c>
      <c r="I8" s="5">
        <v>15.816262465835999</v>
      </c>
      <c r="J8" s="6">
        <f t="shared" si="2"/>
        <v>992.11014811451059</v>
      </c>
      <c r="K8" s="5">
        <v>66.7</v>
      </c>
      <c r="L8" s="12">
        <v>21.98</v>
      </c>
      <c r="M8" s="8"/>
    </row>
    <row r="9" spans="1:13" x14ac:dyDescent="0.2">
      <c r="A9" s="4" t="s">
        <v>3</v>
      </c>
      <c r="B9" s="5">
        <f t="shared" si="3"/>
        <v>66.7</v>
      </c>
      <c r="C9" s="5">
        <v>351.67289329486135</v>
      </c>
      <c r="D9" s="6">
        <v>903.742901082</v>
      </c>
      <c r="E9" s="6">
        <f t="shared" si="0"/>
        <v>1322.1157943768612</v>
      </c>
      <c r="F9" s="8">
        <f t="shared" si="1"/>
        <v>1109.3208811965594</v>
      </c>
      <c r="G9" s="8">
        <v>0</v>
      </c>
      <c r="H9" s="8">
        <f t="shared" si="4"/>
        <v>1109.3208811965594</v>
      </c>
      <c r="I9" s="5">
        <v>76.194913180302009</v>
      </c>
      <c r="J9" s="6">
        <f t="shared" si="2"/>
        <v>1185.5157943768613</v>
      </c>
      <c r="K9" s="5">
        <v>136.6</v>
      </c>
      <c r="L9" s="12">
        <v>23.97</v>
      </c>
      <c r="M9" s="8"/>
    </row>
    <row r="10" spans="1:13" x14ac:dyDescent="0.2">
      <c r="A10" s="4" t="s">
        <v>4</v>
      </c>
      <c r="B10" s="5">
        <f t="shared" si="3"/>
        <v>136.6</v>
      </c>
      <c r="C10" s="5">
        <v>370.98611957999697</v>
      </c>
      <c r="D10" s="6">
        <v>937.5463702080001</v>
      </c>
      <c r="E10" s="6">
        <f t="shared" si="0"/>
        <v>1445.1324897879972</v>
      </c>
      <c r="F10" s="8">
        <f t="shared" si="1"/>
        <v>1237.5415004847532</v>
      </c>
      <c r="G10" s="8">
        <v>0</v>
      </c>
      <c r="H10" s="8">
        <f t="shared" si="4"/>
        <v>1237.5415004847532</v>
      </c>
      <c r="I10" s="5">
        <v>153.390989303244</v>
      </c>
      <c r="J10" s="6">
        <f t="shared" si="2"/>
        <v>1390.9324897879972</v>
      </c>
      <c r="K10" s="5">
        <v>54.2</v>
      </c>
      <c r="L10" s="12">
        <v>28.55</v>
      </c>
      <c r="M10" s="8"/>
    </row>
    <row r="11" spans="1:13" x14ac:dyDescent="0.2">
      <c r="A11" s="4" t="s">
        <v>5</v>
      </c>
      <c r="B11" s="5">
        <f t="shared" si="3"/>
        <v>54.2</v>
      </c>
      <c r="C11" s="5">
        <v>361.390168916996</v>
      </c>
      <c r="D11" s="6">
        <v>1087.707583872</v>
      </c>
      <c r="E11" s="6">
        <f t="shared" si="0"/>
        <v>1503.2977527889959</v>
      </c>
      <c r="F11" s="8">
        <f t="shared" si="1"/>
        <v>1277.6389228865919</v>
      </c>
      <c r="G11" s="8">
        <v>0</v>
      </c>
      <c r="H11" s="8">
        <f t="shared" si="4"/>
        <v>1277.6389228865919</v>
      </c>
      <c r="I11" s="5">
        <v>147.05882990240403</v>
      </c>
      <c r="J11" s="6">
        <f t="shared" si="2"/>
        <v>1424.697752788996</v>
      </c>
      <c r="K11" s="5">
        <v>78.599999999999994</v>
      </c>
      <c r="L11" s="12">
        <v>29.03</v>
      </c>
      <c r="M11" s="8"/>
    </row>
    <row r="12" spans="1:13" x14ac:dyDescent="0.2">
      <c r="A12" s="4" t="s">
        <v>6</v>
      </c>
      <c r="B12" s="5">
        <f t="shared" si="3"/>
        <v>78.599999999999994</v>
      </c>
      <c r="C12" s="5">
        <v>410.55523585860863</v>
      </c>
      <c r="D12" s="6">
        <v>1074.9406178700001</v>
      </c>
      <c r="E12" s="6">
        <f t="shared" si="0"/>
        <v>1564.0958537286087</v>
      </c>
      <c r="F12" s="8">
        <f t="shared" si="1"/>
        <v>1201.2958537286088</v>
      </c>
      <c r="G12" s="8">
        <v>0</v>
      </c>
      <c r="H12" s="8">
        <f t="shared" si="4"/>
        <v>1201.2958537286088</v>
      </c>
      <c r="I12" s="5">
        <v>295</v>
      </c>
      <c r="J12" s="6">
        <f t="shared" si="2"/>
        <v>1496.2958537286088</v>
      </c>
      <c r="K12" s="5">
        <v>67.8</v>
      </c>
      <c r="L12" s="12">
        <v>25.68</v>
      </c>
      <c r="M12" s="8"/>
    </row>
    <row r="13" spans="1:13" x14ac:dyDescent="0.2">
      <c r="A13" s="4" t="s">
        <v>7</v>
      </c>
      <c r="B13" s="5">
        <f t="shared" si="3"/>
        <v>67.8</v>
      </c>
      <c r="C13" s="5">
        <v>567.03583626274815</v>
      </c>
      <c r="D13" s="6">
        <v>1088.3381057639999</v>
      </c>
      <c r="E13" s="6">
        <f t="shared" si="0"/>
        <v>1723.1739420267481</v>
      </c>
      <c r="F13" s="8">
        <f t="shared" si="1"/>
        <v>1262.0739420267482</v>
      </c>
      <c r="G13" s="8">
        <v>0</v>
      </c>
      <c r="H13" s="8">
        <f t="shared" si="4"/>
        <v>1262.0739420267482</v>
      </c>
      <c r="I13" s="5">
        <v>349</v>
      </c>
      <c r="J13" s="6">
        <f t="shared" si="2"/>
        <v>1611.0739420267482</v>
      </c>
      <c r="K13" s="5">
        <v>112.1</v>
      </c>
      <c r="L13" s="12">
        <v>28.83</v>
      </c>
      <c r="M13" s="8"/>
    </row>
    <row r="14" spans="1:13" x14ac:dyDescent="0.2">
      <c r="A14" s="4" t="s">
        <v>8</v>
      </c>
      <c r="B14" s="5">
        <f t="shared" si="3"/>
        <v>112.1</v>
      </c>
      <c r="C14" s="5">
        <v>636.36348191963134</v>
      </c>
      <c r="D14" s="6">
        <v>1060.6392349560001</v>
      </c>
      <c r="E14" s="6">
        <f t="shared" si="0"/>
        <v>1809.1027168756314</v>
      </c>
      <c r="F14" s="8">
        <f t="shared" si="1"/>
        <v>1367.8027168756314</v>
      </c>
      <c r="G14" s="8">
        <v>0</v>
      </c>
      <c r="H14" s="8">
        <f t="shared" si="4"/>
        <v>1367.8027168756314</v>
      </c>
      <c r="I14" s="5">
        <v>272</v>
      </c>
      <c r="J14" s="6">
        <f t="shared" si="2"/>
        <v>1639.8027168756314</v>
      </c>
      <c r="K14" s="5">
        <v>169.3</v>
      </c>
      <c r="L14" s="12">
        <v>22.48</v>
      </c>
      <c r="M14" s="8"/>
    </row>
    <row r="15" spans="1:13" x14ac:dyDescent="0.2">
      <c r="A15" s="4" t="s">
        <v>9</v>
      </c>
      <c r="B15" s="5">
        <f t="shared" si="3"/>
        <v>169.3</v>
      </c>
      <c r="C15" s="5">
        <v>700.16255646288084</v>
      </c>
      <c r="D15" s="6">
        <v>1145.4973403580002</v>
      </c>
      <c r="E15" s="6">
        <f t="shared" si="0"/>
        <v>2014.9598968208811</v>
      </c>
      <c r="F15" s="8">
        <f t="shared" si="1"/>
        <v>1524.6598968208812</v>
      </c>
      <c r="G15" s="8">
        <v>0</v>
      </c>
      <c r="H15" s="8">
        <f t="shared" si="4"/>
        <v>1524.6598968208812</v>
      </c>
      <c r="I15" s="5">
        <v>284</v>
      </c>
      <c r="J15" s="6">
        <f t="shared" si="2"/>
        <v>1808.6598968208812</v>
      </c>
      <c r="K15" s="5">
        <v>206.3</v>
      </c>
      <c r="L15" s="12">
        <v>17.11</v>
      </c>
      <c r="M15" s="8"/>
    </row>
    <row r="16" spans="1:13" x14ac:dyDescent="0.2">
      <c r="A16" s="4" t="s">
        <v>77</v>
      </c>
      <c r="B16" s="5">
        <f t="shared" si="3"/>
        <v>206.3</v>
      </c>
      <c r="C16" s="5">
        <v>759.06192213603731</v>
      </c>
      <c r="D16" s="6">
        <v>1193.1987465720001</v>
      </c>
      <c r="E16" s="6">
        <f t="shared" si="0"/>
        <v>2158.5606687080372</v>
      </c>
      <c r="F16" s="8">
        <f t="shared" si="1"/>
        <v>1861.760668708037</v>
      </c>
      <c r="G16" s="8">
        <v>0</v>
      </c>
      <c r="H16" s="8">
        <f t="shared" si="4"/>
        <v>1861.760668708037</v>
      </c>
      <c r="I16" s="5">
        <v>187</v>
      </c>
      <c r="J16" s="6">
        <f t="shared" si="2"/>
        <v>2048.760668708037</v>
      </c>
      <c r="K16" s="5">
        <v>109.8</v>
      </c>
      <c r="L16" s="12">
        <v>17.559999999999999</v>
      </c>
      <c r="M16" s="8"/>
    </row>
    <row r="17" spans="1:14" x14ac:dyDescent="0.2">
      <c r="A17" s="4" t="s">
        <v>38</v>
      </c>
      <c r="B17" s="5">
        <f t="shared" si="3"/>
        <v>109.8</v>
      </c>
      <c r="C17" s="5">
        <v>631.29694898677985</v>
      </c>
      <c r="D17" s="6">
        <v>1107.9548323200002</v>
      </c>
      <c r="E17" s="6">
        <f t="shared" si="0"/>
        <v>1849.05178130678</v>
      </c>
      <c r="F17" s="8">
        <f t="shared" si="1"/>
        <v>1541.6517813067799</v>
      </c>
      <c r="G17" s="8">
        <v>0</v>
      </c>
      <c r="H17" s="8">
        <f t="shared" si="4"/>
        <v>1541.6517813067799</v>
      </c>
      <c r="I17" s="5">
        <v>255</v>
      </c>
      <c r="J17" s="6">
        <f t="shared" si="2"/>
        <v>1796.6517813067799</v>
      </c>
      <c r="K17" s="5">
        <v>52.4</v>
      </c>
      <c r="L17" s="12">
        <v>23.45</v>
      </c>
      <c r="M17" s="8"/>
    </row>
    <row r="18" spans="1:14" x14ac:dyDescent="0.2">
      <c r="A18" s="4" t="s">
        <v>40</v>
      </c>
      <c r="B18" s="5">
        <f t="shared" si="3"/>
        <v>52.4</v>
      </c>
      <c r="C18" s="5">
        <v>535.30659714701835</v>
      </c>
      <c r="D18" s="6">
        <v>981.38549914019995</v>
      </c>
      <c r="E18" s="6">
        <f t="shared" si="0"/>
        <v>1569.0920962872183</v>
      </c>
      <c r="F18" s="8">
        <f t="shared" si="1"/>
        <v>1332.5070962872182</v>
      </c>
      <c r="G18" s="8">
        <v>0</v>
      </c>
      <c r="H18" s="8">
        <f t="shared" si="4"/>
        <v>1332.5070962872182</v>
      </c>
      <c r="I18" s="5">
        <v>160.52799999999999</v>
      </c>
      <c r="J18" s="6">
        <f t="shared" si="2"/>
        <v>1493.0350962872183</v>
      </c>
      <c r="K18" s="5">
        <v>76.057000000000002</v>
      </c>
      <c r="L18" s="12">
        <v>29.75</v>
      </c>
      <c r="M18" s="8"/>
    </row>
    <row r="19" spans="1:14" x14ac:dyDescent="0.2">
      <c r="A19" s="4" t="s">
        <v>78</v>
      </c>
      <c r="B19" s="5">
        <f t="shared" si="3"/>
        <v>76.057000000000002</v>
      </c>
      <c r="C19" s="5">
        <v>637.96903746526107</v>
      </c>
      <c r="D19" s="6">
        <v>1222.7362721280001</v>
      </c>
      <c r="E19" s="6">
        <f t="shared" si="0"/>
        <v>1936.7623095932613</v>
      </c>
      <c r="F19" s="8">
        <f t="shared" si="1"/>
        <v>1567.3613095932615</v>
      </c>
      <c r="G19" s="8">
        <v>0</v>
      </c>
      <c r="H19" s="8">
        <f t="shared" si="4"/>
        <v>1567.3613095932615</v>
      </c>
      <c r="I19" s="5">
        <v>278.00299999999999</v>
      </c>
      <c r="J19" s="6">
        <f t="shared" si="2"/>
        <v>1845.3643095932614</v>
      </c>
      <c r="K19" s="5">
        <v>91.397999999999996</v>
      </c>
      <c r="L19" s="12">
        <v>33.76</v>
      </c>
      <c r="M19" s="8"/>
    </row>
    <row r="20" spans="1:14" x14ac:dyDescent="0.2">
      <c r="A20" s="4" t="s">
        <v>41</v>
      </c>
      <c r="B20" s="5">
        <f t="shared" si="3"/>
        <v>91.397999999999996</v>
      </c>
      <c r="C20" s="5">
        <v>832.25867613789922</v>
      </c>
      <c r="D20" s="6">
        <v>1133.2470000000001</v>
      </c>
      <c r="E20" s="6">
        <f t="shared" si="0"/>
        <v>2056.9036761378993</v>
      </c>
      <c r="F20" s="8">
        <f t="shared" si="1"/>
        <v>1660.4126761378993</v>
      </c>
      <c r="G20" s="8">
        <v>0</v>
      </c>
      <c r="H20" s="8">
        <f t="shared" si="4"/>
        <v>1660.4126761378993</v>
      </c>
      <c r="I20" s="5">
        <v>268.50700000000001</v>
      </c>
      <c r="J20" s="6">
        <f t="shared" si="2"/>
        <v>1928.9196761378994</v>
      </c>
      <c r="K20" s="5">
        <v>127.98399999999999</v>
      </c>
      <c r="L20" s="12">
        <v>30.78</v>
      </c>
      <c r="M20" s="8"/>
    </row>
    <row r="21" spans="1:14" x14ac:dyDescent="0.2">
      <c r="A21" s="4" t="s">
        <v>44</v>
      </c>
      <c r="B21" s="5">
        <f t="shared" si="3"/>
        <v>127.98399999999999</v>
      </c>
      <c r="C21" s="5">
        <v>928.17222296226657</v>
      </c>
      <c r="D21" s="6">
        <v>1597.797</v>
      </c>
      <c r="E21" s="6">
        <f t="shared" si="0"/>
        <v>2653.9532229622664</v>
      </c>
      <c r="F21" s="8">
        <f t="shared" si="1"/>
        <v>1919.0077029622664</v>
      </c>
      <c r="G21" s="8">
        <v>0</v>
      </c>
      <c r="H21" s="8">
        <f t="shared" si="4"/>
        <v>1919.0077029622664</v>
      </c>
      <c r="I21" s="5">
        <v>471.44551999999999</v>
      </c>
      <c r="J21" s="6">
        <f t="shared" si="2"/>
        <v>2390.4532229622664</v>
      </c>
      <c r="K21" s="5">
        <v>263.5</v>
      </c>
      <c r="L21" s="12">
        <v>31</v>
      </c>
      <c r="M21" s="8"/>
    </row>
    <row r="22" spans="1:14" x14ac:dyDescent="0.2">
      <c r="A22" s="4" t="s">
        <v>43</v>
      </c>
      <c r="B22" s="5">
        <f t="shared" si="3"/>
        <v>263.5</v>
      </c>
      <c r="C22" s="5">
        <v>932.35848317969794</v>
      </c>
      <c r="D22" s="6">
        <v>1567.806</v>
      </c>
      <c r="E22" s="6">
        <f t="shared" si="0"/>
        <v>2763.664483179698</v>
      </c>
      <c r="F22" s="8">
        <f t="shared" si="1"/>
        <v>1984.7564831796981</v>
      </c>
      <c r="G22" s="8">
        <v>0</v>
      </c>
      <c r="H22" s="8">
        <f t="shared" si="4"/>
        <v>1984.7564831796981</v>
      </c>
      <c r="I22" s="5">
        <v>629.70799999999997</v>
      </c>
      <c r="J22" s="6">
        <f t="shared" si="2"/>
        <v>2614.4644831796982</v>
      </c>
      <c r="K22" s="5">
        <v>149.19999999999999</v>
      </c>
      <c r="L22" s="12">
        <v>40.57</v>
      </c>
      <c r="M22" s="8"/>
    </row>
    <row r="23" spans="1:14" x14ac:dyDescent="0.2">
      <c r="A23" s="4" t="s">
        <v>45</v>
      </c>
      <c r="B23" s="5">
        <f t="shared" si="3"/>
        <v>149.19999999999999</v>
      </c>
      <c r="C23" s="5">
        <v>1015.0025294441491</v>
      </c>
      <c r="D23" s="6">
        <v>2240.6689999999999</v>
      </c>
      <c r="E23" s="6">
        <f t="shared" si="0"/>
        <v>3404.871529444149</v>
      </c>
      <c r="F23" s="8">
        <f t="shared" si="1"/>
        <v>2923.3665294441489</v>
      </c>
      <c r="G23" s="8">
        <v>0</v>
      </c>
      <c r="H23" s="8">
        <f t="shared" si="4"/>
        <v>2923.3665294441489</v>
      </c>
      <c r="I23" s="5">
        <v>348.505</v>
      </c>
      <c r="J23" s="6">
        <f t="shared" si="2"/>
        <v>3271.871529444149</v>
      </c>
      <c r="K23" s="5">
        <v>133</v>
      </c>
      <c r="L23" s="12">
        <v>65.64</v>
      </c>
      <c r="M23" s="8"/>
    </row>
    <row r="24" spans="1:14" x14ac:dyDescent="0.2">
      <c r="A24" s="4" t="s">
        <v>46</v>
      </c>
      <c r="B24" s="5">
        <f t="shared" si="3"/>
        <v>133</v>
      </c>
      <c r="C24" s="5">
        <v>1103</v>
      </c>
      <c r="D24" s="6">
        <v>2315.194</v>
      </c>
      <c r="E24" s="6">
        <f t="shared" si="0"/>
        <v>3551.194</v>
      </c>
      <c r="F24" s="8">
        <f t="shared" si="1"/>
        <v>2830.6699999999996</v>
      </c>
      <c r="G24" s="8">
        <v>150</v>
      </c>
      <c r="H24" s="8">
        <f t="shared" si="4"/>
        <v>2680.6699999999996</v>
      </c>
      <c r="I24" s="5">
        <v>548.72400000000005</v>
      </c>
      <c r="J24" s="6">
        <f t="shared" si="2"/>
        <v>3379.3939999999998</v>
      </c>
      <c r="K24" s="5">
        <v>171.8</v>
      </c>
      <c r="L24" s="12">
        <v>39.54</v>
      </c>
    </row>
    <row r="25" spans="1:14" x14ac:dyDescent="0.2">
      <c r="A25" s="16" t="s">
        <v>48</v>
      </c>
      <c r="B25" s="5">
        <f t="shared" si="3"/>
        <v>171.8</v>
      </c>
      <c r="C25" s="5">
        <v>1072</v>
      </c>
      <c r="D25" s="6">
        <v>2350.9380000000001</v>
      </c>
      <c r="E25" s="6">
        <f t="shared" si="0"/>
        <v>3594.7380000000003</v>
      </c>
      <c r="F25" s="8">
        <f t="shared" si="1"/>
        <v>2847.9120000000003</v>
      </c>
      <c r="G25" s="8">
        <v>311</v>
      </c>
      <c r="H25" s="8">
        <f t="shared" si="4"/>
        <v>2536.9120000000003</v>
      </c>
      <c r="I25" s="5">
        <v>553.09400000000005</v>
      </c>
      <c r="J25" s="6">
        <f t="shared" si="2"/>
        <v>3401.0060000000003</v>
      </c>
      <c r="K25" s="5">
        <v>193.732</v>
      </c>
      <c r="L25" s="12">
        <v>42.88</v>
      </c>
      <c r="M25" s="8"/>
      <c r="N25" s="8"/>
    </row>
    <row r="26" spans="1:14" x14ac:dyDescent="0.2">
      <c r="A26" s="16" t="s">
        <v>49</v>
      </c>
      <c r="B26" s="5">
        <f t="shared" si="3"/>
        <v>193.732</v>
      </c>
      <c r="C26" s="5">
        <v>1136</v>
      </c>
      <c r="D26" s="6">
        <v>3130.9859999999999</v>
      </c>
      <c r="E26" s="6">
        <f t="shared" si="0"/>
        <v>4460.7179999999998</v>
      </c>
      <c r="F26" s="8">
        <f t="shared" si="1"/>
        <v>3651.0846296281479</v>
      </c>
      <c r="G26" s="8">
        <v>645</v>
      </c>
      <c r="H26" s="8">
        <f t="shared" si="4"/>
        <v>3006.0846296281479</v>
      </c>
      <c r="I26" s="5">
        <v>510.63337037185198</v>
      </c>
      <c r="J26" s="6">
        <f t="shared" si="2"/>
        <v>4161.7179999999998</v>
      </c>
      <c r="K26" s="5">
        <v>299</v>
      </c>
      <c r="L26" s="12">
        <v>58.68</v>
      </c>
      <c r="M26" s="8"/>
      <c r="N26" s="8"/>
    </row>
    <row r="27" spans="1:14" x14ac:dyDescent="0.2">
      <c r="A27" s="16" t="s">
        <v>51</v>
      </c>
      <c r="B27" s="5">
        <f t="shared" si="3"/>
        <v>299</v>
      </c>
      <c r="C27" s="5">
        <v>1099</v>
      </c>
      <c r="D27" s="6">
        <v>3288.7330000000002</v>
      </c>
      <c r="E27" s="6">
        <f t="shared" si="0"/>
        <v>4686.7330000000002</v>
      </c>
      <c r="F27" s="8">
        <f t="shared" si="1"/>
        <v>3834.7926474462142</v>
      </c>
      <c r="G27" s="8">
        <v>964</v>
      </c>
      <c r="H27" s="8">
        <f t="shared" si="4"/>
        <v>2870.7926474462142</v>
      </c>
      <c r="I27" s="5">
        <v>663.94035255378606</v>
      </c>
      <c r="J27" s="6">
        <f t="shared" si="2"/>
        <v>4498.7330000000002</v>
      </c>
      <c r="K27" s="5">
        <v>188</v>
      </c>
      <c r="L27" s="12">
        <v>57.19</v>
      </c>
      <c r="M27" s="8"/>
      <c r="N27" s="8"/>
    </row>
    <row r="28" spans="1:14" x14ac:dyDescent="0.2">
      <c r="A28" s="16" t="s">
        <v>52</v>
      </c>
      <c r="B28" s="5">
        <f t="shared" si="3"/>
        <v>188</v>
      </c>
      <c r="C28" s="5">
        <v>1274</v>
      </c>
      <c r="D28" s="6">
        <v>2760.6170000000002</v>
      </c>
      <c r="E28" s="6">
        <f t="shared" si="0"/>
        <v>4222.6170000000002</v>
      </c>
      <c r="F28" s="8">
        <f t="shared" si="1"/>
        <v>3607.4241178921793</v>
      </c>
      <c r="G28" s="8">
        <v>429</v>
      </c>
      <c r="H28" s="8">
        <f t="shared" si="4"/>
        <v>3178.4241178921793</v>
      </c>
      <c r="I28" s="5">
        <v>475.19288210782082</v>
      </c>
      <c r="J28" s="6">
        <f t="shared" si="2"/>
        <v>4082.6170000000002</v>
      </c>
      <c r="K28" s="5">
        <v>140</v>
      </c>
      <c r="L28" s="12">
        <v>56.17</v>
      </c>
      <c r="M28" s="8"/>
      <c r="N28" s="8"/>
    </row>
    <row r="29" spans="1:14" x14ac:dyDescent="0.2">
      <c r="A29" s="16" t="s">
        <v>58</v>
      </c>
      <c r="B29" s="5">
        <f>+K28</f>
        <v>140</v>
      </c>
      <c r="C29" s="5">
        <v>1562</v>
      </c>
      <c r="D29" s="6">
        <v>3390.5639999999999</v>
      </c>
      <c r="E29" s="6">
        <f t="shared" si="0"/>
        <v>5092.5640000000003</v>
      </c>
      <c r="F29" s="8">
        <f t="shared" si="1"/>
        <v>4555.1610000000001</v>
      </c>
      <c r="G29" s="8">
        <v>974.3</v>
      </c>
      <c r="H29" s="8">
        <f t="shared" si="4"/>
        <v>3580.8609999999999</v>
      </c>
      <c r="I29" s="5">
        <v>262.40300000000002</v>
      </c>
      <c r="J29" s="6">
        <f t="shared" si="2"/>
        <v>4817.5640000000003</v>
      </c>
      <c r="K29" s="5">
        <v>275</v>
      </c>
      <c r="L29" s="12">
        <v>43.7</v>
      </c>
      <c r="M29" s="8"/>
      <c r="N29" s="8"/>
    </row>
    <row r="30" spans="1:14" x14ac:dyDescent="0.2">
      <c r="A30" s="16" t="s">
        <v>60</v>
      </c>
      <c r="B30" s="5">
        <f>+K29</f>
        <v>275</v>
      </c>
      <c r="C30" s="5">
        <v>1552</v>
      </c>
      <c r="D30" s="6">
        <v>3692.2186000000002</v>
      </c>
      <c r="E30" s="6">
        <f t="shared" si="0"/>
        <v>5519.2186000000002</v>
      </c>
      <c r="F30" s="8">
        <f t="shared" si="1"/>
        <v>5010.820456299286</v>
      </c>
      <c r="G30" s="8">
        <v>935.18000000000006</v>
      </c>
      <c r="H30" s="8">
        <f t="shared" si="4"/>
        <v>4075.6404562992857</v>
      </c>
      <c r="I30" s="5">
        <v>241.398143700714</v>
      </c>
      <c r="J30" s="6">
        <f t="shared" si="2"/>
        <v>5252.2186000000002</v>
      </c>
      <c r="K30" s="5">
        <v>267</v>
      </c>
      <c r="L30" s="12">
        <v>37.81</v>
      </c>
      <c r="M30" s="8"/>
      <c r="N30" s="8"/>
    </row>
    <row r="31" spans="1:14" x14ac:dyDescent="0.2">
      <c r="A31" s="16" t="s">
        <v>62</v>
      </c>
      <c r="B31" s="5">
        <f>+K30</f>
        <v>267</v>
      </c>
      <c r="C31" s="5">
        <v>1587.894</v>
      </c>
      <c r="D31" s="6">
        <v>3955.7310694888138</v>
      </c>
      <c r="E31" s="6">
        <f t="shared" si="0"/>
        <v>5810.625069488814</v>
      </c>
      <c r="F31" s="8">
        <f t="shared" si="1"/>
        <v>5312.3930474088138</v>
      </c>
      <c r="G31" s="8">
        <v>1008.07</v>
      </c>
      <c r="H31" s="8">
        <f t="shared" si="4"/>
        <v>4304.3230474088141</v>
      </c>
      <c r="I31" s="5">
        <v>245.60302208000002</v>
      </c>
      <c r="J31" s="6">
        <f t="shared" si="2"/>
        <v>5557.9960694888141</v>
      </c>
      <c r="K31" s="5">
        <v>252.62899999999999</v>
      </c>
      <c r="L31" s="12">
        <v>35.270000000000003</v>
      </c>
      <c r="M31" s="8"/>
      <c r="N31" s="8"/>
    </row>
    <row r="32" spans="1:14" x14ac:dyDescent="0.2">
      <c r="A32" s="16" t="s">
        <v>61</v>
      </c>
      <c r="B32" s="5">
        <f t="shared" ref="B32:B36" si="5">+K31</f>
        <v>252.62899999999999</v>
      </c>
      <c r="C32" s="5">
        <v>1751.6469999999999</v>
      </c>
      <c r="D32" s="6">
        <v>4410.2437135845976</v>
      </c>
      <c r="E32" s="6">
        <f t="shared" si="0"/>
        <v>6414.5197135845974</v>
      </c>
      <c r="F32" s="8">
        <f t="shared" si="1"/>
        <v>5848.5627867045978</v>
      </c>
      <c r="G32" s="8">
        <v>1294.3699999999999</v>
      </c>
      <c r="H32" s="8">
        <f t="shared" si="4"/>
        <v>4554.1927867045979</v>
      </c>
      <c r="I32" s="5">
        <v>271.14992688000007</v>
      </c>
      <c r="J32" s="6">
        <f t="shared" si="2"/>
        <v>6119.7127135845976</v>
      </c>
      <c r="K32" s="5">
        <v>294.80700000000002</v>
      </c>
      <c r="L32" s="12">
        <v>38.729999999999997</v>
      </c>
      <c r="M32" s="8"/>
      <c r="N32" s="8"/>
    </row>
    <row r="33" spans="1:22" x14ac:dyDescent="0.2">
      <c r="A33" s="63" t="s">
        <v>66</v>
      </c>
      <c r="B33" s="64">
        <f t="shared" si="5"/>
        <v>294.80700000000002</v>
      </c>
      <c r="C33" s="64">
        <v>1654.492</v>
      </c>
      <c r="D33" s="65">
        <v>4083.0528045409919</v>
      </c>
      <c r="E33" s="65">
        <f t="shared" si="0"/>
        <v>6032.3518045409919</v>
      </c>
      <c r="F33" s="8">
        <f t="shared" si="1"/>
        <v>5606.9615799250878</v>
      </c>
      <c r="G33" s="53">
        <v>1384.37</v>
      </c>
      <c r="H33" s="53">
        <f t="shared" si="4"/>
        <v>4222.5915799250879</v>
      </c>
      <c r="I33" s="64">
        <v>230.82222461590396</v>
      </c>
      <c r="J33" s="65">
        <f t="shared" si="2"/>
        <v>5837.7838045409917</v>
      </c>
      <c r="K33" s="64">
        <v>194.56799999999998</v>
      </c>
      <c r="L33" s="66">
        <v>38.269999999999996</v>
      </c>
      <c r="M33" s="8"/>
      <c r="N33" s="8"/>
      <c r="Q33" s="5"/>
      <c r="R33" s="5"/>
      <c r="S33" s="5"/>
      <c r="T33" s="5"/>
      <c r="U33" s="5"/>
      <c r="V33" s="5"/>
    </row>
    <row r="34" spans="1:22" x14ac:dyDescent="0.2">
      <c r="A34" s="63" t="s">
        <v>65</v>
      </c>
      <c r="B34" s="64">
        <f t="shared" si="5"/>
        <v>194.56799999999998</v>
      </c>
      <c r="C34" s="64">
        <v>1531.4369999999999</v>
      </c>
      <c r="D34" s="65">
        <v>3911.4110286118439</v>
      </c>
      <c r="E34" s="65">
        <f t="shared" si="0"/>
        <v>5637.416028611844</v>
      </c>
      <c r="F34" s="8">
        <f t="shared" si="1"/>
        <v>5280.5102391286255</v>
      </c>
      <c r="G34" s="53">
        <v>1100</v>
      </c>
      <c r="H34" s="53">
        <f t="shared" si="4"/>
        <v>4180.5102391286255</v>
      </c>
      <c r="I34" s="64">
        <v>198.97578948321797</v>
      </c>
      <c r="J34" s="65">
        <f t="shared" si="2"/>
        <v>5479.4860286118437</v>
      </c>
      <c r="K34" s="64">
        <v>157.93</v>
      </c>
      <c r="L34" s="66">
        <v>36.090000000000003</v>
      </c>
      <c r="M34" s="8"/>
      <c r="N34" s="8"/>
      <c r="Q34" s="5"/>
      <c r="R34" s="5"/>
      <c r="S34" s="5"/>
      <c r="T34" s="5"/>
      <c r="U34" s="5"/>
      <c r="V34" s="5"/>
    </row>
    <row r="35" spans="1:22" x14ac:dyDescent="0.2">
      <c r="A35" s="63" t="s">
        <v>71</v>
      </c>
      <c r="B35" s="64">
        <f t="shared" si="5"/>
        <v>157.93</v>
      </c>
      <c r="C35" s="64">
        <v>1810.0920000000001</v>
      </c>
      <c r="D35" s="65">
        <v>4029.0047173135958</v>
      </c>
      <c r="E35" s="65">
        <f>SUM(B35:D35)</f>
        <v>5997.0267173135962</v>
      </c>
      <c r="F35" s="8">
        <f t="shared" si="1"/>
        <v>5630.7660430060341</v>
      </c>
      <c r="G35" s="53">
        <v>1317.6</v>
      </c>
      <c r="H35" s="53">
        <f t="shared" si="4"/>
        <v>4313.1660430060347</v>
      </c>
      <c r="I35" s="64">
        <v>234.38467430756199</v>
      </c>
      <c r="J35" s="65">
        <f>+E35-K35</f>
        <v>5865.150717313596</v>
      </c>
      <c r="K35" s="64">
        <v>131.876</v>
      </c>
      <c r="L35" s="66">
        <v>37.869999999999997</v>
      </c>
      <c r="M35" s="8"/>
      <c r="N35" s="8"/>
      <c r="Q35" s="5"/>
      <c r="R35" s="5"/>
      <c r="S35" s="5"/>
      <c r="T35" s="5"/>
      <c r="U35" s="5"/>
      <c r="V35" s="5"/>
    </row>
    <row r="36" spans="1:22" x14ac:dyDescent="0.2">
      <c r="A36" s="63" t="s">
        <v>99</v>
      </c>
      <c r="B36" s="64">
        <f t="shared" si="5"/>
        <v>131.876</v>
      </c>
      <c r="C36" s="64">
        <v>1787.7819999999999</v>
      </c>
      <c r="D36" s="65">
        <v>4119.1810577262422</v>
      </c>
      <c r="E36" s="65">
        <f>SUM(B36:D36)</f>
        <v>6038.8390577262417</v>
      </c>
      <c r="F36" s="8">
        <f t="shared" si="1"/>
        <v>5588.3223192054538</v>
      </c>
      <c r="G36" s="53">
        <v>1150</v>
      </c>
      <c r="H36" s="53">
        <f t="shared" si="4"/>
        <v>4438.3223192054538</v>
      </c>
      <c r="I36" s="64">
        <v>312.12473852078796</v>
      </c>
      <c r="J36" s="65">
        <f>+E36-K36</f>
        <v>5900.4470577262418</v>
      </c>
      <c r="K36" s="64">
        <v>138.392</v>
      </c>
      <c r="L36" s="66">
        <v>70.459999999999994</v>
      </c>
      <c r="M36" s="8"/>
      <c r="N36" s="8"/>
      <c r="Q36" s="5"/>
      <c r="R36" s="5"/>
      <c r="S36" s="5"/>
      <c r="T36" s="5"/>
      <c r="U36" s="5"/>
      <c r="V36" s="5"/>
    </row>
    <row r="37" spans="1:22" x14ac:dyDescent="0.2">
      <c r="A37" s="63" t="s">
        <v>82</v>
      </c>
      <c r="B37" s="64">
        <f>K36</f>
        <v>138.392</v>
      </c>
      <c r="C37" s="64">
        <v>1475.2470000000001</v>
      </c>
      <c r="D37" s="65">
        <v>4371.9844721748559</v>
      </c>
      <c r="E37" s="65">
        <f>SUM(B37:D37)</f>
        <v>5985.623472174856</v>
      </c>
      <c r="F37" s="8">
        <f t="shared" si="1"/>
        <v>5598.7367036632295</v>
      </c>
      <c r="G37" s="53">
        <v>1300</v>
      </c>
      <c r="H37" s="53">
        <f t="shared" si="4"/>
        <v>4298.7367036632295</v>
      </c>
      <c r="I37" s="64">
        <v>217.33676851162599</v>
      </c>
      <c r="J37" s="65">
        <f>+E37-K37</f>
        <v>5816.0734721748559</v>
      </c>
      <c r="K37" s="64">
        <v>169.55</v>
      </c>
      <c r="L37" s="66">
        <v>90.52</v>
      </c>
      <c r="M37" s="8"/>
      <c r="N37" s="8"/>
      <c r="Q37" s="5"/>
      <c r="R37" s="5"/>
      <c r="S37" s="5"/>
      <c r="T37" s="5"/>
      <c r="U37" s="5"/>
      <c r="V37" s="5"/>
    </row>
    <row r="38" spans="1:22" x14ac:dyDescent="0.2">
      <c r="A38" s="67" t="s">
        <v>100</v>
      </c>
      <c r="B38" s="68">
        <f>K37</f>
        <v>169.55</v>
      </c>
      <c r="C38" s="68">
        <v>1865.5</v>
      </c>
      <c r="D38" s="69">
        <v>4839.1466508999993</v>
      </c>
      <c r="E38" s="69">
        <f>SUM(B38:D38)</f>
        <v>6874.1966508999994</v>
      </c>
      <c r="F38" s="9">
        <f t="shared" si="1"/>
        <v>6450</v>
      </c>
      <c r="G38" s="59">
        <v>1700</v>
      </c>
      <c r="H38" s="59">
        <f t="shared" si="4"/>
        <v>4750</v>
      </c>
      <c r="I38" s="68">
        <v>200.62065841999998</v>
      </c>
      <c r="J38" s="69">
        <f>+E38-K38</f>
        <v>6650.6206584199999</v>
      </c>
      <c r="K38" s="68">
        <v>223.57599247999951</v>
      </c>
      <c r="L38" s="70">
        <v>72</v>
      </c>
      <c r="M38" s="8"/>
      <c r="N38" s="8"/>
      <c r="Q38" s="5"/>
      <c r="R38" s="5"/>
      <c r="S38" s="5"/>
      <c r="T38" s="5"/>
      <c r="U38" s="5"/>
      <c r="V38" s="5"/>
    </row>
    <row r="39" spans="1:22" x14ac:dyDescent="0.2">
      <c r="A39" t="s">
        <v>84</v>
      </c>
    </row>
    <row r="40" spans="1:22" ht="10.199999999999999" customHeight="1" x14ac:dyDescent="0.2">
      <c r="A40" s="15" t="s">
        <v>88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22" x14ac:dyDescent="0.2">
      <c r="A41" s="15" t="s">
        <v>86</v>
      </c>
    </row>
    <row r="42" spans="1:22" x14ac:dyDescent="0.2">
      <c r="A42" s="15" t="s">
        <v>103</v>
      </c>
    </row>
    <row r="43" spans="1:22" x14ac:dyDescent="0.2">
      <c r="A43" t="s">
        <v>104</v>
      </c>
    </row>
    <row r="44" spans="1:22" x14ac:dyDescent="0.2">
      <c r="A44" t="s">
        <v>105</v>
      </c>
    </row>
    <row r="45" spans="1:22" x14ac:dyDescent="0.2">
      <c r="L45" s="62" t="s">
        <v>102</v>
      </c>
      <c r="N45" s="21"/>
    </row>
  </sheetData>
  <pageMargins left="0.7" right="0.7" top="0.75" bottom="0.75" header="0.3" footer="0.3"/>
  <pageSetup scale="71" firstPageNumber="26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D4DF-5E45-48FC-A917-C33BE1F42497}">
  <sheetPr>
    <pageSetUpPr fitToPage="1"/>
  </sheetPr>
  <dimension ref="A1:V47"/>
  <sheetViews>
    <sheetView zoomScaleNormal="100" zoomScaleSheetLayoutView="100" workbookViewId="0">
      <pane xSplit="1" ySplit="5" topLeftCell="B16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0.85546875" customWidth="1"/>
    <col min="2" max="9" width="11.85546875" style="3" customWidth="1"/>
    <col min="10" max="10" width="14.85546875" style="3" customWidth="1"/>
    <col min="11" max="11" width="10.7109375" customWidth="1"/>
    <col min="12" max="12" width="42.7109375" bestFit="1" customWidth="1"/>
  </cols>
  <sheetData>
    <row r="1" spans="1:10" x14ac:dyDescent="0.2">
      <c r="A1" s="52" t="s">
        <v>96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x14ac:dyDescent="0.2">
      <c r="A2" s="3" t="s">
        <v>10</v>
      </c>
      <c r="B2" s="39"/>
      <c r="C2" s="39" t="s">
        <v>25</v>
      </c>
      <c r="D2" s="39"/>
      <c r="E2" s="39"/>
      <c r="F2" s="38"/>
      <c r="G2" s="39" t="s">
        <v>23</v>
      </c>
      <c r="H2" s="40"/>
      <c r="I2" s="19"/>
      <c r="J2" s="38" t="s">
        <v>24</v>
      </c>
    </row>
    <row r="3" spans="1:10" x14ac:dyDescent="0.2">
      <c r="A3" s="3" t="s">
        <v>19</v>
      </c>
      <c r="B3" s="3" t="s">
        <v>27</v>
      </c>
      <c r="C3" s="3" t="s">
        <v>33</v>
      </c>
      <c r="D3" s="3" t="s">
        <v>16</v>
      </c>
      <c r="E3" s="3" t="s">
        <v>0</v>
      </c>
      <c r="F3" s="33" t="s">
        <v>28</v>
      </c>
      <c r="G3" s="3" t="s">
        <v>17</v>
      </c>
      <c r="H3" s="34" t="s">
        <v>0</v>
      </c>
      <c r="I3" s="3" t="s">
        <v>29</v>
      </c>
      <c r="J3" s="33" t="s">
        <v>75</v>
      </c>
    </row>
    <row r="4" spans="1:10" x14ac:dyDescent="0.2">
      <c r="A4" s="13" t="s">
        <v>26</v>
      </c>
      <c r="B4" s="32" t="s">
        <v>35</v>
      </c>
      <c r="C4" s="32"/>
      <c r="D4" s="32"/>
      <c r="E4" s="32"/>
      <c r="F4" s="36"/>
      <c r="G4" s="32"/>
      <c r="H4" s="35"/>
      <c r="I4" s="32" t="s">
        <v>20</v>
      </c>
      <c r="J4" s="36" t="s">
        <v>76</v>
      </c>
    </row>
    <row r="5" spans="1:10" x14ac:dyDescent="0.2">
      <c r="A5" s="20"/>
      <c r="B5" s="43"/>
      <c r="C5" s="42"/>
      <c r="D5" s="42"/>
      <c r="E5" s="42" t="s">
        <v>32</v>
      </c>
      <c r="F5" s="42"/>
      <c r="G5" s="42"/>
      <c r="H5" s="42"/>
      <c r="I5" s="42"/>
      <c r="J5" s="43" t="s">
        <v>72</v>
      </c>
    </row>
    <row r="7" spans="1:10" x14ac:dyDescent="0.2">
      <c r="A7" s="4" t="s">
        <v>1</v>
      </c>
      <c r="B7" s="19">
        <v>6</v>
      </c>
      <c r="C7" s="19">
        <v>28.838142016943259</v>
      </c>
      <c r="D7" s="19">
        <v>621.36742842568799</v>
      </c>
      <c r="E7" s="19">
        <f t="shared" ref="E7:E38" si="0">SUM(B7:D7)</f>
        <v>656.20557044263126</v>
      </c>
      <c r="F7" s="19">
        <f t="shared" ref="F7:F38" si="1">+H7-G7</f>
        <v>650.20557044263126</v>
      </c>
      <c r="G7" s="19">
        <v>0</v>
      </c>
      <c r="H7" s="19">
        <f t="shared" ref="H7:H34" si="2">+E7-I7</f>
        <v>650.20557044263126</v>
      </c>
      <c r="I7" s="19">
        <v>6</v>
      </c>
      <c r="J7" s="12">
        <v>130.63999999999999</v>
      </c>
    </row>
    <row r="8" spans="1:10" x14ac:dyDescent="0.2">
      <c r="A8" s="4" t="s">
        <v>2</v>
      </c>
      <c r="B8" s="19">
        <f t="shared" ref="B8:B38" si="3">+I7</f>
        <v>6</v>
      </c>
      <c r="C8" s="19">
        <v>96.974640250672678</v>
      </c>
      <c r="D8" s="19">
        <v>603.4539134604961</v>
      </c>
      <c r="E8" s="19">
        <f t="shared" si="0"/>
        <v>706.42855371116877</v>
      </c>
      <c r="F8" s="19">
        <f t="shared" si="1"/>
        <v>700.42855371116877</v>
      </c>
      <c r="G8" s="19">
        <v>0</v>
      </c>
      <c r="H8" s="19">
        <f t="shared" si="2"/>
        <v>700.42855371116877</v>
      </c>
      <c r="I8" s="19">
        <v>6</v>
      </c>
      <c r="J8" s="12">
        <v>138</v>
      </c>
    </row>
    <row r="9" spans="1:10" x14ac:dyDescent="0.2">
      <c r="A9" s="4" t="s">
        <v>3</v>
      </c>
      <c r="B9" s="19">
        <f t="shared" si="3"/>
        <v>6</v>
      </c>
      <c r="C9" s="19">
        <v>247.86450101494103</v>
      </c>
      <c r="D9" s="19">
        <v>779.89454544393016</v>
      </c>
      <c r="E9" s="19">
        <f t="shared" si="0"/>
        <v>1033.7590464588711</v>
      </c>
      <c r="F9" s="19">
        <f t="shared" si="1"/>
        <v>1027.7590464588711</v>
      </c>
      <c r="G9" s="19">
        <v>0</v>
      </c>
      <c r="H9" s="19">
        <f t="shared" si="2"/>
        <v>1027.7590464588711</v>
      </c>
      <c r="I9" s="19">
        <v>6</v>
      </c>
      <c r="J9" s="12">
        <v>129</v>
      </c>
    </row>
    <row r="10" spans="1:10" x14ac:dyDescent="0.2">
      <c r="A10" s="4" t="s">
        <v>4</v>
      </c>
      <c r="B10" s="19">
        <f t="shared" si="3"/>
        <v>6</v>
      </c>
      <c r="C10" s="19">
        <v>253.78064028029596</v>
      </c>
      <c r="D10" s="19">
        <v>815.05850885234997</v>
      </c>
      <c r="E10" s="19">
        <f t="shared" si="0"/>
        <v>1074.8391491326461</v>
      </c>
      <c r="F10" s="19">
        <f t="shared" si="1"/>
        <v>1064.8391491326461</v>
      </c>
      <c r="G10" s="19">
        <v>4</v>
      </c>
      <c r="H10" s="19">
        <f t="shared" si="2"/>
        <v>1068.8391491326461</v>
      </c>
      <c r="I10" s="19">
        <v>6</v>
      </c>
      <c r="J10" s="12">
        <v>128.01</v>
      </c>
    </row>
    <row r="11" spans="1:10" x14ac:dyDescent="0.2">
      <c r="A11" s="4" t="s">
        <v>5</v>
      </c>
      <c r="B11" s="19">
        <f t="shared" si="3"/>
        <v>6</v>
      </c>
      <c r="C11" s="19">
        <v>251.64788506738839</v>
      </c>
      <c r="D11" s="19">
        <v>1012.6530114211981</v>
      </c>
      <c r="E11" s="19">
        <f t="shared" si="0"/>
        <v>1270.3008964885867</v>
      </c>
      <c r="F11" s="19">
        <f t="shared" si="1"/>
        <v>1262.3008964885867</v>
      </c>
      <c r="G11" s="19">
        <v>2</v>
      </c>
      <c r="H11" s="19">
        <f t="shared" si="2"/>
        <v>1264.3008964885867</v>
      </c>
      <c r="I11" s="19">
        <v>6</v>
      </c>
      <c r="J11" s="12">
        <v>177.22</v>
      </c>
    </row>
    <row r="12" spans="1:10" x14ac:dyDescent="0.2">
      <c r="A12" s="4" t="s">
        <v>6</v>
      </c>
      <c r="B12" s="19">
        <f t="shared" si="3"/>
        <v>6</v>
      </c>
      <c r="C12" s="19">
        <v>285.10726968724788</v>
      </c>
      <c r="D12" s="19">
        <v>954.43172332722895</v>
      </c>
      <c r="E12" s="19">
        <f t="shared" si="0"/>
        <v>1245.5389930144768</v>
      </c>
      <c r="F12" s="19">
        <f t="shared" si="1"/>
        <v>1229.5389930144768</v>
      </c>
      <c r="G12" s="19">
        <v>10</v>
      </c>
      <c r="H12" s="19">
        <f t="shared" si="2"/>
        <v>1239.5389930144768</v>
      </c>
      <c r="I12" s="19">
        <v>6</v>
      </c>
      <c r="J12" s="12">
        <v>192.02</v>
      </c>
    </row>
    <row r="13" spans="1:10" x14ac:dyDescent="0.2">
      <c r="A13" s="4" t="s">
        <v>7</v>
      </c>
      <c r="B13" s="19">
        <f t="shared" si="3"/>
        <v>6</v>
      </c>
      <c r="C13" s="19">
        <v>392.18618390408676</v>
      </c>
      <c r="D13" s="19">
        <v>1372</v>
      </c>
      <c r="E13" s="19">
        <f t="shared" si="0"/>
        <v>1770.1861839040866</v>
      </c>
      <c r="F13" s="19">
        <f t="shared" si="1"/>
        <v>1746.1861839040866</v>
      </c>
      <c r="G13" s="19">
        <v>18</v>
      </c>
      <c r="H13" s="19">
        <f t="shared" si="2"/>
        <v>1764.1861839040866</v>
      </c>
      <c r="I13" s="19">
        <v>6</v>
      </c>
      <c r="J13" s="12">
        <v>131.15</v>
      </c>
    </row>
    <row r="14" spans="1:10" x14ac:dyDescent="0.2">
      <c r="A14" s="4" t="s">
        <v>8</v>
      </c>
      <c r="B14" s="19">
        <f t="shared" si="3"/>
        <v>6</v>
      </c>
      <c r="C14" s="19">
        <v>450.12038629817573</v>
      </c>
      <c r="D14" s="19">
        <v>1194</v>
      </c>
      <c r="E14" s="19">
        <f t="shared" si="0"/>
        <v>1650.1203862981756</v>
      </c>
      <c r="F14" s="19">
        <f t="shared" si="1"/>
        <v>1637.1203862981756</v>
      </c>
      <c r="G14" s="19">
        <v>7</v>
      </c>
      <c r="H14" s="19">
        <f t="shared" si="2"/>
        <v>1644.1203862981756</v>
      </c>
      <c r="I14" s="19">
        <v>6</v>
      </c>
      <c r="J14" s="12">
        <v>112.28</v>
      </c>
    </row>
    <row r="15" spans="1:10" x14ac:dyDescent="0.2">
      <c r="A15" s="4" t="s">
        <v>9</v>
      </c>
      <c r="B15" s="19">
        <f t="shared" si="3"/>
        <v>6</v>
      </c>
      <c r="C15" s="19">
        <v>504.30103871683468</v>
      </c>
      <c r="D15" s="19">
        <v>1260</v>
      </c>
      <c r="E15" s="19">
        <f t="shared" si="0"/>
        <v>1770.3010387168347</v>
      </c>
      <c r="F15" s="19">
        <f t="shared" si="1"/>
        <v>1752.3010387168347</v>
      </c>
      <c r="G15" s="19">
        <v>12</v>
      </c>
      <c r="H15" s="19">
        <f t="shared" si="2"/>
        <v>1764.3010387168347</v>
      </c>
      <c r="I15" s="19">
        <v>6</v>
      </c>
      <c r="J15" s="12">
        <v>117.07</v>
      </c>
    </row>
    <row r="16" spans="1:10" x14ac:dyDescent="0.2">
      <c r="A16" s="4" t="s">
        <v>77</v>
      </c>
      <c r="B16" s="19">
        <f t="shared" si="3"/>
        <v>6</v>
      </c>
      <c r="C16" s="19">
        <v>543.83510300756132</v>
      </c>
      <c r="D16" s="19">
        <v>1178.2602279000002</v>
      </c>
      <c r="E16" s="19">
        <f t="shared" si="0"/>
        <v>1728.0953309075617</v>
      </c>
      <c r="F16" s="19">
        <f t="shared" si="1"/>
        <v>1711.0953309075617</v>
      </c>
      <c r="G16" s="19">
        <v>11</v>
      </c>
      <c r="H16" s="19">
        <f t="shared" si="2"/>
        <v>1722.0953309075617</v>
      </c>
      <c r="I16" s="19">
        <v>6</v>
      </c>
      <c r="J16" s="12">
        <v>139.19999999999999</v>
      </c>
    </row>
    <row r="17" spans="1:10" x14ac:dyDescent="0.2">
      <c r="A17" s="4" t="s">
        <v>38</v>
      </c>
      <c r="B17" s="19">
        <f t="shared" si="3"/>
        <v>6</v>
      </c>
      <c r="C17" s="19">
        <v>449.6311039469694</v>
      </c>
      <c r="D17" s="19">
        <v>921.31153380000001</v>
      </c>
      <c r="E17" s="19">
        <f t="shared" si="0"/>
        <v>1376.9426377469695</v>
      </c>
      <c r="F17" s="19">
        <f t="shared" si="1"/>
        <v>1362.9426377469695</v>
      </c>
      <c r="G17" s="19">
        <v>8</v>
      </c>
      <c r="H17" s="19">
        <f t="shared" si="2"/>
        <v>1370.9426377469695</v>
      </c>
      <c r="I17" s="19">
        <v>6</v>
      </c>
      <c r="J17" s="12">
        <v>143.33000000000001</v>
      </c>
    </row>
    <row r="18" spans="1:10" x14ac:dyDescent="0.2">
      <c r="A18" s="4" t="s">
        <v>40</v>
      </c>
      <c r="B18" s="19">
        <f t="shared" si="3"/>
        <v>6</v>
      </c>
      <c r="C18" s="19">
        <v>386.96994350287861</v>
      </c>
      <c r="D18" s="19">
        <v>1012.9135779000001</v>
      </c>
      <c r="E18" s="19">
        <f t="shared" si="0"/>
        <v>1405.8835214028786</v>
      </c>
      <c r="F18" s="19">
        <f t="shared" si="1"/>
        <v>1366.0435214028787</v>
      </c>
      <c r="G18" s="19">
        <v>33.840000000000003</v>
      </c>
      <c r="H18" s="19">
        <f t="shared" si="2"/>
        <v>1399.8835214028786</v>
      </c>
      <c r="I18" s="19">
        <v>6</v>
      </c>
      <c r="J18" s="12">
        <v>144.13</v>
      </c>
    </row>
    <row r="19" spans="1:10" x14ac:dyDescent="0.2">
      <c r="A19" s="4" t="s">
        <v>78</v>
      </c>
      <c r="B19" s="19">
        <f t="shared" si="3"/>
        <v>6</v>
      </c>
      <c r="C19" s="19">
        <v>467.23885481606919</v>
      </c>
      <c r="D19" s="19">
        <v>1637.7034527000001</v>
      </c>
      <c r="E19" s="19">
        <f t="shared" si="0"/>
        <v>2110.9423075160694</v>
      </c>
      <c r="F19" s="19">
        <f t="shared" si="1"/>
        <v>2065.5898048160693</v>
      </c>
      <c r="G19" s="19">
        <v>39.352502700000002</v>
      </c>
      <c r="H19" s="19">
        <f t="shared" si="2"/>
        <v>2104.9423075160694</v>
      </c>
      <c r="I19" s="19">
        <v>6</v>
      </c>
      <c r="J19" s="12">
        <v>188.45</v>
      </c>
    </row>
    <row r="20" spans="1:10" x14ac:dyDescent="0.2">
      <c r="A20" s="4" t="s">
        <v>41</v>
      </c>
      <c r="B20" s="19">
        <f t="shared" si="3"/>
        <v>6</v>
      </c>
      <c r="C20" s="19">
        <v>604.94714877737988</v>
      </c>
      <c r="D20" s="19">
        <v>1470.9237984000001</v>
      </c>
      <c r="E20" s="19">
        <f t="shared" si="0"/>
        <v>2081.87094717738</v>
      </c>
      <c r="F20" s="19">
        <f t="shared" si="1"/>
        <v>2041.6993061773801</v>
      </c>
      <c r="G20" s="19">
        <v>34.171641000000001</v>
      </c>
      <c r="H20" s="19">
        <f t="shared" si="2"/>
        <v>2075.87094717738</v>
      </c>
      <c r="I20" s="19">
        <v>6</v>
      </c>
      <c r="J20" s="12">
        <v>139.75</v>
      </c>
    </row>
    <row r="21" spans="1:10" x14ac:dyDescent="0.2">
      <c r="A21" s="4" t="s">
        <v>42</v>
      </c>
      <c r="B21" s="19">
        <f t="shared" si="3"/>
        <v>6</v>
      </c>
      <c r="C21" s="19">
        <v>629.324814358357</v>
      </c>
      <c r="D21" s="19">
        <v>1610.6968332000001</v>
      </c>
      <c r="E21" s="19">
        <f t="shared" si="0"/>
        <v>2246.021647558357</v>
      </c>
      <c r="F21" s="19">
        <f t="shared" si="1"/>
        <v>2185.9643161183571</v>
      </c>
      <c r="G21" s="19">
        <v>54.057331439999999</v>
      </c>
      <c r="H21" s="19">
        <f t="shared" si="2"/>
        <v>2240.021647558357</v>
      </c>
      <c r="I21" s="19">
        <v>6</v>
      </c>
      <c r="J21" s="12">
        <v>140.52000000000001</v>
      </c>
    </row>
    <row r="22" spans="1:10" x14ac:dyDescent="0.2">
      <c r="A22" s="4" t="s">
        <v>43</v>
      </c>
      <c r="B22" s="19">
        <f t="shared" si="3"/>
        <v>6</v>
      </c>
      <c r="C22" s="19">
        <v>610.60179438910779</v>
      </c>
      <c r="D22" s="19">
        <v>1650.6004914000002</v>
      </c>
      <c r="E22" s="19">
        <f t="shared" si="0"/>
        <v>2267.2022857891079</v>
      </c>
      <c r="F22" s="19">
        <f t="shared" si="1"/>
        <v>2195.1522857891077</v>
      </c>
      <c r="G22" s="19">
        <v>66.05</v>
      </c>
      <c r="H22" s="19">
        <f t="shared" si="2"/>
        <v>2261.2022857891079</v>
      </c>
      <c r="I22" s="19">
        <v>6</v>
      </c>
      <c r="J22" s="12">
        <v>173.5</v>
      </c>
    </row>
    <row r="23" spans="1:10" x14ac:dyDescent="0.2">
      <c r="A23" s="4" t="s">
        <v>47</v>
      </c>
      <c r="B23" s="19">
        <f t="shared" si="3"/>
        <v>6</v>
      </c>
      <c r="C23" s="19">
        <v>692.27360396579479</v>
      </c>
      <c r="D23" s="19">
        <v>1999.4819229000002</v>
      </c>
      <c r="E23" s="19">
        <f t="shared" si="0"/>
        <v>2697.7555268657952</v>
      </c>
      <c r="F23" s="19">
        <f t="shared" si="1"/>
        <v>2583.0255268657952</v>
      </c>
      <c r="G23" s="19">
        <v>108.73</v>
      </c>
      <c r="H23" s="19">
        <f t="shared" si="2"/>
        <v>2691.7555268657952</v>
      </c>
      <c r="I23" s="19">
        <v>6</v>
      </c>
      <c r="J23" s="12">
        <v>251.33</v>
      </c>
    </row>
    <row r="24" spans="1:10" x14ac:dyDescent="0.2">
      <c r="A24" s="4" t="s">
        <v>46</v>
      </c>
      <c r="B24" s="19">
        <f t="shared" si="3"/>
        <v>6</v>
      </c>
      <c r="C24" s="19">
        <v>731</v>
      </c>
      <c r="D24" s="19">
        <v>1867.29</v>
      </c>
      <c r="E24" s="19">
        <f t="shared" si="0"/>
        <v>2604.29</v>
      </c>
      <c r="F24" s="19">
        <f t="shared" si="1"/>
        <v>2523.4229999999998</v>
      </c>
      <c r="G24" s="19">
        <v>74.867000000000004</v>
      </c>
      <c r="H24" s="19">
        <f t="shared" si="2"/>
        <v>2598.29</v>
      </c>
      <c r="I24" s="19">
        <v>6</v>
      </c>
      <c r="J24" s="12">
        <v>248.82</v>
      </c>
    </row>
    <row r="25" spans="1:10" x14ac:dyDescent="0.2">
      <c r="A25" s="16" t="s">
        <v>48</v>
      </c>
      <c r="B25" s="19">
        <f t="shared" si="3"/>
        <v>6</v>
      </c>
      <c r="C25" s="19">
        <v>736</v>
      </c>
      <c r="D25" s="19">
        <v>1277.8199466008132</v>
      </c>
      <c r="E25" s="19">
        <f t="shared" si="0"/>
        <v>2019.8199466008132</v>
      </c>
      <c r="F25" s="19">
        <f t="shared" si="1"/>
        <v>1983.9319466008133</v>
      </c>
      <c r="G25" s="19">
        <v>29.888000000000002</v>
      </c>
      <c r="H25" s="19">
        <f t="shared" si="2"/>
        <v>2013.8199466008132</v>
      </c>
      <c r="I25" s="19">
        <v>6</v>
      </c>
      <c r="J25" s="12">
        <v>224.92</v>
      </c>
    </row>
    <row r="26" spans="1:10" x14ac:dyDescent="0.2">
      <c r="A26" s="16" t="s">
        <v>49</v>
      </c>
      <c r="B26" s="19">
        <f t="shared" si="3"/>
        <v>6</v>
      </c>
      <c r="C26" s="19">
        <v>788</v>
      </c>
      <c r="D26" s="19">
        <v>2251.8323443004756</v>
      </c>
      <c r="E26" s="19">
        <f t="shared" si="0"/>
        <v>3045.8323443004756</v>
      </c>
      <c r="F26" s="19">
        <f t="shared" si="1"/>
        <v>2967.9240716815098</v>
      </c>
      <c r="G26" s="19">
        <v>71.908272618965995</v>
      </c>
      <c r="H26" s="19">
        <f t="shared" si="2"/>
        <v>3039.8323443004756</v>
      </c>
      <c r="I26" s="19">
        <v>6</v>
      </c>
      <c r="J26" s="12">
        <v>263.63</v>
      </c>
    </row>
    <row r="27" spans="1:10" x14ac:dyDescent="0.2">
      <c r="A27" s="16" t="s">
        <v>53</v>
      </c>
      <c r="B27" s="19">
        <f t="shared" si="3"/>
        <v>6</v>
      </c>
      <c r="C27" s="19">
        <v>753</v>
      </c>
      <c r="D27" s="19">
        <v>3077.5660583688714</v>
      </c>
      <c r="E27" s="19">
        <f t="shared" si="0"/>
        <v>3836.5660583688714</v>
      </c>
      <c r="F27" s="19">
        <f t="shared" si="1"/>
        <v>3752.9656435480192</v>
      </c>
      <c r="G27" s="19">
        <v>77.600414820851995</v>
      </c>
      <c r="H27" s="19">
        <f t="shared" si="2"/>
        <v>3830.5660583688714</v>
      </c>
      <c r="I27" s="19">
        <v>6</v>
      </c>
      <c r="J27" s="12">
        <v>307.58999999999997</v>
      </c>
    </row>
    <row r="28" spans="1:10" x14ac:dyDescent="0.2">
      <c r="A28" s="16" t="s">
        <v>52</v>
      </c>
      <c r="B28" s="19">
        <f t="shared" si="3"/>
        <v>6</v>
      </c>
      <c r="C28" s="19">
        <v>889</v>
      </c>
      <c r="D28" s="19">
        <v>3442.72255</v>
      </c>
      <c r="E28" s="19">
        <f t="shared" si="0"/>
        <v>4337.7225500000004</v>
      </c>
      <c r="F28" s="19">
        <f t="shared" si="1"/>
        <v>4259.5063589286056</v>
      </c>
      <c r="G28" s="19">
        <v>72.216191071395002</v>
      </c>
      <c r="H28" s="19">
        <f t="shared" si="2"/>
        <v>4331.7225500000004</v>
      </c>
      <c r="I28" s="19">
        <v>6</v>
      </c>
      <c r="J28" s="12">
        <v>354.22</v>
      </c>
    </row>
    <row r="29" spans="1:10" x14ac:dyDescent="0.2">
      <c r="A29" s="16" t="s">
        <v>58</v>
      </c>
      <c r="B29" s="19">
        <f t="shared" si="3"/>
        <v>6</v>
      </c>
      <c r="C29" s="19">
        <v>1069</v>
      </c>
      <c r="D29" s="19">
        <v>3730.9090000000001</v>
      </c>
      <c r="E29" s="19">
        <f t="shared" si="0"/>
        <v>4805.9089999999997</v>
      </c>
      <c r="F29" s="19">
        <f t="shared" si="1"/>
        <v>4750.2506147706381</v>
      </c>
      <c r="G29" s="19">
        <v>49.658385229362004</v>
      </c>
      <c r="H29" s="19">
        <f t="shared" si="2"/>
        <v>4799.9089999999997</v>
      </c>
      <c r="I29" s="19">
        <v>6</v>
      </c>
      <c r="J29" s="12">
        <v>359.7</v>
      </c>
    </row>
    <row r="30" spans="1:10" x14ac:dyDescent="0.2">
      <c r="A30" s="16" t="s">
        <v>57</v>
      </c>
      <c r="B30" s="19">
        <f t="shared" si="3"/>
        <v>6</v>
      </c>
      <c r="C30" s="19">
        <v>1071</v>
      </c>
      <c r="D30" s="19">
        <v>3857.7159999999999</v>
      </c>
      <c r="E30" s="19">
        <f t="shared" si="0"/>
        <v>4934.7160000000003</v>
      </c>
      <c r="F30" s="19">
        <f t="shared" si="1"/>
        <v>4890.8440000000001</v>
      </c>
      <c r="G30" s="19">
        <v>37.872</v>
      </c>
      <c r="H30" s="19">
        <f t="shared" si="2"/>
        <v>4928.7160000000003</v>
      </c>
      <c r="I30" s="19">
        <v>6</v>
      </c>
      <c r="J30" s="12">
        <v>301.2</v>
      </c>
    </row>
    <row r="31" spans="1:10" x14ac:dyDescent="0.2">
      <c r="A31" s="16" t="s">
        <v>59</v>
      </c>
      <c r="B31" s="19">
        <f t="shared" si="3"/>
        <v>6</v>
      </c>
      <c r="C31" s="19">
        <v>1066.692</v>
      </c>
      <c r="D31" s="19">
        <v>4004.279897125663</v>
      </c>
      <c r="E31" s="19">
        <f t="shared" si="0"/>
        <v>5076.9718971256625</v>
      </c>
      <c r="F31" s="19">
        <f t="shared" si="1"/>
        <v>4974.7187344344875</v>
      </c>
      <c r="G31" s="19">
        <v>96.253162691174992</v>
      </c>
      <c r="H31" s="19">
        <f t="shared" si="2"/>
        <v>5070.9718971256625</v>
      </c>
      <c r="I31" s="19">
        <v>6</v>
      </c>
      <c r="J31" s="12">
        <v>262.2</v>
      </c>
    </row>
    <row r="32" spans="1:10" x14ac:dyDescent="0.2">
      <c r="A32" s="16" t="s">
        <v>61</v>
      </c>
      <c r="B32" s="19">
        <f t="shared" si="3"/>
        <v>6</v>
      </c>
      <c r="C32" s="19">
        <v>1181.261</v>
      </c>
      <c r="D32" s="19">
        <v>3892.7310482591997</v>
      </c>
      <c r="E32" s="19">
        <f t="shared" si="0"/>
        <v>5079.9920482591997</v>
      </c>
      <c r="F32" s="19">
        <f t="shared" si="1"/>
        <v>5010.4703274841277</v>
      </c>
      <c r="G32" s="19">
        <v>63.521720775071998</v>
      </c>
      <c r="H32" s="19">
        <f t="shared" si="2"/>
        <v>5073.9920482591997</v>
      </c>
      <c r="I32" s="19">
        <v>6</v>
      </c>
      <c r="J32" s="12">
        <v>267.94</v>
      </c>
    </row>
    <row r="33" spans="1:22" x14ac:dyDescent="0.2">
      <c r="A33" s="63" t="s">
        <v>66</v>
      </c>
      <c r="B33" s="71">
        <f t="shared" si="3"/>
        <v>6</v>
      </c>
      <c r="C33" s="71">
        <v>1080.0899999999999</v>
      </c>
      <c r="D33" s="71">
        <v>3566.6254673625413</v>
      </c>
      <c r="E33" s="71">
        <f t="shared" si="0"/>
        <v>4652.7154673625409</v>
      </c>
      <c r="F33" s="71">
        <f t="shared" si="1"/>
        <v>4616.1393357834986</v>
      </c>
      <c r="G33" s="71">
        <v>30.576131579041991</v>
      </c>
      <c r="H33" s="71">
        <f t="shared" si="2"/>
        <v>4646.7154673625409</v>
      </c>
      <c r="I33" s="71">
        <v>6</v>
      </c>
      <c r="J33" s="72">
        <v>291.14999999999998</v>
      </c>
    </row>
    <row r="34" spans="1:22" x14ac:dyDescent="0.2">
      <c r="A34" s="63" t="s">
        <v>65</v>
      </c>
      <c r="B34" s="71">
        <f t="shared" si="3"/>
        <v>6</v>
      </c>
      <c r="C34" s="71">
        <v>1036.7829999999999</v>
      </c>
      <c r="D34" s="71">
        <v>3592.4753289688269</v>
      </c>
      <c r="E34" s="71">
        <f t="shared" si="0"/>
        <v>4635.2583289688264</v>
      </c>
      <c r="F34" s="71">
        <f t="shared" si="1"/>
        <v>4609.6705876835194</v>
      </c>
      <c r="G34" s="71">
        <v>19.587741285306993</v>
      </c>
      <c r="H34" s="71">
        <f t="shared" si="2"/>
        <v>4629.2583289688264</v>
      </c>
      <c r="I34" s="71">
        <v>6</v>
      </c>
      <c r="J34" s="72">
        <v>272.38</v>
      </c>
    </row>
    <row r="35" spans="1:22" x14ac:dyDescent="0.2">
      <c r="A35" s="63" t="s">
        <v>67</v>
      </c>
      <c r="B35" s="71">
        <f t="shared" si="3"/>
        <v>6</v>
      </c>
      <c r="C35" s="71">
        <v>1210.7560000000001</v>
      </c>
      <c r="D35" s="71">
        <v>3832.630602984239</v>
      </c>
      <c r="E35" s="71">
        <f t="shared" si="0"/>
        <v>5049.3866029842393</v>
      </c>
      <c r="F35" s="71">
        <f t="shared" si="1"/>
        <v>4992.9465024545816</v>
      </c>
      <c r="G35" s="71">
        <v>14.365100529657997</v>
      </c>
      <c r="H35" s="71">
        <f>+E35-I35</f>
        <v>5007.3116029842395</v>
      </c>
      <c r="I35" s="71">
        <v>42.075000000000003</v>
      </c>
      <c r="J35" s="72">
        <v>273.99</v>
      </c>
    </row>
    <row r="36" spans="1:22" x14ac:dyDescent="0.2">
      <c r="A36" s="63" t="s">
        <v>99</v>
      </c>
      <c r="B36" s="71">
        <f t="shared" si="3"/>
        <v>42.075000000000003</v>
      </c>
      <c r="C36" s="71">
        <v>1229.924</v>
      </c>
      <c r="D36" s="71">
        <v>3960.4368752797477</v>
      </c>
      <c r="E36" s="71">
        <f t="shared" si="0"/>
        <v>5232.435875279748</v>
      </c>
      <c r="F36" s="71">
        <f t="shared" si="1"/>
        <v>5181.9063149175736</v>
      </c>
      <c r="G36" s="71">
        <v>14.126560362173997</v>
      </c>
      <c r="H36" s="71">
        <f>+E36-I36</f>
        <v>5196.0328752797477</v>
      </c>
      <c r="I36" s="71">
        <v>36.402999999999999</v>
      </c>
      <c r="J36" s="72">
        <v>351.87</v>
      </c>
    </row>
    <row r="37" spans="1:22" x14ac:dyDescent="0.2">
      <c r="A37" s="63" t="s">
        <v>106</v>
      </c>
      <c r="B37" s="71">
        <f t="shared" si="3"/>
        <v>36.402999999999999</v>
      </c>
      <c r="C37" s="71">
        <v>1088.654</v>
      </c>
      <c r="D37" s="71">
        <v>3168.3948934035443</v>
      </c>
      <c r="E37" s="71">
        <f t="shared" si="0"/>
        <v>4293.4518934035441</v>
      </c>
      <c r="F37" s="71">
        <f t="shared" si="1"/>
        <v>4240.4200988795055</v>
      </c>
      <c r="G37" s="71">
        <v>10.589794524038997</v>
      </c>
      <c r="H37" s="71">
        <f>+E37-I37</f>
        <v>4251.0098934035441</v>
      </c>
      <c r="I37" s="71">
        <v>42.442</v>
      </c>
      <c r="J37" s="72">
        <v>439.1</v>
      </c>
    </row>
    <row r="38" spans="1:22" x14ac:dyDescent="0.2">
      <c r="A38" s="67" t="s">
        <v>107</v>
      </c>
      <c r="B38" s="73">
        <f t="shared" si="3"/>
        <v>42.442</v>
      </c>
      <c r="C38" s="73">
        <v>1296.75</v>
      </c>
      <c r="D38" s="73">
        <v>3701.5613789799991</v>
      </c>
      <c r="E38" s="73">
        <f t="shared" si="0"/>
        <v>5040.7533789799991</v>
      </c>
      <c r="F38" s="73">
        <f t="shared" si="1"/>
        <v>4984.218709329999</v>
      </c>
      <c r="G38" s="73">
        <v>16.534669649999994</v>
      </c>
      <c r="H38" s="73">
        <f>+E38-I38</f>
        <v>5000.7533789799991</v>
      </c>
      <c r="I38" s="73">
        <v>40</v>
      </c>
      <c r="J38" s="74">
        <v>445</v>
      </c>
    </row>
    <row r="39" spans="1:22" s="2" customFormat="1" x14ac:dyDescent="0.2">
      <c r="A39" s="15" t="s">
        <v>83</v>
      </c>
      <c r="B39" s="41"/>
      <c r="C39" s="41"/>
      <c r="D39" s="41"/>
      <c r="E39" s="41"/>
      <c r="F39" s="41"/>
      <c r="G39" s="41"/>
      <c r="H39" s="41"/>
      <c r="I39" s="41"/>
      <c r="J39" s="41"/>
    </row>
    <row r="40" spans="1:22" s="2" customFormat="1" x14ac:dyDescent="0.2">
      <c r="A40" t="s">
        <v>108</v>
      </c>
      <c r="B40" s="41"/>
      <c r="C40" s="41"/>
      <c r="D40" s="41"/>
      <c r="E40" s="41"/>
      <c r="F40" s="41"/>
      <c r="G40" s="41"/>
      <c r="H40" s="41"/>
      <c r="I40" s="41"/>
      <c r="J40" s="41"/>
    </row>
    <row r="41" spans="1:22" x14ac:dyDescent="0.2">
      <c r="A41" t="s">
        <v>109</v>
      </c>
      <c r="L41" s="5"/>
      <c r="M41" s="5"/>
      <c r="N41" s="5"/>
      <c r="O41" s="5"/>
      <c r="Q41" s="5"/>
      <c r="R41" s="5"/>
      <c r="S41" s="5"/>
      <c r="T41" s="5"/>
      <c r="V41" s="75"/>
    </row>
    <row r="42" spans="1:22" x14ac:dyDescent="0.2">
      <c r="I42" s="14"/>
      <c r="L42" s="5"/>
      <c r="M42" s="5"/>
      <c r="N42" s="5"/>
      <c r="O42" s="5"/>
      <c r="Q42" s="5"/>
      <c r="R42" s="5"/>
      <c r="S42" s="5"/>
      <c r="T42" s="5"/>
      <c r="V42" s="75"/>
    </row>
    <row r="43" spans="1:22" x14ac:dyDescent="0.2">
      <c r="J43" s="62" t="s">
        <v>102</v>
      </c>
      <c r="L43" s="5"/>
      <c r="M43" s="5"/>
      <c r="N43" s="5"/>
      <c r="O43" s="5"/>
      <c r="Q43" s="5"/>
      <c r="R43" s="5"/>
      <c r="S43" s="5"/>
      <c r="T43" s="5"/>
      <c r="V43" s="75"/>
    </row>
    <row r="44" spans="1:22" x14ac:dyDescent="0.2">
      <c r="F44" s="19"/>
      <c r="L44" s="5"/>
      <c r="M44" s="5"/>
      <c r="N44" s="5"/>
      <c r="O44" s="5"/>
      <c r="Q44" s="5"/>
      <c r="R44" s="5"/>
      <c r="S44" s="5"/>
      <c r="T44" s="5"/>
      <c r="V44" s="75"/>
    </row>
    <row r="45" spans="1:22" x14ac:dyDescent="0.2">
      <c r="L45" s="5"/>
      <c r="M45" s="5"/>
      <c r="N45" s="5"/>
      <c r="O45" s="5"/>
      <c r="Q45" s="5"/>
      <c r="R45" s="5"/>
      <c r="S45" s="5"/>
      <c r="T45" s="5"/>
      <c r="V45" s="75"/>
    </row>
    <row r="46" spans="1:22" x14ac:dyDescent="0.2">
      <c r="L46" s="5"/>
      <c r="M46" s="5"/>
      <c r="N46" s="5"/>
      <c r="O46" s="5"/>
      <c r="Q46" s="5"/>
      <c r="R46" s="5"/>
      <c r="S46" s="5"/>
      <c r="T46" s="5"/>
      <c r="V46" s="75"/>
    </row>
    <row r="47" spans="1:22" x14ac:dyDescent="0.2">
      <c r="L47" s="5"/>
      <c r="M47" s="5"/>
      <c r="N47" s="5"/>
      <c r="O47" s="5"/>
      <c r="Q47" s="5"/>
      <c r="R47" s="5"/>
      <c r="S47" s="5"/>
      <c r="T47" s="5"/>
      <c r="V47" s="75"/>
    </row>
  </sheetData>
  <pageMargins left="0.7" right="0.7" top="0.75" bottom="0.75" header="0.3" footer="0.3"/>
  <pageSetup scale="87" firstPageNumber="27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BA319C043DC4A8381C9E195FB1B27" ma:contentTypeVersion="4" ma:contentTypeDescription="Create a new document." ma:contentTypeScope="" ma:versionID="6b1a0caf0774e32845426cb3810d65d2">
  <xsd:schema xmlns:xsd="http://www.w3.org/2001/XMLSchema" xmlns:xs="http://www.w3.org/2001/XMLSchema" xmlns:p="http://schemas.microsoft.com/office/2006/metadata/properties" xmlns:ns2="c49de858-f9fd-4eb6-bcba-50396646711f" xmlns:ns3="7818c5c2-d41f-4dce-801c-4e3595afcb3f" targetNamespace="http://schemas.microsoft.com/office/2006/metadata/properties" ma:root="true" ma:fieldsID="7ed9e12bf1f8304dab8bd3f843b3f685" ns2:_="" ns3:_="">
    <xsd:import namespace="c49de858-f9fd-4eb6-bcba-50396646711f"/>
    <xsd:import namespace="7818c5c2-d41f-4dce-801c-4e3595afc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e858-f9fd-4eb6-bcba-503966467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c5c2-d41f-4dce-801c-4e3595afc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07B1ED-5D3A-4952-84FC-23ECBD02EB28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c49de858-f9fd-4eb6-bcba-50396646711f"/>
    <ds:schemaRef ds:uri="7818c5c2-d41f-4dce-801c-4e3595afcb3f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7D3A4BC-10CD-421A-9A34-8AE710E38C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5014EE-3C8C-48EA-BC9A-61A08A3DA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de858-f9fd-4eb6-bcba-50396646711f"/>
    <ds:schemaRef ds:uri="7818c5c2-d41f-4dce-801c-4e3595afc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Contents</vt:lpstr>
      <vt:lpstr>tab25</vt:lpstr>
      <vt:lpstr>tab26</vt:lpstr>
      <vt:lpstr>tab27</vt:lpstr>
      <vt:lpstr>'tab25'!Print_Area</vt:lpstr>
      <vt:lpstr>'tab26'!Print_Area</vt:lpstr>
      <vt:lpstr>'tab27'!Print_Area</vt:lpstr>
      <vt:lpstr>'tab25'!Print_Titles</vt:lpstr>
      <vt:lpstr>'tab26'!Print_Titles</vt:lpstr>
      <vt:lpstr>'tab27'!Print_Titles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Crops Yearbook: Canola</dc:title>
  <dc:subject>Agricultural economics</dc:subject>
  <dc:creator>Aaron Ates; Maria Bukowski</dc:creator>
  <cp:keywords>oil crops, canola, canola oil, canola meal</cp:keywords>
  <dc:description/>
  <cp:lastModifiedBy>Bukowski, Maria - REE-ERS</cp:lastModifiedBy>
  <cp:lastPrinted>2021-05-10T14:46:56Z</cp:lastPrinted>
  <dcterms:created xsi:type="dcterms:W3CDTF">2020-03-23T18:32:41Z</dcterms:created>
  <dcterms:modified xsi:type="dcterms:W3CDTF">2023-03-24T16:39:12Z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0x0101003EDBA319C043DC4A8381C9E195FB1B27</vt:lpwstr>
  </property>
</Properties>
</file>