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7" documentId="13_ncr:1_{932AF485-8F73-4951-8101-DD3683FFE341}" xr6:coauthVersionLast="47" xr6:coauthVersionMax="47" xr10:uidLastSave="{D7594A50-3931-4E98-9244-4D0C2302A69A}"/>
  <bookViews>
    <workbookView xWindow="-108" yWindow="-108" windowWidth="23256" windowHeight="12576" tabRatio="598" xr2:uid="{00000000-000D-0000-FFFF-FFFF00000000}"/>
  </bookViews>
  <sheets>
    <sheet name="Contents" sheetId="107" r:id="rId1"/>
    <sheet name="tab 17" sheetId="108" r:id="rId2"/>
    <sheet name="tab 18" sheetId="109" r:id="rId3"/>
    <sheet name="tab 19" sheetId="110" r:id="rId4"/>
    <sheet name="tab 20" sheetId="111" r:id="rId5"/>
  </sheets>
  <definedNames>
    <definedName name="_xlnm.Print_Area" localSheetId="1">'tab 17'!$B$5:$F$50</definedName>
    <definedName name="_xlnm.Print_Area" localSheetId="2">'tab 18'!$B$8:$K$54</definedName>
    <definedName name="_xlnm.Print_Area" localSheetId="3">'tab 19'!$B$8:$L$55</definedName>
    <definedName name="_xlnm.Print_Area" localSheetId="4">'tab 20'!$B$8:$J$54</definedName>
    <definedName name="_xlnm.Print_Titles" localSheetId="1">'tab 17'!$A:$A,'tab 17'!$1:$3</definedName>
    <definedName name="_xlnm.Print_Titles" localSheetId="2">'tab 18'!$A:$A,'tab 18'!$1:$5</definedName>
    <definedName name="_xlnm.Print_Titles" localSheetId="3">'tab 19'!$A:$A,'tab 19'!$1:$6</definedName>
    <definedName name="_xlnm.Print_Titles" localSheetId="4">'tab 20'!$A:$A,'tab 20'!$1:$6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11" l="1"/>
  <c r="E50" i="111" s="1"/>
  <c r="H50" i="111" s="1"/>
  <c r="F50" i="111" s="1"/>
  <c r="E49" i="111"/>
  <c r="H49" i="111" s="1"/>
  <c r="F49" i="111" s="1"/>
  <c r="B49" i="111"/>
  <c r="B48" i="111"/>
  <c r="E48" i="111" s="1"/>
  <c r="H48" i="111" s="1"/>
  <c r="F48" i="111" s="1"/>
  <c r="E47" i="111"/>
  <c r="H47" i="111" s="1"/>
  <c r="F47" i="111" s="1"/>
  <c r="B47" i="111"/>
  <c r="E46" i="111"/>
  <c r="H46" i="111" s="1"/>
  <c r="F46" i="111" s="1"/>
  <c r="B46" i="111"/>
  <c r="B45" i="111"/>
  <c r="E45" i="111" s="1"/>
  <c r="H45" i="111" s="1"/>
  <c r="F45" i="111" s="1"/>
  <c r="E44" i="111"/>
  <c r="H44" i="111" s="1"/>
  <c r="F44" i="111" s="1"/>
  <c r="B44" i="111"/>
  <c r="E43" i="111"/>
  <c r="H43" i="111" s="1"/>
  <c r="F43" i="111" s="1"/>
  <c r="B43" i="111"/>
  <c r="B42" i="111"/>
  <c r="E42" i="111" s="1"/>
  <c r="H42" i="111" s="1"/>
  <c r="F42" i="111" s="1"/>
  <c r="E41" i="111"/>
  <c r="H41" i="111" s="1"/>
  <c r="F41" i="111" s="1"/>
  <c r="B41" i="111"/>
  <c r="E40" i="111"/>
  <c r="H40" i="111" s="1"/>
  <c r="F40" i="111" s="1"/>
  <c r="B40" i="111"/>
  <c r="B39" i="111"/>
  <c r="E39" i="111" s="1"/>
  <c r="H39" i="111" s="1"/>
  <c r="F39" i="111" s="1"/>
  <c r="E38" i="111"/>
  <c r="H38" i="111" s="1"/>
  <c r="F38" i="111" s="1"/>
  <c r="B38" i="111"/>
  <c r="E37" i="111"/>
  <c r="H37" i="111" s="1"/>
  <c r="F37" i="111" s="1"/>
  <c r="B37" i="111"/>
  <c r="B36" i="111"/>
  <c r="E36" i="111" s="1"/>
  <c r="H36" i="111" s="1"/>
  <c r="F36" i="111" s="1"/>
  <c r="E35" i="111"/>
  <c r="H35" i="111" s="1"/>
  <c r="F35" i="111" s="1"/>
  <c r="B35" i="111"/>
  <c r="E34" i="111"/>
  <c r="H34" i="111" s="1"/>
  <c r="F34" i="111" s="1"/>
  <c r="B34" i="111"/>
  <c r="B33" i="111"/>
  <c r="E33" i="111" s="1"/>
  <c r="H33" i="111" s="1"/>
  <c r="F33" i="111" s="1"/>
  <c r="E32" i="111"/>
  <c r="H32" i="111" s="1"/>
  <c r="F32" i="111" s="1"/>
  <c r="B32" i="111"/>
  <c r="E31" i="111"/>
  <c r="H31" i="111" s="1"/>
  <c r="F31" i="111" s="1"/>
  <c r="B31" i="111"/>
  <c r="B30" i="111"/>
  <c r="E30" i="111" s="1"/>
  <c r="H30" i="111" s="1"/>
  <c r="F30" i="111" s="1"/>
  <c r="E29" i="111"/>
  <c r="H29" i="111" s="1"/>
  <c r="F29" i="111" s="1"/>
  <c r="B29" i="111"/>
  <c r="E28" i="111"/>
  <c r="H28" i="111" s="1"/>
  <c r="F28" i="111" s="1"/>
  <c r="B28" i="111"/>
  <c r="B27" i="111"/>
  <c r="E27" i="111" s="1"/>
  <c r="H27" i="111" s="1"/>
  <c r="F27" i="111" s="1"/>
  <c r="E26" i="111"/>
  <c r="H26" i="111" s="1"/>
  <c r="F26" i="111" s="1"/>
  <c r="B26" i="111"/>
  <c r="E25" i="111"/>
  <c r="H25" i="111" s="1"/>
  <c r="F25" i="111" s="1"/>
  <c r="B25" i="111"/>
  <c r="B24" i="111"/>
  <c r="E24" i="111" s="1"/>
  <c r="H24" i="111" s="1"/>
  <c r="F24" i="111" s="1"/>
  <c r="E23" i="111"/>
  <c r="H23" i="111" s="1"/>
  <c r="F23" i="111" s="1"/>
  <c r="B23" i="111"/>
  <c r="E22" i="111"/>
  <c r="H22" i="111" s="1"/>
  <c r="F22" i="111" s="1"/>
  <c r="B22" i="111"/>
  <c r="B21" i="111"/>
  <c r="E21" i="111" s="1"/>
  <c r="H21" i="111" s="1"/>
  <c r="F21" i="111" s="1"/>
  <c r="E20" i="111"/>
  <c r="H20" i="111" s="1"/>
  <c r="F20" i="111" s="1"/>
  <c r="B20" i="111"/>
  <c r="E19" i="111"/>
  <c r="H19" i="111" s="1"/>
  <c r="F19" i="111" s="1"/>
  <c r="B19" i="111"/>
  <c r="B18" i="111"/>
  <c r="E18" i="111" s="1"/>
  <c r="H18" i="111" s="1"/>
  <c r="F18" i="111" s="1"/>
  <c r="E17" i="111"/>
  <c r="H17" i="111" s="1"/>
  <c r="F17" i="111" s="1"/>
  <c r="B17" i="111"/>
  <c r="E16" i="111"/>
  <c r="H16" i="111" s="1"/>
  <c r="F16" i="111" s="1"/>
  <c r="B16" i="111"/>
  <c r="B15" i="111"/>
  <c r="E15" i="111" s="1"/>
  <c r="H15" i="111" s="1"/>
  <c r="F15" i="111" s="1"/>
  <c r="E14" i="111"/>
  <c r="H14" i="111" s="1"/>
  <c r="F14" i="111" s="1"/>
  <c r="B14" i="111"/>
  <c r="E13" i="111"/>
  <c r="H13" i="111" s="1"/>
  <c r="F13" i="111" s="1"/>
  <c r="B13" i="111"/>
  <c r="B12" i="111"/>
  <c r="E12" i="111" s="1"/>
  <c r="H12" i="111" s="1"/>
  <c r="F12" i="111" s="1"/>
  <c r="E11" i="111"/>
  <c r="H11" i="111" s="1"/>
  <c r="F11" i="111" s="1"/>
  <c r="B11" i="111"/>
  <c r="E10" i="111"/>
  <c r="H10" i="111" s="1"/>
  <c r="F10" i="111" s="1"/>
  <c r="B10" i="111"/>
  <c r="B9" i="111"/>
  <c r="E9" i="111" s="1"/>
  <c r="H9" i="111" s="1"/>
  <c r="F9" i="111" s="1"/>
  <c r="E8" i="111"/>
  <c r="H8" i="111" s="1"/>
  <c r="F8" i="111" s="1"/>
  <c r="H50" i="110"/>
  <c r="B50" i="110"/>
  <c r="E50" i="110" s="1"/>
  <c r="I50" i="110" s="1"/>
  <c r="B49" i="110"/>
  <c r="E49" i="110" s="1"/>
  <c r="H49" i="110" s="1"/>
  <c r="F49" i="110" s="1"/>
  <c r="B48" i="110"/>
  <c r="E48" i="110" s="1"/>
  <c r="H48" i="110" s="1"/>
  <c r="F48" i="110" s="1"/>
  <c r="B47" i="110"/>
  <c r="E47" i="110" s="1"/>
  <c r="H47" i="110" s="1"/>
  <c r="F47" i="110" s="1"/>
  <c r="B46" i="110"/>
  <c r="E46" i="110" s="1"/>
  <c r="H46" i="110" s="1"/>
  <c r="F46" i="110" s="1"/>
  <c r="B45" i="110"/>
  <c r="E45" i="110" s="1"/>
  <c r="H45" i="110" s="1"/>
  <c r="F45" i="110" s="1"/>
  <c r="B44" i="110"/>
  <c r="E44" i="110" s="1"/>
  <c r="H44" i="110" s="1"/>
  <c r="F44" i="110" s="1"/>
  <c r="B43" i="110"/>
  <c r="E43" i="110" s="1"/>
  <c r="H43" i="110" s="1"/>
  <c r="F43" i="110" s="1"/>
  <c r="B42" i="110"/>
  <c r="E42" i="110" s="1"/>
  <c r="H42" i="110" s="1"/>
  <c r="F42" i="110" s="1"/>
  <c r="B41" i="110"/>
  <c r="E41" i="110" s="1"/>
  <c r="H41" i="110" s="1"/>
  <c r="F41" i="110" s="1"/>
  <c r="B40" i="110"/>
  <c r="E40" i="110" s="1"/>
  <c r="H40" i="110" s="1"/>
  <c r="F40" i="110" s="1"/>
  <c r="B39" i="110"/>
  <c r="E39" i="110" s="1"/>
  <c r="H39" i="110" s="1"/>
  <c r="F39" i="110" s="1"/>
  <c r="B38" i="110"/>
  <c r="E38" i="110" s="1"/>
  <c r="H38" i="110" s="1"/>
  <c r="F38" i="110" s="1"/>
  <c r="B37" i="110"/>
  <c r="E37" i="110" s="1"/>
  <c r="H37" i="110" s="1"/>
  <c r="F37" i="110" s="1"/>
  <c r="B36" i="110"/>
  <c r="E36" i="110" s="1"/>
  <c r="H36" i="110" s="1"/>
  <c r="F36" i="110" s="1"/>
  <c r="B35" i="110"/>
  <c r="E35" i="110" s="1"/>
  <c r="H35" i="110" s="1"/>
  <c r="F35" i="110" s="1"/>
  <c r="B34" i="110"/>
  <c r="E34" i="110" s="1"/>
  <c r="H34" i="110" s="1"/>
  <c r="F34" i="110" s="1"/>
  <c r="B33" i="110"/>
  <c r="E33" i="110" s="1"/>
  <c r="H33" i="110" s="1"/>
  <c r="F33" i="110" s="1"/>
  <c r="B32" i="110"/>
  <c r="E32" i="110" s="1"/>
  <c r="H32" i="110" s="1"/>
  <c r="F32" i="110" s="1"/>
  <c r="B31" i="110"/>
  <c r="E31" i="110" s="1"/>
  <c r="H31" i="110" s="1"/>
  <c r="F31" i="110" s="1"/>
  <c r="B30" i="110"/>
  <c r="E30" i="110" s="1"/>
  <c r="H30" i="110" s="1"/>
  <c r="F30" i="110" s="1"/>
  <c r="B29" i="110"/>
  <c r="E29" i="110" s="1"/>
  <c r="H29" i="110" s="1"/>
  <c r="F29" i="110" s="1"/>
  <c r="B28" i="110"/>
  <c r="E28" i="110" s="1"/>
  <c r="H28" i="110" s="1"/>
  <c r="F28" i="110" s="1"/>
  <c r="B27" i="110"/>
  <c r="E27" i="110" s="1"/>
  <c r="H27" i="110" s="1"/>
  <c r="F27" i="110" s="1"/>
  <c r="B26" i="110"/>
  <c r="E26" i="110" s="1"/>
  <c r="H26" i="110" s="1"/>
  <c r="F26" i="110" s="1"/>
  <c r="B25" i="110"/>
  <c r="E25" i="110" s="1"/>
  <c r="H25" i="110" s="1"/>
  <c r="F25" i="110" s="1"/>
  <c r="H24" i="110"/>
  <c r="F24" i="110" s="1"/>
  <c r="E24" i="110"/>
  <c r="B24" i="110"/>
  <c r="B23" i="110"/>
  <c r="E23" i="110" s="1"/>
  <c r="H23" i="110" s="1"/>
  <c r="F23" i="110" s="1"/>
  <c r="B22" i="110"/>
  <c r="E22" i="110" s="1"/>
  <c r="H22" i="110" s="1"/>
  <c r="F22" i="110" s="1"/>
  <c r="H21" i="110"/>
  <c r="F21" i="110" s="1"/>
  <c r="E21" i="110"/>
  <c r="B21" i="110"/>
  <c r="B20" i="110"/>
  <c r="E20" i="110" s="1"/>
  <c r="H20" i="110" s="1"/>
  <c r="F20" i="110" s="1"/>
  <c r="B19" i="110"/>
  <c r="E19" i="110" s="1"/>
  <c r="H19" i="110" s="1"/>
  <c r="F19" i="110" s="1"/>
  <c r="H18" i="110"/>
  <c r="F18" i="110" s="1"/>
  <c r="E18" i="110"/>
  <c r="B18" i="110"/>
  <c r="B17" i="110"/>
  <c r="E17" i="110" s="1"/>
  <c r="H17" i="110" s="1"/>
  <c r="F17" i="110" s="1"/>
  <c r="B16" i="110"/>
  <c r="E16" i="110" s="1"/>
  <c r="H16" i="110" s="1"/>
  <c r="F16" i="110" s="1"/>
  <c r="H15" i="110"/>
  <c r="F15" i="110" s="1"/>
  <c r="E15" i="110"/>
  <c r="B15" i="110"/>
  <c r="B14" i="110"/>
  <c r="E14" i="110" s="1"/>
  <c r="H14" i="110" s="1"/>
  <c r="F14" i="110" s="1"/>
  <c r="B13" i="110"/>
  <c r="E13" i="110" s="1"/>
  <c r="H13" i="110" s="1"/>
  <c r="F13" i="110" s="1"/>
  <c r="H12" i="110"/>
  <c r="F12" i="110" s="1"/>
  <c r="E12" i="110"/>
  <c r="B12" i="110"/>
  <c r="B11" i="110"/>
  <c r="E11" i="110" s="1"/>
  <c r="H11" i="110" s="1"/>
  <c r="F11" i="110" s="1"/>
  <c r="B10" i="110"/>
  <c r="E10" i="110" s="1"/>
  <c r="H10" i="110" s="1"/>
  <c r="F10" i="110" s="1"/>
  <c r="H9" i="110"/>
  <c r="F9" i="110" s="1"/>
  <c r="E9" i="110"/>
  <c r="B9" i="110"/>
  <c r="E8" i="110"/>
  <c r="H8" i="110" s="1"/>
  <c r="F8" i="110" s="1"/>
  <c r="I50" i="109"/>
  <c r="C50" i="109"/>
  <c r="B50" i="109"/>
  <c r="E50" i="109" s="1"/>
  <c r="J50" i="109" s="1"/>
  <c r="C49" i="109"/>
  <c r="E49" i="109" s="1"/>
  <c r="I49" i="109" s="1"/>
  <c r="H49" i="109" s="1"/>
  <c r="B49" i="109"/>
  <c r="E48" i="109"/>
  <c r="I48" i="109" s="1"/>
  <c r="H48" i="109" s="1"/>
  <c r="C48" i="109"/>
  <c r="B48" i="109"/>
  <c r="E47" i="109"/>
  <c r="I47" i="109" s="1"/>
  <c r="H47" i="109" s="1"/>
  <c r="C47" i="109"/>
  <c r="B47" i="109"/>
  <c r="C46" i="109"/>
  <c r="B46" i="109"/>
  <c r="E46" i="109" s="1"/>
  <c r="I46" i="109" s="1"/>
  <c r="H46" i="109" s="1"/>
  <c r="C45" i="109"/>
  <c r="B45" i="109"/>
  <c r="E45" i="109" s="1"/>
  <c r="I45" i="109" s="1"/>
  <c r="H45" i="109" s="1"/>
  <c r="C44" i="109"/>
  <c r="B44" i="109"/>
  <c r="E44" i="109" s="1"/>
  <c r="I44" i="109" s="1"/>
  <c r="H44" i="109" s="1"/>
  <c r="C43" i="109"/>
  <c r="B43" i="109"/>
  <c r="E43" i="109" s="1"/>
  <c r="I43" i="109" s="1"/>
  <c r="H43" i="109" s="1"/>
  <c r="C42" i="109"/>
  <c r="B42" i="109"/>
  <c r="E42" i="109" s="1"/>
  <c r="I42" i="109" s="1"/>
  <c r="H42" i="109" s="1"/>
  <c r="C41" i="109"/>
  <c r="B41" i="109"/>
  <c r="E41" i="109" s="1"/>
  <c r="I41" i="109" s="1"/>
  <c r="H41" i="109" s="1"/>
  <c r="C40" i="109"/>
  <c r="E40" i="109" s="1"/>
  <c r="I40" i="109" s="1"/>
  <c r="H40" i="109" s="1"/>
  <c r="B40" i="109"/>
  <c r="C39" i="109"/>
  <c r="B39" i="109"/>
  <c r="E39" i="109" s="1"/>
  <c r="I39" i="109" s="1"/>
  <c r="H39" i="109" s="1"/>
  <c r="C38" i="109"/>
  <c r="B38" i="109"/>
  <c r="E38" i="109" s="1"/>
  <c r="I38" i="109" s="1"/>
  <c r="H38" i="109" s="1"/>
  <c r="C37" i="109"/>
  <c r="B37" i="109"/>
  <c r="E37" i="109" s="1"/>
  <c r="I37" i="109" s="1"/>
  <c r="H37" i="109" s="1"/>
  <c r="E36" i="109"/>
  <c r="I36" i="109" s="1"/>
  <c r="H36" i="109" s="1"/>
  <c r="C36" i="109"/>
  <c r="B36" i="109"/>
  <c r="E35" i="109"/>
  <c r="I35" i="109" s="1"/>
  <c r="H35" i="109" s="1"/>
  <c r="C35" i="109"/>
  <c r="B35" i="109"/>
  <c r="C34" i="109"/>
  <c r="B34" i="109"/>
  <c r="E34" i="109" s="1"/>
  <c r="I34" i="109" s="1"/>
  <c r="H34" i="109" s="1"/>
  <c r="C33" i="109"/>
  <c r="B33" i="109"/>
  <c r="E33" i="109" s="1"/>
  <c r="I33" i="109" s="1"/>
  <c r="H33" i="109" s="1"/>
  <c r="C32" i="109"/>
  <c r="B32" i="109"/>
  <c r="E32" i="109" s="1"/>
  <c r="I32" i="109" s="1"/>
  <c r="H32" i="109" s="1"/>
  <c r="C31" i="109"/>
  <c r="B31" i="109"/>
  <c r="E31" i="109" s="1"/>
  <c r="I31" i="109" s="1"/>
  <c r="H31" i="109" s="1"/>
  <c r="C30" i="109"/>
  <c r="B30" i="109"/>
  <c r="E30" i="109" s="1"/>
  <c r="I30" i="109" s="1"/>
  <c r="H30" i="109" s="1"/>
  <c r="C29" i="109"/>
  <c r="B29" i="109"/>
  <c r="E29" i="109" s="1"/>
  <c r="I29" i="109" s="1"/>
  <c r="H29" i="109" s="1"/>
  <c r="C28" i="109"/>
  <c r="E28" i="109" s="1"/>
  <c r="I28" i="109" s="1"/>
  <c r="H28" i="109" s="1"/>
  <c r="B28" i="109"/>
  <c r="C27" i="109"/>
  <c r="B27" i="109"/>
  <c r="E27" i="109" s="1"/>
  <c r="I27" i="109" s="1"/>
  <c r="H27" i="109" s="1"/>
  <c r="C26" i="109"/>
  <c r="B26" i="109"/>
  <c r="E26" i="109" s="1"/>
  <c r="I26" i="109" s="1"/>
  <c r="H26" i="109" s="1"/>
  <c r="C25" i="109"/>
  <c r="B25" i="109"/>
  <c r="E25" i="109" s="1"/>
  <c r="I25" i="109" s="1"/>
  <c r="H25" i="109" s="1"/>
  <c r="E24" i="109"/>
  <c r="I24" i="109" s="1"/>
  <c r="H24" i="109" s="1"/>
  <c r="C24" i="109"/>
  <c r="B24" i="109"/>
  <c r="E23" i="109"/>
  <c r="I23" i="109" s="1"/>
  <c r="H23" i="109" s="1"/>
  <c r="C23" i="109"/>
  <c r="B23" i="109"/>
  <c r="C22" i="109"/>
  <c r="B22" i="109"/>
  <c r="E22" i="109" s="1"/>
  <c r="I22" i="109" s="1"/>
  <c r="H22" i="109" s="1"/>
  <c r="C21" i="109"/>
  <c r="B21" i="109"/>
  <c r="E21" i="109" s="1"/>
  <c r="I21" i="109" s="1"/>
  <c r="H21" i="109" s="1"/>
  <c r="C20" i="109"/>
  <c r="B20" i="109"/>
  <c r="E20" i="109" s="1"/>
  <c r="I20" i="109" s="1"/>
  <c r="H20" i="109" s="1"/>
  <c r="C19" i="109"/>
  <c r="B19" i="109"/>
  <c r="E19" i="109" s="1"/>
  <c r="I19" i="109" s="1"/>
  <c r="H19" i="109" s="1"/>
  <c r="C18" i="109"/>
  <c r="B18" i="109"/>
  <c r="E18" i="109" s="1"/>
  <c r="I18" i="109" s="1"/>
  <c r="H18" i="109" s="1"/>
  <c r="C17" i="109"/>
  <c r="B17" i="109"/>
  <c r="E17" i="109" s="1"/>
  <c r="I17" i="109" s="1"/>
  <c r="H17" i="109" s="1"/>
  <c r="C16" i="109"/>
  <c r="E16" i="109" s="1"/>
  <c r="I16" i="109" s="1"/>
  <c r="H16" i="109" s="1"/>
  <c r="B16" i="109"/>
  <c r="C15" i="109"/>
  <c r="B15" i="109"/>
  <c r="E15" i="109" s="1"/>
  <c r="I15" i="109" s="1"/>
  <c r="H15" i="109" s="1"/>
  <c r="C14" i="109"/>
  <c r="B14" i="109"/>
  <c r="E14" i="109" s="1"/>
  <c r="I14" i="109" s="1"/>
  <c r="H14" i="109" s="1"/>
  <c r="C13" i="109"/>
  <c r="B13" i="109"/>
  <c r="E13" i="109" s="1"/>
  <c r="I13" i="109" s="1"/>
  <c r="H13" i="109" s="1"/>
  <c r="E12" i="109"/>
  <c r="I12" i="109" s="1"/>
  <c r="H12" i="109" s="1"/>
  <c r="C12" i="109"/>
  <c r="B12" i="109"/>
  <c r="E11" i="109"/>
  <c r="I11" i="109" s="1"/>
  <c r="H11" i="109" s="1"/>
  <c r="C11" i="109"/>
  <c r="B11" i="109"/>
  <c r="C10" i="109"/>
  <c r="B10" i="109"/>
  <c r="E10" i="109" s="1"/>
  <c r="I10" i="109" s="1"/>
  <c r="H10" i="109" s="1"/>
  <c r="C9" i="109"/>
  <c r="B9" i="109"/>
  <c r="E9" i="109" s="1"/>
  <c r="I9" i="109" s="1"/>
  <c r="H9" i="109" s="1"/>
  <c r="C8" i="109"/>
  <c r="E8" i="109" s="1"/>
  <c r="I8" i="109" s="1"/>
  <c r="H8" i="109" s="1"/>
  <c r="D47" i="108"/>
  <c r="D46" i="108"/>
  <c r="D45" i="108"/>
  <c r="D44" i="108"/>
  <c r="D43" i="108"/>
  <c r="D42" i="108"/>
  <c r="D41" i="108"/>
  <c r="D40" i="108"/>
  <c r="D39" i="108"/>
  <c r="D38" i="108"/>
  <c r="D37" i="108"/>
  <c r="D36" i="108"/>
  <c r="D35" i="108"/>
  <c r="D34" i="108"/>
  <c r="D33" i="108"/>
  <c r="D32" i="108"/>
  <c r="D31" i="108"/>
  <c r="D30" i="108"/>
  <c r="D29" i="108"/>
  <c r="D28" i="108"/>
  <c r="D27" i="108"/>
  <c r="D26" i="108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D7" i="108"/>
  <c r="D6" i="108"/>
  <c r="D5" i="10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9" authorId="0" shapeId="0" xr:uid="{D59027BE-C7CE-4470-8D0D-65843126A2B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6D320F6E-57CA-417B-BF05-1E243E79A134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BB26C70A-B4BE-42D7-9AD9-4A99B006C449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689C8523-2144-4C87-8B83-4C15077EA4E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3FAD1995-90FC-4913-AC56-172BC46E9BF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8A9F4F78-A4E5-4AFB-BFFF-852DA6438DE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A4E8B61F-405F-4BC5-91AE-1A197D77E56E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15212E5B-75EB-4E6E-B182-1E69B3C8436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 xr:uid="{FFD9953C-B8B7-4DC0-9FE2-1F262C5255C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542CE1F9-C9BD-4B48-976C-02C2523EFC7D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F38" authorId="0" shapeId="0" xr:uid="{EFB3FA5E-BFA7-4FDA-AAF9-17598B6563EC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38" authorId="0" shapeId="0" xr:uid="{260AADF2-8F65-46FA-A3C0-68D62707328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A2CD2169-A423-4735-B822-1BFE7B6E93CE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EBA1FE81-2A08-4F5A-AB79-E28053D6C74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39" authorId="0" shapeId="0" xr:uid="{D7459627-C7B7-4424-9E7A-B439404E6EB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D6E9F33A-AB93-4D27-B3B0-881F00A21CA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42DC96EF-5488-4565-9B3E-9D6391BB3B84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40" authorId="0" shapeId="0" xr:uid="{6E9C3A8A-DAFE-45AF-AE9B-BC45861FBB62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C9D49E6E-C3BA-4B78-BD2B-4E59647F5F6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5A43198F-70BC-49BB-8FCC-4722087D2AFD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I41" authorId="0" shapeId="0" xr:uid="{2D6456A8-1B93-4C43-8834-38813CC8B21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F279361A-058B-4395-9263-F279A921BC55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D3E82945-F4C1-40CD-AAA0-DC3EE93F9425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B0392704-7F3E-4F7C-8FCA-E0679643AB95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A2F2520B-1C55-456C-BD3D-8B8B482083D1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 shapeId="0" xr:uid="{52F6F046-B737-4AB5-A5CA-D5F8B9F8817F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E23EB31D-82CD-4345-9CE7-AB5BBF4728B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2B0DE592-7644-4FF8-91ED-69033767320E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 shapeId="0" xr:uid="{2B26E618-D99E-41C2-B384-CCFF18326F87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8487DBC5-5387-497B-B483-E923B21ED89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D5F3DC91-2812-41A1-AE40-7AF06A801B55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 xr:uid="{CCEE69D3-78CC-4178-BEE7-2C894CEFA146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10DD143D-180F-4A03-9BB8-7839499A0B1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29C698A8-C906-43FE-A1C2-244A5EBFB5A8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 xr:uid="{F18D1507-8897-46D4-BE26-121A81F43237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48788045-4D89-452D-9FB5-ABA0BF7DCC47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3B81D5A2-D4BD-40E2-BC1A-8578E21BE622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<sst xmlns="http://schemas.openxmlformats.org/spreadsheetml/2006/main" count="234" uniqueCount="115">
  <si>
    <t>Total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</si>
  <si>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</si>
  <si>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</si>
  <si>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</si>
  <si>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</si>
  <si>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</si>
  <si>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</si>
  <si>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</si>
  <si>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</si>
  <si>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</si>
  <si>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</si>
  <si>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</si>
  <si>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</si>
  <si>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Planted</t>
  </si>
  <si>
    <t>Harvested</t>
  </si>
  <si>
    <t>Yield</t>
  </si>
  <si>
    <t>Production</t>
  </si>
  <si>
    <t>Value</t>
  </si>
  <si>
    <t>Imports</t>
  </si>
  <si>
    <t>Exports</t>
  </si>
  <si>
    <t>beginning</t>
  </si>
  <si>
    <t>August 1</t>
  </si>
  <si>
    <t xml:space="preserve">  Year</t>
  </si>
  <si>
    <t>stocks</t>
  </si>
  <si>
    <t>Crush</t>
  </si>
  <si>
    <t>received</t>
  </si>
  <si>
    <t>Disappearance</t>
  </si>
  <si>
    <t>Price</t>
  </si>
  <si>
    <t>Supply</t>
  </si>
  <si>
    <t>October 1</t>
  </si>
  <si>
    <t>Beginning</t>
  </si>
  <si>
    <t>Domestic</t>
  </si>
  <si>
    <t>Ending</t>
  </si>
  <si>
    <t>by farmers</t>
  </si>
  <si>
    <t>(solvent)</t>
  </si>
  <si>
    <t>1,000 short tons</t>
  </si>
  <si>
    <t>Price 1/</t>
  </si>
  <si>
    <t>-----------1,000 acres--------</t>
  </si>
  <si>
    <t>Other</t>
  </si>
  <si>
    <t>Average,</t>
  </si>
  <si>
    <t>---------Million pounds---------</t>
  </si>
  <si>
    <t>Valley</t>
  </si>
  <si>
    <t>Points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</si>
  <si>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</si>
  <si>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</si>
  <si>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</si>
  <si>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</si>
  <si>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</si>
  <si>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</si>
  <si>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</si>
  <si>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</si>
  <si>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</si>
  <si>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Total </t>
  </si>
  <si>
    <t>2001/02</t>
  </si>
  <si>
    <t>Pounds/acre</t>
  </si>
  <si>
    <t>2002/03</t>
  </si>
  <si>
    <t>---------1,000 short tons---------</t>
  </si>
  <si>
    <t>2004/05</t>
  </si>
  <si>
    <t>2005/06</t>
  </si>
  <si>
    <t>2006/07</t>
  </si>
  <si>
    <t>2007/08</t>
  </si>
  <si>
    <t>2008/09</t>
  </si>
  <si>
    <t>2009/10</t>
  </si>
  <si>
    <t>2010/11</t>
  </si>
  <si>
    <t xml:space="preserve">2009/10 </t>
  </si>
  <si>
    <t xml:space="preserve">2010/11 </t>
  </si>
  <si>
    <t>2011/12</t>
  </si>
  <si>
    <t>2012/13</t>
  </si>
  <si>
    <t>Cents/pound</t>
  </si>
  <si>
    <t>2013/14</t>
  </si>
  <si>
    <t xml:space="preserve">2012/13 </t>
  </si>
  <si>
    <t>Oil Crops Data: Yearbook Tables</t>
  </si>
  <si>
    <t>2014/15</t>
  </si>
  <si>
    <t>2015/16</t>
  </si>
  <si>
    <t>2016/17</t>
  </si>
  <si>
    <t xml:space="preserve">2015/16 </t>
  </si>
  <si>
    <t>Season-average</t>
  </si>
  <si>
    <t>2017/18</t>
  </si>
  <si>
    <t xml:space="preserve">2016/17 </t>
  </si>
  <si>
    <t>2018/19</t>
  </si>
  <si>
    <t xml:space="preserve">2017/18 </t>
  </si>
  <si>
    <t>2019/20</t>
  </si>
  <si>
    <t xml:space="preserve">2018/19 </t>
  </si>
  <si>
    <t>Dollars/short ton</t>
  </si>
  <si>
    <t>Thousand dollars</t>
  </si>
  <si>
    <t xml:space="preserve"> Year</t>
  </si>
  <si>
    <t xml:space="preserve">2000/01 </t>
  </si>
  <si>
    <t xml:space="preserve">2003/04 </t>
  </si>
  <si>
    <t>Memphis, TN</t>
  </si>
  <si>
    <t>2021/22 2/</t>
  </si>
  <si>
    <t>1/ Estimate. 2/ Forecast.</t>
  </si>
  <si>
    <t>Note: Monthly production data not available for 2011/12–2014/15.</t>
  </si>
  <si>
    <t>1/ Prime Bleachable Summer Yellow (PBSY), basis Greenwood, MS, beginning 1992. 2/ Estimate. 3/ Forecast.</t>
  </si>
  <si>
    <r>
      <t xml:space="preserve">USDA, Agricultural Marketing Service, </t>
    </r>
    <r>
      <rPr>
        <i/>
        <sz val="8"/>
        <rFont val="Helvetica"/>
      </rPr>
      <t>National Monthly Feedstuff Prices</t>
    </r>
    <r>
      <rPr>
        <sz val="8"/>
        <rFont val="Helvetica"/>
        <family val="2"/>
      </rPr>
      <t xml:space="preserve">; and USDA, Foreign Agricultural Service, </t>
    </r>
    <r>
      <rPr>
        <sz val="8"/>
        <rFont val="Helvetica"/>
      </rPr>
      <t>Global Agricultural Trade System.</t>
    </r>
  </si>
  <si>
    <r>
      <t xml:space="preserve">USDA, Foreign Agricultural Service, Global Agricultural Trade System; and Sosland Publishing, </t>
    </r>
    <r>
      <rPr>
        <i/>
        <sz val="8"/>
        <rFont val="Helvetica"/>
      </rPr>
      <t>Milling and Baking News</t>
    </r>
    <r>
      <rPr>
        <sz val="8"/>
        <rFont val="Helvetica"/>
      </rPr>
      <t>.</t>
    </r>
  </si>
  <si>
    <t>1/ Estimate.</t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</si>
  <si>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</si>
  <si>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cottonseed and cottonseed products—annual</t>
  </si>
  <si>
    <t>Contact: Maria Bukowski and Aaron M. Ates, USDA, Economic Research Service, Market and Trade Economics Division.</t>
  </si>
  <si>
    <r>
      <rPr>
        <i/>
        <sz val="8"/>
        <rFont val="Helvetica"/>
      </rPr>
      <t>Crushings, Production, Consumption and Stocks</t>
    </r>
    <r>
      <rPr>
        <sz val="8"/>
        <rFont val="Helvetica"/>
      </rPr>
      <t>; and USDA, Foreign Agricultural Service, Global Agricultural Trade System.</t>
    </r>
  </si>
  <si>
    <t>Table 17—Cottonseed: U.S. acreage planted, harvested, yield, production, and value, 1980–2022</t>
  </si>
  <si>
    <t>Table 18—Cottonseed: U.S. supply, disappearance, and price, 1980/81–2022/23</t>
  </si>
  <si>
    <t>Table 19—Cottonseed meal: U.S. supply, disappearance, and price, 1980/81–2022/23</t>
  </si>
  <si>
    <t>Table 20—Cottonseed oil: U.S. supply, disappearance, and price, 1980/81–2022/23</t>
  </si>
  <si>
    <t>Last updated: March 27, 2023.</t>
  </si>
  <si>
    <t>2022 1/</t>
  </si>
  <si>
    <r>
      <t>Source: USDA, Economic Research Service using data from USDA</t>
    </r>
    <r>
      <rPr>
        <i/>
        <sz val="8"/>
        <color theme="1"/>
        <rFont val="Helvetica"/>
      </rPr>
      <t>,</t>
    </r>
    <r>
      <rPr>
        <sz val="8"/>
        <color theme="1"/>
        <rFont val="Helvetica"/>
      </rPr>
      <t xml:space="preserve"> National Agricultural Statistics Service, </t>
    </r>
    <r>
      <rPr>
        <i/>
        <sz val="8"/>
        <color theme="1"/>
        <rFont val="Helvetica"/>
      </rPr>
      <t>Crop Production</t>
    </r>
    <r>
      <rPr>
        <sz val="8"/>
        <color theme="1"/>
        <rFont val="Helvetica"/>
      </rPr>
      <t xml:space="preserve"> and </t>
    </r>
    <r>
      <rPr>
        <i/>
        <sz val="8"/>
        <color theme="1"/>
        <rFont val="Helvetica"/>
      </rPr>
      <t>Crop Values</t>
    </r>
    <r>
      <rPr>
        <sz val="8"/>
        <color theme="1"/>
        <rFont val="Helvetica"/>
      </rPr>
      <t>.</t>
    </r>
  </si>
  <si>
    <t>Last updated: 03/27/2023.</t>
  </si>
  <si>
    <t>2020/21</t>
  </si>
  <si>
    <t>2021/22 1/</t>
  </si>
  <si>
    <t>2022/23 2/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</si>
  <si>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Crop Production, Agricultural Prices, </t>
    </r>
    <r>
      <rPr>
        <sz val="8"/>
        <rFont val="Helvetica"/>
      </rPr>
      <t>and</t>
    </r>
    <r>
      <rPr>
        <i/>
        <sz val="8"/>
        <rFont val="Helvetica"/>
      </rPr>
      <t xml:space="preserve"> Fats and Oils: Oilseed </t>
    </r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</si>
  <si>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Oilseed Crushings, Production, Consumption and Stocks</t>
    </r>
    <r>
      <rPr>
        <sz val="8"/>
        <rFont val="Helvetica"/>
        <family val="2"/>
      </rPr>
      <t xml:space="preserve">; </t>
    </r>
  </si>
  <si>
    <t>2022/23 3/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</si>
  <si>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Fats and Oils: Oilseed Crushings, Production, Consumption and Stocks</t>
    </r>
    <r>
      <rPr>
        <sz val="8"/>
        <rFont val="Helvetica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</si>
</sst>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___________________)"/>
    <numFmt numFmtId="165" formatCode="#,##0_______)"/>
    <numFmt numFmtId="166" formatCode="#,##0_______________)"/>
    <numFmt numFmtId="167" formatCode="#,##0.00_______)"/>
    <numFmt numFmtId="168" formatCode="#,##0.00_____)"/>
    <numFmt numFmtId="169" formatCode="#,##0.0_);\(#,##0.0\)"/>
    <numFmt numFmtId="170" formatCode="0.00_)"/>
    <numFmt numFmtId="171" formatCode="#,##0.0000"/>
  </numFmts>
  <fonts count="42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8"/>
      <name val="Helvetica"/>
      <family val="2"/>
    </font>
    <font>
      <u/>
      <sz val="8"/>
      <color indexed="12"/>
      <name val="Helvetic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8"/>
      <color theme="1"/>
      <name val="Helvetica"/>
      <family val="2"/>
    </font>
    <font>
      <u/>
      <sz val="8"/>
      <name val="Helvetica"/>
      <family val="2"/>
    </font>
    <font>
      <b/>
      <sz val="10"/>
      <color theme="1"/>
      <name val="Helvetica"/>
    </font>
    <font>
      <sz val="8"/>
      <color theme="1"/>
      <name val="Helvetica"/>
    </font>
    <font>
      <i/>
      <sz val="8"/>
      <color theme="1"/>
      <name val="Helvetica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17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37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3" fillId="0" borderId="0"/>
    <xf numFmtId="43" fontId="9" fillId="0" borderId="0" applyFont="0" applyFill="0" applyBorder="0" applyAlignment="0" applyProtection="0"/>
    <xf numFmtId="0" fontId="35" fillId="0" borderId="0"/>
    <xf numFmtId="43" fontId="9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  <xf numFmtId="0" fontId="9" fillId="0" borderId="0"/>
    <xf numFmtId="0" fontId="1" fillId="0" borderId="0"/>
    <xf numFmtId="9" fontId="9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9" fontId="0" fillId="0" borderId="0" xfId="0" applyNumberFormat="1"/>
    <xf numFmtId="0" fontId="8" fillId="0" borderId="0" xfId="0" applyFont="1"/>
    <xf numFmtId="0" fontId="0" fillId="0" borderId="0" xfId="0" quotePrefix="1" applyAlignment="1">
      <alignment horizontal="center"/>
    </xf>
    <xf numFmtId="0" fontId="9" fillId="0" borderId="0" xfId="4" applyAlignment="1">
      <alignment vertical="top" wrapText="1"/>
    </xf>
    <xf numFmtId="0" fontId="9" fillId="0" borderId="0" xfId="4"/>
    <xf numFmtId="0" fontId="9" fillId="0" borderId="0" xfId="4" applyAlignment="1">
      <alignment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34" fillId="0" borderId="0" xfId="0" applyFont="1"/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0" xfId="0" applyFont="1" applyAlignment="1">
      <alignment horizontal="left" indent="7"/>
    </xf>
    <xf numFmtId="0" fontId="8" fillId="0" borderId="3" xfId="0" quotePrefix="1" applyFont="1" applyBorder="1" applyAlignment="1">
      <alignment horizontal="right"/>
    </xf>
    <xf numFmtId="0" fontId="8" fillId="0" borderId="0" xfId="0" quotePrefix="1" applyFont="1" applyAlignment="1">
      <alignment horizontal="right"/>
    </xf>
    <xf numFmtId="0" fontId="37" fillId="0" borderId="0" xfId="1" applyFont="1" applyFill="1" applyAlignment="1" applyProtection="1">
      <alignment horizontal="left"/>
    </xf>
    <xf numFmtId="0" fontId="38" fillId="0" borderId="0" xfId="0" applyFont="1" applyAlignment="1">
      <alignment horizontal="left"/>
    </xf>
    <xf numFmtId="0" fontId="36" fillId="0" borderId="1" xfId="0" applyFont="1" applyBorder="1"/>
    <xf numFmtId="0" fontId="39" fillId="0" borderId="0" xfId="0" applyFont="1" applyAlignment="1">
      <alignment horizontal="left"/>
    </xf>
    <xf numFmtId="166" fontId="39" fillId="0" borderId="0" xfId="0" applyNumberFormat="1" applyFont="1"/>
    <xf numFmtId="0" fontId="39" fillId="0" borderId="0" xfId="0" applyFont="1"/>
    <xf numFmtId="0" fontId="39" fillId="0" borderId="1" xfId="0" applyFont="1" applyBorder="1" applyAlignment="1">
      <alignment horizontal="left"/>
    </xf>
    <xf numFmtId="166" fontId="39" fillId="0" borderId="1" xfId="0" applyNumberFormat="1" applyFont="1" applyBorder="1"/>
    <xf numFmtId="164" fontId="39" fillId="0" borderId="0" xfId="0" applyNumberFormat="1" applyFont="1"/>
    <xf numFmtId="164" fontId="39" fillId="0" borderId="0" xfId="0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36" fillId="0" borderId="1" xfId="0" quotePrefix="1" applyFont="1" applyBorder="1" applyAlignment="1">
      <alignment horizontal="left"/>
    </xf>
    <xf numFmtId="0" fontId="39" fillId="0" borderId="0" xfId="0" quotePrefix="1" applyFont="1" applyAlignment="1">
      <alignment horizontal="left"/>
    </xf>
    <xf numFmtId="165" fontId="39" fillId="0" borderId="0" xfId="0" applyNumberFormat="1" applyFont="1"/>
    <xf numFmtId="168" fontId="39" fillId="0" borderId="0" xfId="0" applyNumberFormat="1" applyFont="1"/>
    <xf numFmtId="4" fontId="0" fillId="0" borderId="0" xfId="0" applyNumberFormat="1"/>
    <xf numFmtId="0" fontId="39" fillId="0" borderId="1" xfId="0" quotePrefix="1" applyFont="1" applyBorder="1" applyAlignment="1">
      <alignment horizontal="left"/>
    </xf>
    <xf numFmtId="165" fontId="39" fillId="0" borderId="1" xfId="0" applyNumberFormat="1" applyFont="1" applyBorder="1"/>
    <xf numFmtId="168" fontId="39" fillId="0" borderId="1" xfId="0" applyNumberFormat="1" applyFont="1" applyBorder="1"/>
    <xf numFmtId="171" fontId="0" fillId="0" borderId="0" xfId="0" applyNumberFormat="1"/>
    <xf numFmtId="0" fontId="36" fillId="0" borderId="0" xfId="0" quotePrefix="1" applyFont="1" applyAlignment="1">
      <alignment horizontal="left"/>
    </xf>
    <xf numFmtId="167" fontId="39" fillId="0" borderId="0" xfId="0" applyNumberFormat="1" applyFont="1"/>
    <xf numFmtId="167" fontId="39" fillId="0" borderId="1" xfId="0" applyNumberFormat="1" applyFont="1" applyBorder="1"/>
    <xf numFmtId="0" fontId="41" fillId="0" borderId="0" xfId="1" applyFont="1" applyFill="1" applyAlignment="1" applyProtection="1">
      <alignment horizontal="left"/>
    </xf>
    <xf numFmtId="0" fontId="41" fillId="0" borderId="0" xfId="1" quotePrefix="1" applyFont="1" applyFill="1" applyAlignment="1" applyProtection="1">
      <alignment horizontal="left"/>
    </xf>
  </cellXfs>
  <cellStyles count="6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52" xr:uid="{00000000-0005-0000-0000-00001C000000}"/>
    <cellStyle name="Comma 3" xfId="54" xr:uid="{F948226D-468E-4FAB-A758-A67BEEC95FF2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Hyperlink 2" xfId="2" xr:uid="{00000000-0005-0000-0000-000024000000}"/>
    <cellStyle name="Hyperlink 3" xfId="46" xr:uid="{00000000-0005-0000-0000-000025000000}"/>
    <cellStyle name="Hyperlink 3 2" xfId="55" xr:uid="{8703CFFB-9370-4957-B1BE-A6D12ECDE211}"/>
    <cellStyle name="Hyperlink 4" xfId="48" xr:uid="{00000000-0005-0000-0000-000026000000}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B000000}"/>
    <cellStyle name="Normal 2 2" xfId="4" xr:uid="{00000000-0005-0000-0000-00002C000000}"/>
    <cellStyle name="Normal 2 3" xfId="56" xr:uid="{6D24B3F8-0DF3-45EC-98DA-A0EA04135DAC}"/>
    <cellStyle name="Normal 3" xfId="45" xr:uid="{00000000-0005-0000-0000-00002D000000}"/>
    <cellStyle name="Normal 3 2" xfId="57" xr:uid="{81CD4063-B8D3-4147-B484-AF5964C3976B}"/>
    <cellStyle name="Normal 4" xfId="47" xr:uid="{00000000-0005-0000-0000-00002E000000}"/>
    <cellStyle name="Normal 4 2" xfId="58" xr:uid="{AB29F0B2-4697-4B7A-BA63-639E419D30A3}"/>
    <cellStyle name="Normal 5" xfId="49" xr:uid="{00000000-0005-0000-0000-00002F000000}"/>
    <cellStyle name="Normal 5 2" xfId="59" xr:uid="{2A994748-9ED1-468C-B3A3-D1E0D6FB9365}"/>
    <cellStyle name="Normal 6" xfId="51" xr:uid="{00000000-0005-0000-0000-000030000000}"/>
    <cellStyle name="Normal 7" xfId="53" xr:uid="{A43A8493-FF9B-4B3F-B6DB-4FE5C94C6D32}"/>
    <cellStyle name="Note 2" xfId="50" xr:uid="{00000000-0005-0000-0000-000031000000}"/>
    <cellStyle name="Output" xfId="14" builtinId="21" customBuiltin="1"/>
    <cellStyle name="Percent 2" xfId="60" xr:uid="{F5AF82C7-73BA-4A63-B152-0959F2849C38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0C6C422B-BFF8-4DD1-ACAB-5179D3F6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CA6A1371-43FC-4E3E-A2F5-EBA6246CE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3A4B379D-3BF4-4043-9A7D-6B252A56D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E7909E32-E7E3-43C8-B7EC-F1A4044B1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D22D2B92-CB34-475A-802C-B3850B358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89971792-4F89-4C2F-A5CA-723E10EE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4A829BEB-2058-431C-9630-E37045CEC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5DBADD0E-7C62-4A3F-80C0-7DB637555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E7696D39-6232-47B8-BA4C-B29702D6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E7359146-6397-4319-96E1-637D75B5F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A5F8F056-252E-4376-B4A5-8AE262D2C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2607CB78-5C2A-4142-B047-5DF0D343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3B390166-8094-4DA9-9E39-2CADAD5A8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B2CE5042-E240-4EA5-8687-19E043E8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03872919-7D5B-4AE4-B359-CE6C8CE9A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A8B0E4E6-23AA-4DC1-8636-6504053F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0071F045-4C9A-4B07-8343-DC1660612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4A7DF2D8-7886-4C0B-8C63-2FEC40AE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3E4D5408-47E9-41C1-BC8A-FA160307C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8824EC17-0394-4184-85A1-35CC6AD53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4573757E-F132-41E2-9624-61D43359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12ACEDAC-561C-4701-91D2-316E68007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3DD0B680-61E7-4AE7-9E3E-64A23DC2F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F069F4CD-F02E-4009-850F-24BCA10D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EE4BD650-6DF8-4C44-81AE-A47D02DF3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071857C8-DD99-435B-A163-CE2ACFE52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B60B7AA2-24A7-418E-8649-560B22DB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BEE844D9-E93A-487D-AFBA-560C8C9EC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ECB2714F-CD6F-4501-8CE4-F1B552A7C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A6AAE210-CE8E-4A7C-BE65-3E842A2BA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0DB66AF2-2D99-4041-9C4F-84D6753A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4FB75781-69F4-4877-9365-3FC6A4D7D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E3139675-0FDD-40FE-9BAB-E8824DB1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390B6FED-7CA1-40B4-A81E-B8FCBD0A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52441E45-5BA9-43AC-BEB5-7238E7D7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8E5BBD20-2B1E-43F4-9E11-21D1B32D7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A59B9977-9568-4DD4-9D44-6BD0F6C06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700E511C-AECC-40D5-A5FD-27692709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2D7B6DC8-9939-4685-B28A-528CC57C6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46414025-C229-481F-A9DD-E36FE776A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9CF1E556-F2AD-4ABE-839E-5B12E253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A1CA8C7C-C9EC-4941-ADAA-B3C7AC32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D754A9E9-4835-487C-A18D-294023D33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1024DB6A-CC97-442E-ABFD-AD2D8A1B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AEE697E3-4155-4B90-B445-DBC64886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BC89E218-F1A9-48FB-AE51-C094F3D1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6E0011EB-D3FF-4FE9-90C2-A8ACFC4D5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6E1B7A0A-6265-48E9-9C87-D4E4D67E6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7B326196-CEB3-41E0-B288-20C5B6D1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BAC4A3BD-D88A-440C-884B-37397783D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212375-BD36-433A-8B9D-55C7461124B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F381CD-3057-461D-95B8-FD5160074EE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87F8F3-226D-468E-8653-57E46880E8B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110A-89CD-432B-B5D7-16383C83BF3A}">
  <sheetPr>
    <pageSetUpPr fitToPage="1"/>
  </sheetPr>
  <dimension ref="A1:A16"/>
  <sheetViews>
    <sheetView tabSelected="1" workbookViewId="0">
      <selection activeCell="A3" sqref="A3"/>
    </sheetView>
  </sheetViews>
  <sheetFormatPr defaultColWidth="11.28515625" defaultRowHeight="13.2" x14ac:dyDescent="0.25"/>
  <cols>
    <col min="1" max="1" width="117.28515625" style="18" bestFit="1" customWidth="1"/>
    <col min="2" max="16384" width="11.28515625" style="17"/>
  </cols>
  <sheetData>
    <row r="1" spans="1:1" ht="44.25" customHeight="1" x14ac:dyDescent="0.25">
      <c r="A1" s="16"/>
    </row>
    <row r="2" spans="1:1" ht="17.399999999999999" x14ac:dyDescent="0.3">
      <c r="A2" s="20" t="s">
        <v>71</v>
      </c>
    </row>
    <row r="5" spans="1:1" x14ac:dyDescent="0.25">
      <c r="A5" s="19" t="s">
        <v>97</v>
      </c>
    </row>
    <row r="6" spans="1:1" x14ac:dyDescent="0.25">
      <c r="A6" s="62" t="s">
        <v>100</v>
      </c>
    </row>
    <row r="7" spans="1:1" x14ac:dyDescent="0.25">
      <c r="A7" s="63" t="s">
        <v>101</v>
      </c>
    </row>
    <row r="8" spans="1:1" x14ac:dyDescent="0.25">
      <c r="A8" s="63" t="s">
        <v>102</v>
      </c>
    </row>
    <row r="9" spans="1:1" x14ac:dyDescent="0.25">
      <c r="A9" s="63" t="s">
        <v>103</v>
      </c>
    </row>
    <row r="10" spans="1:1" x14ac:dyDescent="0.25">
      <c r="A10" s="39"/>
    </row>
    <row r="12" spans="1:1" x14ac:dyDescent="0.25">
      <c r="A12" s="9" t="s">
        <v>98</v>
      </c>
    </row>
    <row r="13" spans="1:1" x14ac:dyDescent="0.25">
      <c r="A13" s="9"/>
    </row>
    <row r="15" spans="1:1" x14ac:dyDescent="0.25">
      <c r="A15" s="40" t="s">
        <v>104</v>
      </c>
    </row>
    <row r="16" spans="1:1" x14ac:dyDescent="0.25">
      <c r="A16" s="4" t="s">
        <v>96</v>
      </c>
    </row>
  </sheetData>
  <hyperlinks>
    <hyperlink ref="A6" location="'tab 17'!A1" display="Table 17—Cottonseed: Acreage planted, harvested, yield, production, and value, U.S., 1980–2020" xr:uid="{9F4FE132-423A-4224-97E5-0262101AC5A5}"/>
    <hyperlink ref="A7" location="'tab 18'!A1" display="Table 18—Cottonseed: Supply, disappearance, and price, U.S., 1980/81–2020/21" xr:uid="{623CC2D4-20A8-48C8-ABC1-6AE180D571C4}"/>
    <hyperlink ref="A8" location="'tab 19'!A1" display="Table 19—Cottonseed meal: Supply, disappearance, and price, U.S., 1980/81–2020/21" xr:uid="{F97B6CF8-F3C6-4BC5-896E-5D390796E0D0}"/>
    <hyperlink ref="A9" location="'tab 20'!A1" display="Table 20—Cottonseed oil: Supply, disappearance, and price, U.S., 1980/81–2020/21" xr:uid="{133235C2-4A57-4881-A429-0DA2E1AD56B1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4344-3233-4701-B677-B776896E5748}">
  <sheetPr>
    <pageSetUpPr fitToPage="1"/>
  </sheetPr>
  <dimension ref="A1:J51"/>
  <sheetViews>
    <sheetView zoomScaleNormal="100" zoomScaleSheetLayoutView="100" workbookViewId="0">
      <pane xSplit="1" ySplit="3" topLeftCell="B4" activePane="bottomRight" state="frozen"/>
      <selection activeCell="D30" sqref="D30"/>
      <selection pane="topRight" activeCell="D30" sqref="D30"/>
      <selection pane="bottomLeft" activeCell="D30" sqref="D30"/>
      <selection pane="bottomRight"/>
    </sheetView>
  </sheetViews>
  <sheetFormatPr defaultRowHeight="10.199999999999999" x14ac:dyDescent="0.2"/>
  <cols>
    <col min="1" max="1" width="10.28515625" customWidth="1"/>
    <col min="2" max="6" width="21.7109375" customWidth="1"/>
    <col min="8" max="8" width="12.42578125" customWidth="1"/>
    <col min="10" max="10" width="13.28515625" bestFit="1" customWidth="1"/>
  </cols>
  <sheetData>
    <row r="1" spans="1:8" x14ac:dyDescent="0.2">
      <c r="A1" s="41" t="s">
        <v>100</v>
      </c>
      <c r="B1" s="1"/>
      <c r="C1" s="1"/>
      <c r="D1" s="1"/>
      <c r="E1" s="1"/>
      <c r="F1" s="1"/>
    </row>
    <row r="2" spans="1:8" x14ac:dyDescent="0.2">
      <c r="A2" s="1" t="s">
        <v>22</v>
      </c>
      <c r="B2" s="22" t="s">
        <v>13</v>
      </c>
      <c r="C2" s="22" t="s">
        <v>14</v>
      </c>
      <c r="D2" s="22" t="s">
        <v>15</v>
      </c>
      <c r="E2" s="22" t="s">
        <v>16</v>
      </c>
      <c r="F2" s="22" t="s">
        <v>17</v>
      </c>
    </row>
    <row r="3" spans="1:8" x14ac:dyDescent="0.2">
      <c r="A3" s="14"/>
      <c r="B3" s="36" t="s">
        <v>37</v>
      </c>
      <c r="C3" s="32"/>
      <c r="D3" s="32" t="s">
        <v>54</v>
      </c>
      <c r="E3" s="32" t="s">
        <v>35</v>
      </c>
      <c r="F3" s="33" t="s">
        <v>84</v>
      </c>
    </row>
    <row r="4" spans="1:8" x14ac:dyDescent="0.2">
      <c r="B4" s="2"/>
      <c r="C4" s="2"/>
      <c r="D4" s="2"/>
      <c r="E4" s="2"/>
      <c r="F4" s="3"/>
    </row>
    <row r="5" spans="1:8" x14ac:dyDescent="0.2">
      <c r="A5" s="4">
        <v>1980</v>
      </c>
      <c r="B5" s="5">
        <v>14534</v>
      </c>
      <c r="C5" s="5">
        <v>13215</v>
      </c>
      <c r="D5" s="5">
        <f t="shared" ref="D5:D47" si="0">+E5*2000/C5</f>
        <v>676.57964434354903</v>
      </c>
      <c r="E5" s="5">
        <v>4470.5</v>
      </c>
      <c r="F5" s="5">
        <v>574511</v>
      </c>
    </row>
    <row r="6" spans="1:8" x14ac:dyDescent="0.2">
      <c r="A6" s="4">
        <v>1981</v>
      </c>
      <c r="B6" s="5">
        <v>14330</v>
      </c>
      <c r="C6" s="5">
        <v>13841</v>
      </c>
      <c r="D6" s="5">
        <f t="shared" si="0"/>
        <v>924.34072682609633</v>
      </c>
      <c r="E6" s="5">
        <v>6396.9</v>
      </c>
      <c r="F6" s="5">
        <v>549041</v>
      </c>
    </row>
    <row r="7" spans="1:8" x14ac:dyDescent="0.2">
      <c r="A7" s="4">
        <v>1982</v>
      </c>
      <c r="B7" s="5">
        <v>11345</v>
      </c>
      <c r="C7" s="5">
        <v>9734</v>
      </c>
      <c r="D7" s="5">
        <f t="shared" si="0"/>
        <v>974.70721183480589</v>
      </c>
      <c r="E7" s="5">
        <v>4743.8999999999996</v>
      </c>
      <c r="F7" s="5">
        <v>366240</v>
      </c>
    </row>
    <row r="8" spans="1:8" x14ac:dyDescent="0.2">
      <c r="A8" s="4">
        <v>1983</v>
      </c>
      <c r="B8" s="5">
        <v>7926</v>
      </c>
      <c r="C8" s="5">
        <v>7348</v>
      </c>
      <c r="D8" s="5">
        <f t="shared" si="0"/>
        <v>837.15296679368532</v>
      </c>
      <c r="E8" s="5">
        <v>3075.7</v>
      </c>
      <c r="F8" s="5">
        <v>511450</v>
      </c>
    </row>
    <row r="9" spans="1:8" x14ac:dyDescent="0.2">
      <c r="A9" s="4">
        <v>1984</v>
      </c>
      <c r="B9" s="5">
        <v>11145</v>
      </c>
      <c r="C9" s="5">
        <v>10379</v>
      </c>
      <c r="D9" s="5">
        <f t="shared" si="0"/>
        <v>992.17651026110411</v>
      </c>
      <c r="E9" s="5">
        <v>5148.8999999999996</v>
      </c>
      <c r="F9" s="5">
        <v>511953</v>
      </c>
    </row>
    <row r="10" spans="1:8" x14ac:dyDescent="0.2">
      <c r="A10" s="4">
        <v>1985</v>
      </c>
      <c r="B10" s="5">
        <v>10685</v>
      </c>
      <c r="C10" s="5">
        <v>10229</v>
      </c>
      <c r="D10" s="5">
        <f t="shared" si="0"/>
        <v>1032.2025613451951</v>
      </c>
      <c r="E10" s="5">
        <v>5279.2</v>
      </c>
      <c r="F10" s="5">
        <v>348342</v>
      </c>
    </row>
    <row r="11" spans="1:8" x14ac:dyDescent="0.2">
      <c r="A11" s="4">
        <v>1986</v>
      </c>
      <c r="B11" s="5">
        <v>10045</v>
      </c>
      <c r="C11" s="5">
        <v>8468</v>
      </c>
      <c r="D11" s="5">
        <f t="shared" si="0"/>
        <v>897.70902220122821</v>
      </c>
      <c r="E11" s="5">
        <v>3800.9</v>
      </c>
      <c r="F11" s="5">
        <v>303965</v>
      </c>
    </row>
    <row r="12" spans="1:8" x14ac:dyDescent="0.2">
      <c r="A12" s="4">
        <v>1987</v>
      </c>
      <c r="B12" s="5">
        <v>10397</v>
      </c>
      <c r="C12" s="5">
        <v>10030</v>
      </c>
      <c r="D12" s="5">
        <f t="shared" si="0"/>
        <v>1150.3888334995015</v>
      </c>
      <c r="E12" s="5">
        <v>5769.2</v>
      </c>
      <c r="F12" s="5">
        <v>474703</v>
      </c>
    </row>
    <row r="13" spans="1:8" x14ac:dyDescent="0.2">
      <c r="A13" s="4">
        <v>1988</v>
      </c>
      <c r="B13" s="5">
        <v>12515</v>
      </c>
      <c r="C13" s="5">
        <v>11948</v>
      </c>
      <c r="D13" s="5">
        <f t="shared" si="0"/>
        <v>1014.6970204218279</v>
      </c>
      <c r="E13" s="5">
        <v>6061.8</v>
      </c>
      <c r="F13" s="5">
        <v>718255</v>
      </c>
    </row>
    <row r="14" spans="1:8" x14ac:dyDescent="0.2">
      <c r="A14" s="4">
        <v>1989</v>
      </c>
      <c r="B14" s="5">
        <v>10587</v>
      </c>
      <c r="C14" s="5">
        <v>9538</v>
      </c>
      <c r="D14" s="5">
        <f t="shared" si="0"/>
        <v>980.79261899769347</v>
      </c>
      <c r="E14" s="5">
        <v>4677.3999999999996</v>
      </c>
      <c r="F14" s="5">
        <v>492683</v>
      </c>
    </row>
    <row r="15" spans="1:8" x14ac:dyDescent="0.2">
      <c r="A15" s="4">
        <v>1990</v>
      </c>
      <c r="B15" s="5">
        <v>12348.1</v>
      </c>
      <c r="C15" s="5">
        <v>11731.6</v>
      </c>
      <c r="D15" s="5">
        <f t="shared" si="0"/>
        <v>1017.5082682669031</v>
      </c>
      <c r="E15" s="5">
        <v>5968.5</v>
      </c>
      <c r="F15" s="5">
        <v>722313</v>
      </c>
      <c r="H15" s="5"/>
    </row>
    <row r="16" spans="1:8" x14ac:dyDescent="0.2">
      <c r="A16" s="4">
        <v>1991</v>
      </c>
      <c r="B16" s="5">
        <v>14052.1</v>
      </c>
      <c r="C16" s="5">
        <v>12959.5</v>
      </c>
      <c r="D16" s="5">
        <f t="shared" si="0"/>
        <v>1068.7912342297157</v>
      </c>
      <c r="E16" s="5">
        <v>6925.5</v>
      </c>
      <c r="F16" s="5">
        <v>492261</v>
      </c>
      <c r="H16" s="5"/>
    </row>
    <row r="17" spans="1:8" x14ac:dyDescent="0.2">
      <c r="A17" s="4">
        <v>1992</v>
      </c>
      <c r="B17" s="5">
        <v>13240</v>
      </c>
      <c r="C17" s="5">
        <v>11123.3</v>
      </c>
      <c r="D17" s="5">
        <f t="shared" si="0"/>
        <v>1120.1891524997079</v>
      </c>
      <c r="E17" s="5">
        <v>6230.1</v>
      </c>
      <c r="F17" s="5">
        <v>608438</v>
      </c>
      <c r="H17" s="5"/>
    </row>
    <row r="18" spans="1:8" x14ac:dyDescent="0.2">
      <c r="A18" s="4">
        <v>1993</v>
      </c>
      <c r="B18" s="5">
        <v>13438.3</v>
      </c>
      <c r="C18" s="5">
        <v>12783.3</v>
      </c>
      <c r="D18" s="5">
        <f t="shared" si="0"/>
        <v>992.41979770481805</v>
      </c>
      <c r="E18" s="5">
        <v>6343.2</v>
      </c>
      <c r="F18" s="5">
        <v>714389</v>
      </c>
      <c r="H18" s="5"/>
    </row>
    <row r="19" spans="1:8" x14ac:dyDescent="0.2">
      <c r="A19" s="4">
        <v>1994</v>
      </c>
      <c r="B19" s="5">
        <v>13720.1</v>
      </c>
      <c r="C19" s="5">
        <v>13322.3</v>
      </c>
      <c r="D19" s="5">
        <f t="shared" si="0"/>
        <v>1141.529615757039</v>
      </c>
      <c r="E19" s="5">
        <v>7603.9</v>
      </c>
      <c r="F19" s="5">
        <v>771315</v>
      </c>
      <c r="H19" s="5"/>
    </row>
    <row r="20" spans="1:8" x14ac:dyDescent="0.2">
      <c r="A20" s="4">
        <v>1995</v>
      </c>
      <c r="B20" s="5">
        <v>16931.400000000001</v>
      </c>
      <c r="C20" s="5">
        <v>16006.7</v>
      </c>
      <c r="D20" s="5">
        <f t="shared" si="0"/>
        <v>855.72916341282087</v>
      </c>
      <c r="E20" s="5">
        <v>6848.7</v>
      </c>
      <c r="F20" s="5">
        <v>731005</v>
      </c>
      <c r="H20" s="5"/>
    </row>
    <row r="21" spans="1:8" x14ac:dyDescent="0.2">
      <c r="A21" s="4">
        <v>1996</v>
      </c>
      <c r="B21" s="5">
        <v>14652.5</v>
      </c>
      <c r="C21" s="5">
        <v>12888.1</v>
      </c>
      <c r="D21" s="5">
        <f t="shared" si="0"/>
        <v>1108.5419883458385</v>
      </c>
      <c r="E21" s="5">
        <v>7143.5</v>
      </c>
      <c r="F21" s="5">
        <v>914564</v>
      </c>
      <c r="H21" s="5"/>
    </row>
    <row r="22" spans="1:8" x14ac:dyDescent="0.2">
      <c r="A22" s="4">
        <v>1997</v>
      </c>
      <c r="B22" s="5">
        <v>13898</v>
      </c>
      <c r="C22" s="5">
        <v>27303.403999999999</v>
      </c>
      <c r="D22" s="5">
        <f t="shared" si="0"/>
        <v>507.9659664414005</v>
      </c>
      <c r="E22" s="5">
        <v>6934.6</v>
      </c>
      <c r="F22" s="5">
        <v>835371</v>
      </c>
      <c r="H22" s="5"/>
    </row>
    <row r="23" spans="1:8" x14ac:dyDescent="0.2">
      <c r="A23" s="4">
        <v>1998</v>
      </c>
      <c r="B23" s="5">
        <v>13392.5</v>
      </c>
      <c r="C23" s="5">
        <v>10683.6</v>
      </c>
      <c r="D23" s="5">
        <f t="shared" si="0"/>
        <v>1004.4179864465161</v>
      </c>
      <c r="E23" s="5">
        <v>5365.4</v>
      </c>
      <c r="F23" s="5">
        <v>687179</v>
      </c>
      <c r="H23" s="5"/>
    </row>
    <row r="24" spans="1:8" x14ac:dyDescent="0.2">
      <c r="A24" s="4">
        <v>1999</v>
      </c>
      <c r="B24" s="5">
        <v>14873.5</v>
      </c>
      <c r="C24" s="5">
        <v>13424.9</v>
      </c>
      <c r="D24" s="5">
        <f t="shared" si="0"/>
        <v>946.52474133885539</v>
      </c>
      <c r="E24" s="5">
        <v>6353.5</v>
      </c>
      <c r="F24" s="5">
        <v>559157</v>
      </c>
      <c r="H24" s="5"/>
    </row>
    <row r="25" spans="1:8" x14ac:dyDescent="0.2">
      <c r="A25" s="4">
        <v>2000</v>
      </c>
      <c r="B25" s="5">
        <v>15517.2</v>
      </c>
      <c r="C25" s="5">
        <v>13053</v>
      </c>
      <c r="D25" s="5">
        <f t="shared" si="0"/>
        <v>986.07216731785797</v>
      </c>
      <c r="E25" s="5">
        <v>6435.6</v>
      </c>
      <c r="F25" s="5">
        <v>667800</v>
      </c>
      <c r="H25" s="5"/>
    </row>
    <row r="26" spans="1:8" x14ac:dyDescent="0.2">
      <c r="A26" s="4">
        <v>2001</v>
      </c>
      <c r="B26" s="5">
        <v>15768.5</v>
      </c>
      <c r="C26" s="5">
        <v>13827.7</v>
      </c>
      <c r="D26" s="5">
        <f t="shared" si="0"/>
        <v>1077.8654440000867</v>
      </c>
      <c r="E26" s="5">
        <v>7452.2</v>
      </c>
      <c r="F26" s="5">
        <v>667348</v>
      </c>
      <c r="H26" s="5"/>
    </row>
    <row r="27" spans="1:8" x14ac:dyDescent="0.2">
      <c r="A27" s="4">
        <v>2002</v>
      </c>
      <c r="B27" s="5">
        <v>13957.9</v>
      </c>
      <c r="C27" s="5">
        <v>24872.761999999999</v>
      </c>
      <c r="D27" s="5">
        <f t="shared" si="0"/>
        <v>497.24272680291801</v>
      </c>
      <c r="E27" s="5">
        <v>6183.9</v>
      </c>
      <c r="F27" s="5">
        <v>616352</v>
      </c>
      <c r="H27" s="5"/>
    </row>
    <row r="28" spans="1:8" x14ac:dyDescent="0.2">
      <c r="A28" s="4">
        <v>2003</v>
      </c>
      <c r="B28" s="5">
        <v>13479.6</v>
      </c>
      <c r="C28" s="5">
        <v>12003.4</v>
      </c>
      <c r="D28" s="5">
        <f t="shared" si="0"/>
        <v>1110.4520385890664</v>
      </c>
      <c r="E28" s="5">
        <v>6664.6</v>
      </c>
      <c r="F28" s="5">
        <v>778994</v>
      </c>
      <c r="H28" s="5"/>
    </row>
    <row r="29" spans="1:8" x14ac:dyDescent="0.2">
      <c r="A29" s="4">
        <v>2004</v>
      </c>
      <c r="B29" s="5">
        <v>13658.6</v>
      </c>
      <c r="C29" s="5">
        <v>13057</v>
      </c>
      <c r="D29" s="5">
        <f t="shared" si="0"/>
        <v>1255.7402159761048</v>
      </c>
      <c r="E29" s="5">
        <v>8198.1</v>
      </c>
      <c r="F29" s="5">
        <v>872796</v>
      </c>
      <c r="H29" s="5"/>
    </row>
    <row r="30" spans="1:8" x14ac:dyDescent="0.2">
      <c r="A30" s="4">
        <v>2005</v>
      </c>
      <c r="B30" s="5">
        <v>14245.4</v>
      </c>
      <c r="C30" s="5">
        <v>13802.6</v>
      </c>
      <c r="D30" s="5">
        <f t="shared" si="0"/>
        <v>1184.1392201469289</v>
      </c>
      <c r="E30" s="5">
        <v>8172.1</v>
      </c>
      <c r="F30" s="5">
        <v>779500</v>
      </c>
      <c r="H30" s="5"/>
    </row>
    <row r="31" spans="1:8" x14ac:dyDescent="0.2">
      <c r="A31" s="4">
        <v>2006</v>
      </c>
      <c r="B31" s="5">
        <v>15274</v>
      </c>
      <c r="C31" s="5">
        <v>12731.5</v>
      </c>
      <c r="D31" s="5">
        <f t="shared" si="0"/>
        <v>1154.2866119467462</v>
      </c>
      <c r="E31" s="5">
        <v>7347.9</v>
      </c>
      <c r="F31" s="5">
        <v>814151</v>
      </c>
      <c r="H31" s="5"/>
    </row>
    <row r="32" spans="1:8" x14ac:dyDescent="0.2">
      <c r="A32" s="4">
        <v>2007</v>
      </c>
      <c r="B32" s="5">
        <v>10827.2</v>
      </c>
      <c r="C32" s="5">
        <v>20982.338</v>
      </c>
      <c r="D32" s="5">
        <f t="shared" si="0"/>
        <v>628.0234357105486</v>
      </c>
      <c r="E32" s="5">
        <v>6588.7</v>
      </c>
      <c r="F32" s="5">
        <v>1069849</v>
      </c>
      <c r="H32" s="5"/>
    </row>
    <row r="33" spans="1:10" x14ac:dyDescent="0.2">
      <c r="A33" s="4">
        <v>2008</v>
      </c>
      <c r="B33" s="5">
        <v>9471</v>
      </c>
      <c r="C33" s="5">
        <v>7568.7</v>
      </c>
      <c r="D33" s="5">
        <f t="shared" si="0"/>
        <v>1136.3378123059442</v>
      </c>
      <c r="E33" s="5">
        <v>4300.3</v>
      </c>
      <c r="F33" s="5">
        <v>962708</v>
      </c>
      <c r="H33" s="5"/>
    </row>
    <row r="34" spans="1:10" x14ac:dyDescent="0.2">
      <c r="A34" s="4">
        <v>2009</v>
      </c>
      <c r="B34" s="5">
        <v>9149.5</v>
      </c>
      <c r="C34" s="5">
        <v>7533.7</v>
      </c>
      <c r="D34" s="5">
        <f t="shared" si="0"/>
        <v>1101.3977195800205</v>
      </c>
      <c r="E34" s="5">
        <v>4148.8</v>
      </c>
      <c r="F34" s="5">
        <v>670027</v>
      </c>
      <c r="H34" s="5"/>
    </row>
    <row r="35" spans="1:10" x14ac:dyDescent="0.2">
      <c r="A35" s="4">
        <v>2010</v>
      </c>
      <c r="B35" s="5">
        <v>10974.2</v>
      </c>
      <c r="C35" s="5">
        <v>10698.7</v>
      </c>
      <c r="D35" s="5">
        <f t="shared" si="0"/>
        <v>1139.5963995625636</v>
      </c>
      <c r="E35" s="5">
        <v>6096.1</v>
      </c>
      <c r="F35" s="5">
        <v>988656</v>
      </c>
      <c r="H35" s="5"/>
    </row>
    <row r="36" spans="1:10" x14ac:dyDescent="0.2">
      <c r="A36" s="4">
        <v>2011</v>
      </c>
      <c r="B36" s="5">
        <v>14735.4</v>
      </c>
      <c r="C36" s="5">
        <v>9460.9</v>
      </c>
      <c r="D36" s="5">
        <f t="shared" si="0"/>
        <v>1135.1985540487692</v>
      </c>
      <c r="E36" s="5">
        <v>5370</v>
      </c>
      <c r="F36" s="5">
        <v>1413343</v>
      </c>
      <c r="H36" s="5"/>
    </row>
    <row r="37" spans="1:10" x14ac:dyDescent="0.2">
      <c r="A37" s="4">
        <v>2012</v>
      </c>
      <c r="B37" s="5">
        <v>12264.4</v>
      </c>
      <c r="C37" s="5">
        <v>18705.88</v>
      </c>
      <c r="D37" s="5">
        <f t="shared" si="0"/>
        <v>605.798818339474</v>
      </c>
      <c r="E37" s="5">
        <v>5666</v>
      </c>
      <c r="F37" s="5">
        <v>1456245</v>
      </c>
      <c r="H37" s="5"/>
    </row>
    <row r="38" spans="1:10" x14ac:dyDescent="0.2">
      <c r="A38" s="4">
        <v>2013</v>
      </c>
      <c r="B38" s="5">
        <v>10407</v>
      </c>
      <c r="C38" s="5">
        <v>7539.4</v>
      </c>
      <c r="D38" s="5">
        <f t="shared" si="0"/>
        <v>1114.9428336472399</v>
      </c>
      <c r="E38" s="5">
        <v>4203</v>
      </c>
      <c r="F38" s="5">
        <v>1054003</v>
      </c>
      <c r="H38" s="5"/>
    </row>
    <row r="39" spans="1:10" x14ac:dyDescent="0.2">
      <c r="A39" s="4">
        <v>2014</v>
      </c>
      <c r="B39" s="5">
        <v>11148.4</v>
      </c>
      <c r="C39" s="5">
        <v>9351.7999999999993</v>
      </c>
      <c r="D39" s="5">
        <f t="shared" si="0"/>
        <v>1096.0456810453604</v>
      </c>
      <c r="E39" s="5">
        <v>5125</v>
      </c>
      <c r="F39" s="5">
        <v>1015607</v>
      </c>
      <c r="H39" s="5"/>
    </row>
    <row r="40" spans="1:10" x14ac:dyDescent="0.2">
      <c r="A40" s="4">
        <v>2015</v>
      </c>
      <c r="B40" s="5">
        <v>8580.5</v>
      </c>
      <c r="C40" s="5">
        <v>8074.9</v>
      </c>
      <c r="D40" s="5">
        <f t="shared" si="0"/>
        <v>1001.3746300263781</v>
      </c>
      <c r="E40" s="5">
        <v>4043</v>
      </c>
      <c r="F40" s="5">
        <v>932894</v>
      </c>
      <c r="H40" s="5"/>
    </row>
    <row r="41" spans="1:10" x14ac:dyDescent="0.2">
      <c r="A41" s="4">
        <v>2016</v>
      </c>
      <c r="B41" s="5">
        <v>10073.5</v>
      </c>
      <c r="C41" s="5">
        <v>9507.7999999999993</v>
      </c>
      <c r="D41" s="5">
        <f t="shared" si="0"/>
        <v>1129.3885020719831</v>
      </c>
      <c r="E41" s="5">
        <v>5369</v>
      </c>
      <c r="F41" s="5">
        <v>1055924</v>
      </c>
      <c r="H41" s="5"/>
    </row>
    <row r="42" spans="1:10" s="44" customFormat="1" x14ac:dyDescent="0.2">
      <c r="A42" s="42">
        <v>2017</v>
      </c>
      <c r="B42" s="43">
        <v>12717.5</v>
      </c>
      <c r="C42" s="43">
        <v>11100.4</v>
      </c>
      <c r="D42" s="43">
        <f t="shared" si="0"/>
        <v>1157.0754207055602</v>
      </c>
      <c r="E42" s="43">
        <v>6422</v>
      </c>
      <c r="F42" s="43">
        <v>911925</v>
      </c>
      <c r="J42" s="43"/>
    </row>
    <row r="43" spans="1:10" s="44" customFormat="1" x14ac:dyDescent="0.2">
      <c r="A43" s="42">
        <v>2018</v>
      </c>
      <c r="B43" s="43">
        <v>14100.3</v>
      </c>
      <c r="C43" s="43">
        <v>9990.7999999999993</v>
      </c>
      <c r="D43" s="43">
        <f t="shared" si="0"/>
        <v>1127.237058093446</v>
      </c>
      <c r="E43" s="43">
        <v>5631</v>
      </c>
      <c r="F43" s="43">
        <v>878254</v>
      </c>
      <c r="J43" s="43"/>
    </row>
    <row r="44" spans="1:10" s="44" customFormat="1" x14ac:dyDescent="0.2">
      <c r="A44" s="42">
        <v>2019</v>
      </c>
      <c r="B44" s="43">
        <v>13735.7</v>
      </c>
      <c r="C44" s="43">
        <v>11497.4</v>
      </c>
      <c r="D44" s="43">
        <f t="shared" si="0"/>
        <v>1034.1468505923078</v>
      </c>
      <c r="E44" s="43">
        <v>5945</v>
      </c>
      <c r="F44" s="43">
        <v>968027</v>
      </c>
      <c r="J44" s="43"/>
    </row>
    <row r="45" spans="1:10" s="44" customFormat="1" x14ac:dyDescent="0.2">
      <c r="A45" s="42">
        <v>2020</v>
      </c>
      <c r="B45" s="43">
        <v>12092</v>
      </c>
      <c r="C45" s="43">
        <v>8216.5</v>
      </c>
      <c r="D45" s="43">
        <f t="shared" si="0"/>
        <v>1087.5676991419705</v>
      </c>
      <c r="E45" s="43">
        <v>4468</v>
      </c>
      <c r="F45" s="43">
        <v>875057</v>
      </c>
      <c r="J45" s="43"/>
    </row>
    <row r="46" spans="1:10" s="44" customFormat="1" x14ac:dyDescent="0.2">
      <c r="A46" s="42">
        <v>2021</v>
      </c>
      <c r="B46" s="43">
        <v>11215.5</v>
      </c>
      <c r="C46" s="43">
        <v>10272.299999999999</v>
      </c>
      <c r="D46" s="43">
        <f t="shared" si="0"/>
        <v>1036.3793892312335</v>
      </c>
      <c r="E46" s="43">
        <v>5323</v>
      </c>
      <c r="F46" s="43">
        <v>1301600</v>
      </c>
      <c r="J46" s="43"/>
    </row>
    <row r="47" spans="1:10" s="44" customFormat="1" x14ac:dyDescent="0.2">
      <c r="A47" s="45" t="s">
        <v>105</v>
      </c>
      <c r="B47" s="46">
        <v>13763</v>
      </c>
      <c r="C47" s="46">
        <v>7440.7</v>
      </c>
      <c r="D47" s="46">
        <f t="shared" si="0"/>
        <v>1197.4679801631567</v>
      </c>
      <c r="E47" s="46">
        <v>4455</v>
      </c>
      <c r="F47" s="46">
        <v>1501289</v>
      </c>
      <c r="H47" s="43"/>
    </row>
    <row r="48" spans="1:10" s="44" customFormat="1" x14ac:dyDescent="0.2">
      <c r="A48" s="44" t="s">
        <v>95</v>
      </c>
      <c r="H48" s="43"/>
    </row>
    <row r="49" spans="1:8" s="44" customFormat="1" x14ac:dyDescent="0.2">
      <c r="A49" s="44" t="s">
        <v>106</v>
      </c>
      <c r="G49" s="47"/>
      <c r="H49" s="43"/>
    </row>
    <row r="50" spans="1:8" s="44" customFormat="1" ht="10.199999999999999" customHeight="1" x14ac:dyDescent="0.2">
      <c r="F50" s="48" t="s">
        <v>107</v>
      </c>
      <c r="G50" s="49"/>
      <c r="H50" s="43"/>
    </row>
    <row r="51" spans="1:8" s="44" customFormat="1" x14ac:dyDescent="0.2"/>
  </sheetData>
  <pageMargins left="0.7" right="0.7" top="0.75" bottom="0.75" header="0.3" footer="0.3"/>
  <pageSetup scale="95" firstPageNumber="17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E976-6683-47C4-A1A6-F9A1519C2D88}">
  <sheetPr>
    <pageSetUpPr fitToPage="1"/>
  </sheetPr>
  <dimension ref="A1:R54"/>
  <sheetViews>
    <sheetView zoomScaleNormal="100" zoomScaleSheetLayoutView="100" workbookViewId="0">
      <pane xSplit="1" ySplit="6" topLeftCell="B7" activePane="bottomRight" state="frozen"/>
      <selection activeCell="D30" sqref="D30"/>
      <selection pane="topRight" activeCell="D30" sqref="D30"/>
      <selection pane="bottomLeft" activeCell="D30" sqref="D30"/>
      <selection pane="bottomRight" activeCell="D30" sqref="D30"/>
    </sheetView>
  </sheetViews>
  <sheetFormatPr defaultRowHeight="10.199999999999999" x14ac:dyDescent="0.2"/>
  <cols>
    <col min="1" max="10" width="11.7109375" customWidth="1"/>
    <col min="11" max="11" width="14.42578125" customWidth="1"/>
    <col min="12" max="12" width="18.7109375" bestFit="1" customWidth="1"/>
    <col min="14" max="14" width="32" bestFit="1" customWidth="1"/>
  </cols>
  <sheetData>
    <row r="1" spans="1:12" x14ac:dyDescent="0.2">
      <c r="A1" s="50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">
      <c r="A2" s="28" t="s">
        <v>12</v>
      </c>
      <c r="B2" s="29"/>
      <c r="C2" s="30" t="s">
        <v>28</v>
      </c>
      <c r="D2" s="30"/>
      <c r="E2" s="31"/>
      <c r="F2" s="22"/>
      <c r="G2" s="22" t="s">
        <v>26</v>
      </c>
      <c r="H2" s="22"/>
      <c r="I2" s="31"/>
      <c r="J2" s="2"/>
      <c r="K2" s="29" t="s">
        <v>27</v>
      </c>
    </row>
    <row r="3" spans="1:12" x14ac:dyDescent="0.2">
      <c r="A3" s="25" t="s">
        <v>20</v>
      </c>
      <c r="B3" s="24" t="s">
        <v>30</v>
      </c>
      <c r="C3" s="2" t="s">
        <v>16</v>
      </c>
      <c r="D3" s="2" t="s">
        <v>18</v>
      </c>
      <c r="E3" s="25" t="s">
        <v>52</v>
      </c>
      <c r="F3" s="2" t="s">
        <v>24</v>
      </c>
      <c r="G3" s="2" t="s">
        <v>19</v>
      </c>
      <c r="H3" s="2" t="s">
        <v>38</v>
      </c>
      <c r="I3" s="25" t="s">
        <v>0</v>
      </c>
      <c r="J3" s="2" t="s">
        <v>32</v>
      </c>
      <c r="K3" s="24" t="s">
        <v>76</v>
      </c>
    </row>
    <row r="4" spans="1:12" x14ac:dyDescent="0.2">
      <c r="A4" s="25" t="s">
        <v>21</v>
      </c>
      <c r="B4" s="24" t="s">
        <v>23</v>
      </c>
      <c r="C4" s="2"/>
      <c r="D4" s="2"/>
      <c r="E4" s="25"/>
      <c r="F4" s="2"/>
      <c r="G4" s="2"/>
      <c r="H4" s="2"/>
      <c r="I4" s="25"/>
      <c r="J4" s="2" t="s">
        <v>23</v>
      </c>
      <c r="K4" s="24" t="s">
        <v>25</v>
      </c>
    </row>
    <row r="5" spans="1:12" x14ac:dyDescent="0.2">
      <c r="A5" s="26"/>
      <c r="B5" s="27"/>
      <c r="C5" s="22"/>
      <c r="D5" s="22"/>
      <c r="E5" s="26"/>
      <c r="F5" s="22"/>
      <c r="G5" s="22"/>
      <c r="H5" s="22"/>
      <c r="I5" s="26"/>
      <c r="J5" s="22"/>
      <c r="K5" s="27" t="s">
        <v>33</v>
      </c>
    </row>
    <row r="6" spans="1:12" x14ac:dyDescent="0.2">
      <c r="A6" s="14"/>
      <c r="B6" s="14"/>
      <c r="C6" s="35"/>
      <c r="D6" s="35"/>
      <c r="E6" s="35"/>
      <c r="F6" s="37" t="s">
        <v>56</v>
      </c>
      <c r="G6" s="35"/>
      <c r="H6" s="35"/>
      <c r="I6" s="35"/>
      <c r="J6" s="35"/>
      <c r="K6" s="32" t="s">
        <v>83</v>
      </c>
    </row>
    <row r="7" spans="1:12" x14ac:dyDescent="0.2">
      <c r="B7" s="15"/>
      <c r="C7" s="15"/>
      <c r="D7" s="15"/>
      <c r="E7" s="15"/>
      <c r="F7" s="15"/>
      <c r="G7" s="15"/>
      <c r="H7" s="15"/>
      <c r="I7" s="15"/>
      <c r="J7" s="15"/>
      <c r="K7" s="2"/>
    </row>
    <row r="8" spans="1:12" x14ac:dyDescent="0.2">
      <c r="A8" s="4" t="s">
        <v>43</v>
      </c>
      <c r="B8" s="8">
        <v>1058.4000000000001</v>
      </c>
      <c r="C8" s="8">
        <f>+'tab 17'!E5</f>
        <v>4470.5</v>
      </c>
      <c r="D8" s="8">
        <v>0</v>
      </c>
      <c r="E8" s="8">
        <f t="shared" ref="E8:E17" si="0">SUM(B8:D8)</f>
        <v>5528.9</v>
      </c>
      <c r="F8" s="8">
        <v>4075.7999999999997</v>
      </c>
      <c r="G8" s="8">
        <v>132.59999999999997</v>
      </c>
      <c r="H8" s="8">
        <f t="shared" ref="H8:H49" si="1">+I8-F8-G8</f>
        <v>923</v>
      </c>
      <c r="I8" s="8">
        <f t="shared" ref="I8:I49" si="2">+E8-J8</f>
        <v>5131.3999999999996</v>
      </c>
      <c r="J8" s="8">
        <v>397.5</v>
      </c>
      <c r="K8" s="7">
        <v>129</v>
      </c>
      <c r="L8" s="8"/>
    </row>
    <row r="9" spans="1:12" x14ac:dyDescent="0.2">
      <c r="A9" s="4" t="s">
        <v>44</v>
      </c>
      <c r="B9" s="8">
        <f t="shared" ref="B9:B41" si="3">+J8</f>
        <v>397.5</v>
      </c>
      <c r="C9" s="8">
        <f>+'tab 17'!E6</f>
        <v>6396.9</v>
      </c>
      <c r="D9" s="8">
        <v>0</v>
      </c>
      <c r="E9" s="8">
        <f t="shared" si="0"/>
        <v>6794.4</v>
      </c>
      <c r="F9" s="8">
        <v>4584.7</v>
      </c>
      <c r="G9" s="8">
        <v>44.8</v>
      </c>
      <c r="H9" s="8">
        <f t="shared" si="1"/>
        <v>1383.5000000000002</v>
      </c>
      <c r="I9" s="8">
        <f t="shared" si="2"/>
        <v>6013</v>
      </c>
      <c r="J9" s="8">
        <v>781.4</v>
      </c>
      <c r="K9" s="7">
        <v>86</v>
      </c>
      <c r="L9" s="8"/>
    </row>
    <row r="10" spans="1:12" x14ac:dyDescent="0.2">
      <c r="A10" s="4" t="s">
        <v>45</v>
      </c>
      <c r="B10" s="8">
        <f t="shared" si="3"/>
        <v>781.4</v>
      </c>
      <c r="C10" s="8">
        <f>+'tab 17'!E7</f>
        <v>4743.8999999999996</v>
      </c>
      <c r="D10" s="8">
        <v>0</v>
      </c>
      <c r="E10" s="8">
        <f t="shared" si="0"/>
        <v>5525.2999999999993</v>
      </c>
      <c r="F10" s="8">
        <v>3799.4999999999995</v>
      </c>
      <c r="G10" s="8">
        <v>12.2</v>
      </c>
      <c r="H10" s="8">
        <f t="shared" si="1"/>
        <v>1342.7999999999995</v>
      </c>
      <c r="I10" s="8">
        <f t="shared" si="2"/>
        <v>5154.4999999999991</v>
      </c>
      <c r="J10" s="8">
        <v>370.8</v>
      </c>
      <c r="K10" s="7">
        <v>77</v>
      </c>
      <c r="L10" s="8"/>
    </row>
    <row r="11" spans="1:12" x14ac:dyDescent="0.2">
      <c r="A11" s="4" t="s">
        <v>46</v>
      </c>
      <c r="B11" s="8">
        <f t="shared" si="3"/>
        <v>370.8</v>
      </c>
      <c r="C11" s="8">
        <f>+'tab 17'!E8</f>
        <v>3075.7</v>
      </c>
      <c r="D11" s="8">
        <v>0</v>
      </c>
      <c r="E11" s="8">
        <f t="shared" si="0"/>
        <v>3446.5</v>
      </c>
      <c r="F11" s="8">
        <v>2583</v>
      </c>
      <c r="G11" s="8">
        <v>49.8</v>
      </c>
      <c r="H11" s="8">
        <f t="shared" si="1"/>
        <v>697.50000000000023</v>
      </c>
      <c r="I11" s="8">
        <f t="shared" si="2"/>
        <v>3330.3</v>
      </c>
      <c r="J11" s="8">
        <v>116.2</v>
      </c>
      <c r="K11" s="7">
        <v>166</v>
      </c>
      <c r="L11" s="8"/>
    </row>
    <row r="12" spans="1:12" x14ac:dyDescent="0.2">
      <c r="A12" s="4" t="s">
        <v>47</v>
      </c>
      <c r="B12" s="8">
        <f t="shared" si="3"/>
        <v>116.2</v>
      </c>
      <c r="C12" s="8">
        <f>+'tab 17'!E9</f>
        <v>5148.8999999999996</v>
      </c>
      <c r="D12" s="8">
        <v>0</v>
      </c>
      <c r="E12" s="8">
        <f t="shared" si="0"/>
        <v>5265.0999999999995</v>
      </c>
      <c r="F12" s="8">
        <v>3514.1000000000004</v>
      </c>
      <c r="G12" s="8">
        <v>59.8</v>
      </c>
      <c r="H12" s="8">
        <f t="shared" si="1"/>
        <v>1285.2999999999995</v>
      </c>
      <c r="I12" s="8">
        <f t="shared" si="2"/>
        <v>4859.2</v>
      </c>
      <c r="J12" s="8">
        <v>405.9</v>
      </c>
      <c r="K12" s="7">
        <v>99.5</v>
      </c>
      <c r="L12" s="8"/>
    </row>
    <row r="13" spans="1:12" x14ac:dyDescent="0.2">
      <c r="A13" s="4" t="s">
        <v>48</v>
      </c>
      <c r="B13" s="8">
        <f t="shared" si="3"/>
        <v>405.9</v>
      </c>
      <c r="C13" s="8">
        <f>+'tab 17'!E10</f>
        <v>5279.2</v>
      </c>
      <c r="D13" s="8">
        <v>0</v>
      </c>
      <c r="E13" s="8">
        <f t="shared" si="0"/>
        <v>5685.0999999999995</v>
      </c>
      <c r="F13" s="8">
        <v>3417.0000000000009</v>
      </c>
      <c r="G13" s="8">
        <v>8.8000000000000007</v>
      </c>
      <c r="H13" s="8">
        <f t="shared" si="1"/>
        <v>1912.6999999999982</v>
      </c>
      <c r="I13" s="8">
        <f t="shared" si="2"/>
        <v>5338.4999999999991</v>
      </c>
      <c r="J13" s="8">
        <v>346.6</v>
      </c>
      <c r="K13" s="7">
        <v>66</v>
      </c>
      <c r="L13" s="8"/>
    </row>
    <row r="14" spans="1:12" x14ac:dyDescent="0.2">
      <c r="A14" s="4" t="s">
        <v>49</v>
      </c>
      <c r="B14" s="8">
        <f t="shared" si="3"/>
        <v>346.6</v>
      </c>
      <c r="C14" s="8">
        <f>+'tab 17'!E11</f>
        <v>3800.9</v>
      </c>
      <c r="D14" s="8">
        <v>2</v>
      </c>
      <c r="E14" s="8">
        <f t="shared" si="0"/>
        <v>4149.5</v>
      </c>
      <c r="F14" s="8">
        <v>2519.7000000000003</v>
      </c>
      <c r="G14" s="8">
        <v>16.899999999999999</v>
      </c>
      <c r="H14" s="8">
        <f t="shared" si="1"/>
        <v>1423.8999999999996</v>
      </c>
      <c r="I14" s="8">
        <f t="shared" si="2"/>
        <v>3960.5</v>
      </c>
      <c r="J14" s="8">
        <v>189</v>
      </c>
      <c r="K14" s="7">
        <v>80</v>
      </c>
      <c r="L14" s="8"/>
    </row>
    <row r="15" spans="1:12" x14ac:dyDescent="0.2">
      <c r="A15" s="4" t="s">
        <v>50</v>
      </c>
      <c r="B15" s="8">
        <f t="shared" si="3"/>
        <v>189</v>
      </c>
      <c r="C15" s="8">
        <f>+'tab 17'!E12</f>
        <v>5769.2</v>
      </c>
      <c r="D15" s="8">
        <v>2</v>
      </c>
      <c r="E15" s="8">
        <f t="shared" si="0"/>
        <v>5960.2</v>
      </c>
      <c r="F15" s="8">
        <v>3396.2999999999997</v>
      </c>
      <c r="G15" s="8">
        <v>50.300000000000004</v>
      </c>
      <c r="H15" s="8">
        <f t="shared" si="1"/>
        <v>2154.7000000000003</v>
      </c>
      <c r="I15" s="8">
        <f t="shared" si="2"/>
        <v>5601.3</v>
      </c>
      <c r="J15" s="8">
        <v>358.9</v>
      </c>
      <c r="K15" s="7">
        <v>82.5</v>
      </c>
      <c r="L15" s="8"/>
    </row>
    <row r="16" spans="1:12" x14ac:dyDescent="0.2">
      <c r="A16" s="4" t="s">
        <v>51</v>
      </c>
      <c r="B16" s="8">
        <f t="shared" si="3"/>
        <v>358.9</v>
      </c>
      <c r="C16" s="8">
        <f>+'tab 17'!E13</f>
        <v>6061.8</v>
      </c>
      <c r="D16" s="8">
        <v>4</v>
      </c>
      <c r="E16" s="8">
        <f t="shared" si="0"/>
        <v>6424.7</v>
      </c>
      <c r="F16" s="8">
        <v>3730.2000000000003</v>
      </c>
      <c r="G16" s="8">
        <v>38.700000000000003</v>
      </c>
      <c r="H16" s="8">
        <f t="shared" si="1"/>
        <v>1990.8999999999999</v>
      </c>
      <c r="I16" s="8">
        <f t="shared" si="2"/>
        <v>5759.8</v>
      </c>
      <c r="J16" s="8">
        <v>664.9</v>
      </c>
      <c r="K16" s="7">
        <v>119</v>
      </c>
      <c r="L16" s="8"/>
    </row>
    <row r="17" spans="1:12" x14ac:dyDescent="0.2">
      <c r="A17" s="4" t="s">
        <v>1</v>
      </c>
      <c r="B17" s="8">
        <f t="shared" si="3"/>
        <v>664.9</v>
      </c>
      <c r="C17" s="8">
        <f>+'tab 17'!E14</f>
        <v>4677.3999999999996</v>
      </c>
      <c r="D17" s="8">
        <v>0.43935911837999997</v>
      </c>
      <c r="E17" s="8">
        <f t="shared" si="0"/>
        <v>5342.7393591183791</v>
      </c>
      <c r="F17" s="8">
        <v>2973.7000000000003</v>
      </c>
      <c r="G17" s="8">
        <v>45.850223701485</v>
      </c>
      <c r="H17" s="8">
        <f t="shared" si="1"/>
        <v>1956.7891354168942</v>
      </c>
      <c r="I17" s="8">
        <f t="shared" si="2"/>
        <v>4976.3393591183794</v>
      </c>
      <c r="J17" s="8">
        <v>366.4</v>
      </c>
      <c r="K17" s="7">
        <v>105</v>
      </c>
      <c r="L17" s="8"/>
    </row>
    <row r="18" spans="1:12" x14ac:dyDescent="0.2">
      <c r="A18" s="4" t="s">
        <v>2</v>
      </c>
      <c r="B18" s="8">
        <f t="shared" si="3"/>
        <v>366.4</v>
      </c>
      <c r="C18" s="8">
        <f>+'tab 17'!E15</f>
        <v>5968.5</v>
      </c>
      <c r="D18" s="8">
        <v>3.1168427749830006</v>
      </c>
      <c r="E18" s="8">
        <f t="shared" ref="E18:E29" si="4">SUM(B18:D18)</f>
        <v>6338.0168427749823</v>
      </c>
      <c r="F18" s="8">
        <v>3368.9</v>
      </c>
      <c r="G18" s="8">
        <v>53.173908539891997</v>
      </c>
      <c r="H18" s="8">
        <f t="shared" si="1"/>
        <v>2264.94293423509</v>
      </c>
      <c r="I18" s="8">
        <f t="shared" si="2"/>
        <v>5687.0168427749823</v>
      </c>
      <c r="J18" s="8">
        <v>651</v>
      </c>
      <c r="K18" s="7">
        <v>121</v>
      </c>
      <c r="L18" s="8"/>
    </row>
    <row r="19" spans="1:12" x14ac:dyDescent="0.2">
      <c r="A19" s="4" t="s">
        <v>3</v>
      </c>
      <c r="B19" s="8">
        <f t="shared" si="3"/>
        <v>651</v>
      </c>
      <c r="C19" s="8">
        <f>+'tab 17'!E16</f>
        <v>6925.5</v>
      </c>
      <c r="D19" s="8">
        <v>1.8814475633309999</v>
      </c>
      <c r="E19" s="8">
        <f t="shared" si="4"/>
        <v>7578.3814475633308</v>
      </c>
      <c r="F19" s="8">
        <v>3981.0000000000005</v>
      </c>
      <c r="G19" s="8">
        <v>161.41153972349704</v>
      </c>
      <c r="H19" s="8">
        <f t="shared" si="1"/>
        <v>2976.0699078398338</v>
      </c>
      <c r="I19" s="8">
        <f t="shared" si="2"/>
        <v>7118.4814475633311</v>
      </c>
      <c r="J19" s="8">
        <v>459.9</v>
      </c>
      <c r="K19" s="7">
        <v>71</v>
      </c>
      <c r="L19" s="8"/>
    </row>
    <row r="20" spans="1:12" x14ac:dyDescent="0.2">
      <c r="A20" s="4" t="s">
        <v>4</v>
      </c>
      <c r="B20" s="8">
        <f t="shared" si="3"/>
        <v>459.9</v>
      </c>
      <c r="C20" s="8">
        <f>+'tab 17'!E17</f>
        <v>6230.1</v>
      </c>
      <c r="D20" s="8">
        <v>0.244662335694</v>
      </c>
      <c r="E20" s="8">
        <f t="shared" si="4"/>
        <v>6690.2446623356936</v>
      </c>
      <c r="F20" s="8">
        <v>3629.2999999999997</v>
      </c>
      <c r="G20" s="8">
        <v>191.82015772875903</v>
      </c>
      <c r="H20" s="8">
        <f t="shared" si="1"/>
        <v>2503.8245046069346</v>
      </c>
      <c r="I20" s="8">
        <f t="shared" si="2"/>
        <v>6324.9446623356935</v>
      </c>
      <c r="J20" s="8">
        <v>365.3</v>
      </c>
      <c r="K20" s="7">
        <v>97.5</v>
      </c>
      <c r="L20" s="8"/>
    </row>
    <row r="21" spans="1:12" x14ac:dyDescent="0.2">
      <c r="A21" s="4" t="s">
        <v>5</v>
      </c>
      <c r="B21" s="8">
        <f t="shared" si="3"/>
        <v>365.3</v>
      </c>
      <c r="C21" s="8">
        <f>+'tab 17'!E18</f>
        <v>6343.2</v>
      </c>
      <c r="D21" s="8">
        <v>3.8790324090000008E-2</v>
      </c>
      <c r="E21" s="8">
        <f t="shared" si="4"/>
        <v>6708.5387903240899</v>
      </c>
      <c r="F21" s="8">
        <v>3470.0999999999995</v>
      </c>
      <c r="G21" s="8">
        <v>157.28252696252699</v>
      </c>
      <c r="H21" s="8">
        <f t="shared" si="1"/>
        <v>2649.0562633615632</v>
      </c>
      <c r="I21" s="8">
        <f t="shared" si="2"/>
        <v>6276.4387903240895</v>
      </c>
      <c r="J21" s="8">
        <v>432.1</v>
      </c>
      <c r="K21" s="7">
        <v>113</v>
      </c>
      <c r="L21" s="8"/>
    </row>
    <row r="22" spans="1:12" x14ac:dyDescent="0.2">
      <c r="A22" s="4" t="s">
        <v>6</v>
      </c>
      <c r="B22" s="8">
        <f t="shared" si="3"/>
        <v>432.1</v>
      </c>
      <c r="C22" s="8">
        <f>+'tab 17'!E19</f>
        <v>7603.9</v>
      </c>
      <c r="D22" s="8">
        <v>2.0035604736000003E-2</v>
      </c>
      <c r="E22" s="8">
        <f t="shared" si="4"/>
        <v>8036.0200356047362</v>
      </c>
      <c r="F22" s="8">
        <v>3947.2000000000003</v>
      </c>
      <c r="G22" s="8">
        <v>232.1</v>
      </c>
      <c r="H22" s="8">
        <f t="shared" si="1"/>
        <v>3308.220035604736</v>
      </c>
      <c r="I22" s="8">
        <f t="shared" si="2"/>
        <v>7487.5200356047362</v>
      </c>
      <c r="J22" s="8">
        <v>548.5</v>
      </c>
      <c r="K22" s="7">
        <v>101</v>
      </c>
      <c r="L22" s="8"/>
    </row>
    <row r="23" spans="1:12" x14ac:dyDescent="0.2">
      <c r="A23" s="4" t="s">
        <v>7</v>
      </c>
      <c r="B23" s="8">
        <f t="shared" si="3"/>
        <v>548.5</v>
      </c>
      <c r="C23" s="8">
        <f>+'tab 17'!E20</f>
        <v>6848.7</v>
      </c>
      <c r="D23" s="8">
        <v>1.8297624051629999</v>
      </c>
      <c r="E23" s="8">
        <f t="shared" si="4"/>
        <v>7399.0297624051627</v>
      </c>
      <c r="F23" s="8">
        <v>3882</v>
      </c>
      <c r="G23" s="8">
        <v>114.19999999999999</v>
      </c>
      <c r="H23" s="8">
        <f t="shared" si="1"/>
        <v>2908.0297624051627</v>
      </c>
      <c r="I23" s="8">
        <f t="shared" si="2"/>
        <v>6904.2297624051625</v>
      </c>
      <c r="J23" s="8">
        <v>494.8</v>
      </c>
      <c r="K23" s="7">
        <v>106</v>
      </c>
      <c r="L23" s="8"/>
    </row>
    <row r="24" spans="1:12" x14ac:dyDescent="0.2">
      <c r="A24" s="4" t="s">
        <v>8</v>
      </c>
      <c r="B24" s="8">
        <f t="shared" si="3"/>
        <v>494.8</v>
      </c>
      <c r="C24" s="8">
        <f>+'tab 17'!E21</f>
        <v>7143.5</v>
      </c>
      <c r="D24" s="8">
        <v>20.183158984149003</v>
      </c>
      <c r="E24" s="8">
        <f t="shared" si="4"/>
        <v>7658.4831589841488</v>
      </c>
      <c r="F24" s="8">
        <v>3860.0129999999995</v>
      </c>
      <c r="G24" s="8">
        <v>115.67322150000001</v>
      </c>
      <c r="H24" s="8">
        <f t="shared" si="1"/>
        <v>3159.9969374841489</v>
      </c>
      <c r="I24" s="8">
        <f t="shared" si="2"/>
        <v>7135.6831589841486</v>
      </c>
      <c r="J24" s="8">
        <v>522.79999999999995</v>
      </c>
      <c r="K24" s="7">
        <v>126</v>
      </c>
      <c r="L24" s="8"/>
    </row>
    <row r="25" spans="1:12" x14ac:dyDescent="0.2">
      <c r="A25" s="4" t="s">
        <v>9</v>
      </c>
      <c r="B25" s="8">
        <f t="shared" si="3"/>
        <v>522.79999999999995</v>
      </c>
      <c r="C25" s="8">
        <f>+'tab 17'!E22</f>
        <v>6934.6</v>
      </c>
      <c r="D25" s="8">
        <v>96.4</v>
      </c>
      <c r="E25" s="8">
        <f t="shared" si="4"/>
        <v>7553.8</v>
      </c>
      <c r="F25" s="8">
        <v>3888.6050000000005</v>
      </c>
      <c r="G25" s="8">
        <v>149.40000000000003</v>
      </c>
      <c r="H25" s="8">
        <f t="shared" si="1"/>
        <v>2952.7949999999996</v>
      </c>
      <c r="I25" s="8">
        <f t="shared" si="2"/>
        <v>6990.8</v>
      </c>
      <c r="J25" s="8">
        <v>563</v>
      </c>
      <c r="K25" s="7">
        <v>121</v>
      </c>
      <c r="L25" s="8"/>
    </row>
    <row r="26" spans="1:12" x14ac:dyDescent="0.2">
      <c r="A26" s="4" t="s">
        <v>10</v>
      </c>
      <c r="B26" s="8">
        <f t="shared" si="3"/>
        <v>563</v>
      </c>
      <c r="C26" s="8">
        <f>+'tab 17'!E23</f>
        <v>5365.4</v>
      </c>
      <c r="D26" s="8">
        <v>206.4</v>
      </c>
      <c r="E26" s="8">
        <f t="shared" si="4"/>
        <v>6134.7999999999993</v>
      </c>
      <c r="F26" s="8">
        <v>2719.0469999999996</v>
      </c>
      <c r="G26" s="8">
        <v>68.05054347235199</v>
      </c>
      <c r="H26" s="8">
        <f t="shared" si="1"/>
        <v>2954.5024565276481</v>
      </c>
      <c r="I26" s="8">
        <f t="shared" si="2"/>
        <v>5741.5999999999995</v>
      </c>
      <c r="J26" s="8">
        <v>393.2</v>
      </c>
      <c r="K26" s="7">
        <v>129</v>
      </c>
      <c r="L26" s="8"/>
    </row>
    <row r="27" spans="1:12" x14ac:dyDescent="0.2">
      <c r="A27" s="4" t="s">
        <v>11</v>
      </c>
      <c r="B27" s="8">
        <f t="shared" si="3"/>
        <v>393.2</v>
      </c>
      <c r="C27" s="8">
        <f>+'tab 17'!E24</f>
        <v>6353.5</v>
      </c>
      <c r="D27" s="8">
        <v>308.5</v>
      </c>
      <c r="E27" s="8">
        <f t="shared" si="4"/>
        <v>7055.2</v>
      </c>
      <c r="F27" s="8">
        <v>3063.9160000000002</v>
      </c>
      <c r="G27" s="8">
        <v>198.19867592101502</v>
      </c>
      <c r="H27" s="8">
        <f t="shared" si="1"/>
        <v>3518.6853240789851</v>
      </c>
      <c r="I27" s="8">
        <f t="shared" si="2"/>
        <v>6780.8</v>
      </c>
      <c r="J27" s="8">
        <v>274.39999999999998</v>
      </c>
      <c r="K27" s="7">
        <v>89</v>
      </c>
      <c r="L27" s="8"/>
    </row>
    <row r="28" spans="1:12" x14ac:dyDescent="0.2">
      <c r="A28" s="4" t="s">
        <v>86</v>
      </c>
      <c r="B28" s="8">
        <f t="shared" si="3"/>
        <v>274.39999999999998</v>
      </c>
      <c r="C28" s="8">
        <f>+'tab 17'!E25</f>
        <v>6435.6</v>
      </c>
      <c r="D28" s="8">
        <v>373.7</v>
      </c>
      <c r="E28" s="8">
        <f t="shared" si="4"/>
        <v>7083.7</v>
      </c>
      <c r="F28" s="8">
        <v>2752.8</v>
      </c>
      <c r="G28" s="8">
        <v>234.794297707704</v>
      </c>
      <c r="H28" s="8">
        <f t="shared" si="1"/>
        <v>3669.0057022922952</v>
      </c>
      <c r="I28" s="8">
        <f t="shared" si="2"/>
        <v>6656.5999999999995</v>
      </c>
      <c r="J28" s="8">
        <v>427.1</v>
      </c>
      <c r="K28" s="7">
        <v>105</v>
      </c>
      <c r="L28" s="8"/>
    </row>
    <row r="29" spans="1:12" x14ac:dyDescent="0.2">
      <c r="A29" s="4" t="s">
        <v>53</v>
      </c>
      <c r="B29" s="8">
        <f t="shared" si="3"/>
        <v>427.1</v>
      </c>
      <c r="C29" s="8">
        <f>+'tab 17'!E26</f>
        <v>7452.2</v>
      </c>
      <c r="D29" s="8">
        <v>327</v>
      </c>
      <c r="E29" s="8">
        <f t="shared" si="4"/>
        <v>8206.2999999999993</v>
      </c>
      <c r="F29" s="8">
        <v>2791.1570000000002</v>
      </c>
      <c r="G29" s="8">
        <v>273.57759236045695</v>
      </c>
      <c r="H29" s="8">
        <f t="shared" si="1"/>
        <v>4741.9654076395418</v>
      </c>
      <c r="I29" s="8">
        <f t="shared" si="2"/>
        <v>7806.6999999999989</v>
      </c>
      <c r="J29" s="8">
        <v>399.6</v>
      </c>
      <c r="K29" s="7">
        <v>90.5</v>
      </c>
      <c r="L29" s="8"/>
    </row>
    <row r="30" spans="1:12" x14ac:dyDescent="0.2">
      <c r="A30" s="4" t="s">
        <v>55</v>
      </c>
      <c r="B30" s="8">
        <f t="shared" si="3"/>
        <v>399.6</v>
      </c>
      <c r="C30" s="8">
        <f>+'tab 17'!E27</f>
        <v>6183.9</v>
      </c>
      <c r="D30" s="8">
        <v>103.9</v>
      </c>
      <c r="E30" s="8">
        <f t="shared" ref="E30:E35" si="5">SUM(B30:D30)</f>
        <v>6687.4</v>
      </c>
      <c r="F30" s="8">
        <v>2494.7009999999996</v>
      </c>
      <c r="G30" s="8">
        <v>369.52324114734</v>
      </c>
      <c r="H30" s="8">
        <f t="shared" si="1"/>
        <v>3476.5757588526599</v>
      </c>
      <c r="I30" s="8">
        <f t="shared" si="2"/>
        <v>6340.7999999999993</v>
      </c>
      <c r="J30" s="8">
        <v>346.6</v>
      </c>
      <c r="K30" s="7">
        <v>101</v>
      </c>
      <c r="L30" s="8"/>
    </row>
    <row r="31" spans="1:12" x14ac:dyDescent="0.2">
      <c r="A31" s="4" t="s">
        <v>87</v>
      </c>
      <c r="B31" s="8">
        <f t="shared" si="3"/>
        <v>346.6</v>
      </c>
      <c r="C31" s="8">
        <f>+'tab 17'!E28</f>
        <v>6664.6</v>
      </c>
      <c r="D31" s="8">
        <v>1.6</v>
      </c>
      <c r="E31" s="8">
        <f t="shared" si="5"/>
        <v>7012.8000000000011</v>
      </c>
      <c r="F31" s="8">
        <v>2642.68</v>
      </c>
      <c r="G31" s="8">
        <v>354.43291551135297</v>
      </c>
      <c r="H31" s="8">
        <f t="shared" si="1"/>
        <v>3594.8870844886483</v>
      </c>
      <c r="I31" s="8">
        <f t="shared" si="2"/>
        <v>6592.0000000000009</v>
      </c>
      <c r="J31" s="8">
        <v>420.8</v>
      </c>
      <c r="K31" s="7">
        <v>117</v>
      </c>
      <c r="L31" s="8"/>
    </row>
    <row r="32" spans="1:12" x14ac:dyDescent="0.2">
      <c r="A32" s="4" t="s">
        <v>57</v>
      </c>
      <c r="B32" s="8">
        <f t="shared" si="3"/>
        <v>420.8</v>
      </c>
      <c r="C32" s="8">
        <f>+'tab 17'!E29</f>
        <v>8198.1</v>
      </c>
      <c r="D32" s="8">
        <v>1.1000000000000001</v>
      </c>
      <c r="E32" s="8">
        <f t="shared" si="5"/>
        <v>8620</v>
      </c>
      <c r="F32" s="8">
        <v>2922.7440000000001</v>
      </c>
      <c r="G32" s="8">
        <v>378.92510189093707</v>
      </c>
      <c r="H32" s="8">
        <f t="shared" si="1"/>
        <v>4726.2308981090619</v>
      </c>
      <c r="I32" s="8">
        <f t="shared" si="2"/>
        <v>8027.9</v>
      </c>
      <c r="J32" s="8">
        <v>592.1</v>
      </c>
      <c r="K32" s="7">
        <v>107</v>
      </c>
      <c r="L32" s="8"/>
    </row>
    <row r="33" spans="1:18" x14ac:dyDescent="0.2">
      <c r="A33" s="4" t="s">
        <v>58</v>
      </c>
      <c r="B33" s="8">
        <f t="shared" si="3"/>
        <v>592.1</v>
      </c>
      <c r="C33" s="8">
        <f>+'tab 17'!E30</f>
        <v>8172.1</v>
      </c>
      <c r="D33" s="8">
        <v>0.2</v>
      </c>
      <c r="E33" s="8">
        <f t="shared" si="5"/>
        <v>8764.4000000000015</v>
      </c>
      <c r="F33" s="8">
        <v>3009.9070000000002</v>
      </c>
      <c r="G33" s="8">
        <v>522.91839498154206</v>
      </c>
      <c r="H33" s="8">
        <f t="shared" si="1"/>
        <v>4630.0746050184589</v>
      </c>
      <c r="I33" s="8">
        <f t="shared" si="2"/>
        <v>8162.9000000000015</v>
      </c>
      <c r="J33" s="8">
        <v>601.5</v>
      </c>
      <c r="K33" s="7">
        <v>96</v>
      </c>
      <c r="L33" s="8"/>
    </row>
    <row r="34" spans="1:18" x14ac:dyDescent="0.2">
      <c r="A34" s="4" t="s">
        <v>59</v>
      </c>
      <c r="B34" s="8">
        <f t="shared" si="3"/>
        <v>601.5</v>
      </c>
      <c r="C34" s="8">
        <f>+'tab 17'!E31</f>
        <v>7347.9</v>
      </c>
      <c r="D34" s="8">
        <v>0.5</v>
      </c>
      <c r="E34" s="8">
        <f t="shared" si="5"/>
        <v>7949.9</v>
      </c>
      <c r="F34" s="8">
        <v>2679.97</v>
      </c>
      <c r="G34" s="8">
        <v>615.80090668767298</v>
      </c>
      <c r="H34" s="8">
        <f t="shared" si="1"/>
        <v>4165.0290933123269</v>
      </c>
      <c r="I34" s="8">
        <f t="shared" si="2"/>
        <v>7460.7999999999993</v>
      </c>
      <c r="J34" s="8">
        <v>489.1</v>
      </c>
      <c r="K34" s="7">
        <v>111</v>
      </c>
      <c r="L34" s="8"/>
    </row>
    <row r="35" spans="1:18" x14ac:dyDescent="0.2">
      <c r="A35" s="4" t="s">
        <v>60</v>
      </c>
      <c r="B35" s="8">
        <f t="shared" si="3"/>
        <v>489.1</v>
      </c>
      <c r="C35" s="8">
        <f>+'tab 17'!E32</f>
        <v>6588.7</v>
      </c>
      <c r="D35" s="8">
        <v>2.6</v>
      </c>
      <c r="E35" s="8">
        <f t="shared" si="5"/>
        <v>7080.4000000000005</v>
      </c>
      <c r="F35" s="8">
        <v>2705.8790799999997</v>
      </c>
      <c r="G35" s="8">
        <v>599.28577684321499</v>
      </c>
      <c r="H35" s="8">
        <f t="shared" si="1"/>
        <v>3132.1351431567855</v>
      </c>
      <c r="I35" s="8">
        <f t="shared" si="2"/>
        <v>6437.3</v>
      </c>
      <c r="J35" s="8">
        <v>643.1</v>
      </c>
      <c r="K35" s="7">
        <v>162</v>
      </c>
      <c r="L35" s="8"/>
    </row>
    <row r="36" spans="1:18" x14ac:dyDescent="0.2">
      <c r="A36" s="4" t="s">
        <v>61</v>
      </c>
      <c r="B36" s="8">
        <f t="shared" si="3"/>
        <v>643.1</v>
      </c>
      <c r="C36" s="8">
        <f>+'tab 17'!E33</f>
        <v>4300.3</v>
      </c>
      <c r="D36" s="8">
        <v>0</v>
      </c>
      <c r="E36" s="8">
        <f t="shared" ref="E36:E50" si="6">SUM(B36:D36)</f>
        <v>4943.4000000000005</v>
      </c>
      <c r="F36" s="8">
        <v>2239.8269</v>
      </c>
      <c r="G36" s="8">
        <v>190.12105996260303</v>
      </c>
      <c r="H36" s="8">
        <f t="shared" si="1"/>
        <v>1999.352040037397</v>
      </c>
      <c r="I36" s="8">
        <f t="shared" si="2"/>
        <v>4429.3</v>
      </c>
      <c r="J36" s="8">
        <v>514.1</v>
      </c>
      <c r="K36" s="7">
        <v>223</v>
      </c>
      <c r="L36" s="8"/>
    </row>
    <row r="37" spans="1:18" x14ac:dyDescent="0.2">
      <c r="A37" s="11" t="s">
        <v>64</v>
      </c>
      <c r="B37" s="8">
        <f t="shared" si="3"/>
        <v>514.1</v>
      </c>
      <c r="C37" s="8">
        <f>+'tab 17'!E34</f>
        <v>4148.8</v>
      </c>
      <c r="D37" s="8">
        <v>24.2</v>
      </c>
      <c r="E37" s="8">
        <f t="shared" si="6"/>
        <v>4687.1000000000004</v>
      </c>
      <c r="F37" s="8">
        <v>1900.6969299999996</v>
      </c>
      <c r="G37" s="8">
        <v>295.32461539266001</v>
      </c>
      <c r="H37" s="8">
        <f t="shared" si="1"/>
        <v>2149.4784546073406</v>
      </c>
      <c r="I37" s="8">
        <f t="shared" si="2"/>
        <v>4345.5</v>
      </c>
      <c r="J37" s="8">
        <v>341.6</v>
      </c>
      <c r="K37" s="7">
        <v>158</v>
      </c>
      <c r="L37" s="8"/>
    </row>
    <row r="38" spans="1:18" x14ac:dyDescent="0.2">
      <c r="A38" s="11" t="s">
        <v>65</v>
      </c>
      <c r="B38" s="8">
        <f t="shared" si="3"/>
        <v>341.6</v>
      </c>
      <c r="C38" s="8">
        <f>+'tab 17'!E35</f>
        <v>6096.1</v>
      </c>
      <c r="D38" s="8">
        <v>0.3</v>
      </c>
      <c r="E38" s="8">
        <f t="shared" si="6"/>
        <v>6438.0000000000009</v>
      </c>
      <c r="F38" s="8">
        <v>2562.5510700000004</v>
      </c>
      <c r="G38" s="8">
        <v>275.15730984531302</v>
      </c>
      <c r="H38" s="8">
        <f t="shared" si="1"/>
        <v>2982.6916201546869</v>
      </c>
      <c r="I38" s="8">
        <f t="shared" si="2"/>
        <v>5820.4000000000005</v>
      </c>
      <c r="J38" s="8">
        <v>617.6</v>
      </c>
      <c r="K38" s="7">
        <v>161</v>
      </c>
      <c r="L38" s="8"/>
    </row>
    <row r="39" spans="1:18" x14ac:dyDescent="0.2">
      <c r="A39" s="11" t="s">
        <v>66</v>
      </c>
      <c r="B39" s="8">
        <f t="shared" si="3"/>
        <v>617.6</v>
      </c>
      <c r="C39" s="8">
        <f>+'tab 17'!E36</f>
        <v>5370</v>
      </c>
      <c r="D39" s="8">
        <v>71.599999999999994</v>
      </c>
      <c r="E39" s="8">
        <f t="shared" si="6"/>
        <v>6059.2000000000007</v>
      </c>
      <c r="F39" s="8">
        <v>2400</v>
      </c>
      <c r="G39" s="8">
        <v>132.68900780534699</v>
      </c>
      <c r="H39" s="8">
        <f t="shared" si="1"/>
        <v>3096.5109921946537</v>
      </c>
      <c r="I39" s="8">
        <f t="shared" si="2"/>
        <v>5629.2000000000007</v>
      </c>
      <c r="J39" s="8">
        <v>430</v>
      </c>
      <c r="K39" s="7">
        <v>260</v>
      </c>
      <c r="L39" s="8"/>
    </row>
    <row r="40" spans="1:18" x14ac:dyDescent="0.2">
      <c r="A40" s="11" t="s">
        <v>67</v>
      </c>
      <c r="B40" s="8">
        <f t="shared" si="3"/>
        <v>430</v>
      </c>
      <c r="C40" s="8">
        <f>+'tab 17'!E37</f>
        <v>5666</v>
      </c>
      <c r="D40" s="8">
        <v>0</v>
      </c>
      <c r="E40" s="8">
        <f t="shared" si="6"/>
        <v>6096</v>
      </c>
      <c r="F40" s="8">
        <v>2500</v>
      </c>
      <c r="G40" s="8">
        <v>191.37798110346301</v>
      </c>
      <c r="H40" s="8">
        <f t="shared" si="1"/>
        <v>2912.6220188965372</v>
      </c>
      <c r="I40" s="8">
        <f t="shared" si="2"/>
        <v>5604</v>
      </c>
      <c r="J40" s="8">
        <v>492</v>
      </c>
      <c r="K40" s="7">
        <v>252</v>
      </c>
      <c r="L40" s="8"/>
    </row>
    <row r="41" spans="1:18" x14ac:dyDescent="0.2">
      <c r="A41" s="11" t="s">
        <v>69</v>
      </c>
      <c r="B41" s="8">
        <f t="shared" si="3"/>
        <v>492</v>
      </c>
      <c r="C41" s="8">
        <f>+'tab 17'!E38</f>
        <v>4203</v>
      </c>
      <c r="D41" s="8">
        <v>90.6</v>
      </c>
      <c r="E41" s="8">
        <f t="shared" si="6"/>
        <v>4785.6000000000004</v>
      </c>
      <c r="F41" s="8">
        <v>2000</v>
      </c>
      <c r="G41" s="8">
        <v>218.92546272334502</v>
      </c>
      <c r="H41" s="8">
        <f t="shared" si="1"/>
        <v>2141.0045372766554</v>
      </c>
      <c r="I41" s="8">
        <f t="shared" si="2"/>
        <v>4359.93</v>
      </c>
      <c r="J41" s="8">
        <v>425.67</v>
      </c>
      <c r="K41" s="7">
        <v>246</v>
      </c>
      <c r="L41" s="8"/>
    </row>
    <row r="42" spans="1:18" x14ac:dyDescent="0.2">
      <c r="A42" s="11" t="s">
        <v>72</v>
      </c>
      <c r="B42" s="8">
        <f>+J41</f>
        <v>425.67</v>
      </c>
      <c r="C42" s="8">
        <f>+'tab 17'!E39</f>
        <v>5125</v>
      </c>
      <c r="D42" s="8">
        <v>60</v>
      </c>
      <c r="E42" s="8">
        <f t="shared" si="6"/>
        <v>5610.67</v>
      </c>
      <c r="F42" s="8">
        <v>1900</v>
      </c>
      <c r="G42" s="8">
        <v>228.13998571249201</v>
      </c>
      <c r="H42" s="8">
        <f t="shared" si="1"/>
        <v>3045.030014287508</v>
      </c>
      <c r="I42" s="8">
        <f t="shared" si="2"/>
        <v>5173.17</v>
      </c>
      <c r="J42" s="8">
        <v>437.5</v>
      </c>
      <c r="K42" s="7">
        <v>194</v>
      </c>
      <c r="L42" s="8"/>
    </row>
    <row r="43" spans="1:18" x14ac:dyDescent="0.2">
      <c r="A43" s="11" t="s">
        <v>75</v>
      </c>
      <c r="B43" s="8">
        <f>+J42</f>
        <v>437.5</v>
      </c>
      <c r="C43" s="8">
        <f>+'tab 17'!E40</f>
        <v>4043</v>
      </c>
      <c r="D43" s="8">
        <v>16.399999999999999</v>
      </c>
      <c r="E43" s="8">
        <f t="shared" si="6"/>
        <v>4496.8999999999996</v>
      </c>
      <c r="F43" s="8">
        <v>1500</v>
      </c>
      <c r="G43" s="8">
        <v>136.11302056359</v>
      </c>
      <c r="H43" s="8">
        <f t="shared" si="1"/>
        <v>2469.7869794364096</v>
      </c>
      <c r="I43" s="8">
        <f t="shared" si="2"/>
        <v>4105.8999999999996</v>
      </c>
      <c r="J43" s="8">
        <v>391</v>
      </c>
      <c r="K43" s="7">
        <v>227</v>
      </c>
      <c r="L43" s="8"/>
    </row>
    <row r="44" spans="1:18" x14ac:dyDescent="0.2">
      <c r="A44" s="11" t="s">
        <v>78</v>
      </c>
      <c r="B44" s="8">
        <f>+J43</f>
        <v>391</v>
      </c>
      <c r="C44" s="8">
        <f>+'tab 17'!E41</f>
        <v>5369</v>
      </c>
      <c r="D44" s="8">
        <v>51.1</v>
      </c>
      <c r="E44" s="8">
        <f t="shared" si="6"/>
        <v>5811.1</v>
      </c>
      <c r="F44" s="8">
        <v>1769.4399999999998</v>
      </c>
      <c r="G44" s="8">
        <v>341.65464751467005</v>
      </c>
      <c r="H44" s="8">
        <f t="shared" si="1"/>
        <v>3300.2353524853302</v>
      </c>
      <c r="I44" s="8">
        <f t="shared" si="2"/>
        <v>5411.33</v>
      </c>
      <c r="J44" s="8">
        <v>399.77</v>
      </c>
      <c r="K44" s="7">
        <v>195</v>
      </c>
      <c r="L44" s="8"/>
    </row>
    <row r="45" spans="1:18" x14ac:dyDescent="0.2">
      <c r="A45" s="51" t="s">
        <v>80</v>
      </c>
      <c r="B45" s="52">
        <f>+J44</f>
        <v>399.77</v>
      </c>
      <c r="C45" s="52">
        <f>+'tab 17'!E42</f>
        <v>6422</v>
      </c>
      <c r="D45" s="52">
        <v>0</v>
      </c>
      <c r="E45" s="52">
        <f t="shared" si="6"/>
        <v>6821.77</v>
      </c>
      <c r="F45" s="52">
        <v>1853.576</v>
      </c>
      <c r="G45" s="52">
        <v>478.09633530242689</v>
      </c>
      <c r="H45" s="52">
        <f t="shared" si="1"/>
        <v>4038.9995558541991</v>
      </c>
      <c r="I45" s="52">
        <f t="shared" si="2"/>
        <v>6370.6718911566259</v>
      </c>
      <c r="J45" s="52">
        <v>451.09810884337458</v>
      </c>
      <c r="K45" s="53">
        <v>142</v>
      </c>
      <c r="L45" s="8"/>
      <c r="N45" s="54"/>
      <c r="O45" s="8"/>
      <c r="P45" s="8"/>
      <c r="Q45" s="8"/>
      <c r="R45" s="8"/>
    </row>
    <row r="46" spans="1:18" x14ac:dyDescent="0.2">
      <c r="A46" s="51" t="s">
        <v>82</v>
      </c>
      <c r="B46" s="52">
        <f>+J45</f>
        <v>451.09810884337458</v>
      </c>
      <c r="C46" s="52">
        <f>+'tab 17'!E43</f>
        <v>5631</v>
      </c>
      <c r="D46" s="52">
        <v>0.50408696206299985</v>
      </c>
      <c r="E46" s="52">
        <f t="shared" si="6"/>
        <v>6082.602195805438</v>
      </c>
      <c r="F46" s="52">
        <v>1760.4090000000001</v>
      </c>
      <c r="G46" s="52">
        <v>387.21716119852488</v>
      </c>
      <c r="H46" s="52">
        <f t="shared" si="1"/>
        <v>3457.9999999999995</v>
      </c>
      <c r="I46" s="52">
        <f t="shared" si="2"/>
        <v>5605.6261611985246</v>
      </c>
      <c r="J46" s="52">
        <v>476.97603460691334</v>
      </c>
      <c r="K46" s="53">
        <v>155</v>
      </c>
      <c r="L46" s="8"/>
      <c r="N46" s="54"/>
      <c r="O46" s="8"/>
      <c r="P46" s="8"/>
      <c r="Q46" s="8"/>
      <c r="R46" s="8"/>
    </row>
    <row r="47" spans="1:18" x14ac:dyDescent="0.2">
      <c r="A47" s="51" t="s">
        <v>81</v>
      </c>
      <c r="B47" s="52">
        <f t="shared" ref="B47:B50" si="7">+J46</f>
        <v>476.97603460691334</v>
      </c>
      <c r="C47" s="52">
        <f>+'tab 17'!E44</f>
        <v>5945</v>
      </c>
      <c r="D47" s="52">
        <v>1.0883119563629997</v>
      </c>
      <c r="E47" s="52">
        <f t="shared" si="6"/>
        <v>6423.0643465632766</v>
      </c>
      <c r="F47" s="52">
        <v>1712.01</v>
      </c>
      <c r="G47" s="52">
        <v>340.64748459156186</v>
      </c>
      <c r="H47" s="52">
        <f t="shared" si="1"/>
        <v>3914.3999999999996</v>
      </c>
      <c r="I47" s="52">
        <f t="shared" si="2"/>
        <v>5967.0574845915617</v>
      </c>
      <c r="J47" s="52">
        <v>456.0068619717149</v>
      </c>
      <c r="K47" s="53">
        <v>161</v>
      </c>
      <c r="L47" s="8"/>
      <c r="N47" s="54"/>
      <c r="O47" s="8"/>
      <c r="P47" s="8"/>
      <c r="Q47" s="8"/>
      <c r="R47" s="8"/>
    </row>
    <row r="48" spans="1:18" ht="10.199999999999999" customHeight="1" x14ac:dyDescent="0.2">
      <c r="A48" s="51" t="s">
        <v>108</v>
      </c>
      <c r="B48" s="52">
        <f t="shared" si="7"/>
        <v>456.0068619717149</v>
      </c>
      <c r="C48" s="52">
        <f>+'tab 17'!E45</f>
        <v>4468</v>
      </c>
      <c r="D48" s="52">
        <v>0.93222467486699978</v>
      </c>
      <c r="E48" s="52">
        <f t="shared" si="6"/>
        <v>4924.9390866465819</v>
      </c>
      <c r="F48" s="52">
        <v>1562.7429999999999</v>
      </c>
      <c r="G48" s="52">
        <v>279.55353370177693</v>
      </c>
      <c r="H48" s="52">
        <f t="shared" si="1"/>
        <v>2687.0000000000009</v>
      </c>
      <c r="I48" s="52">
        <f t="shared" si="2"/>
        <v>4529.2965337017777</v>
      </c>
      <c r="J48" s="52">
        <v>395.64255294480427</v>
      </c>
      <c r="K48" s="53">
        <v>194</v>
      </c>
      <c r="L48" s="8"/>
      <c r="N48" s="54"/>
      <c r="O48" s="8"/>
      <c r="P48" s="8"/>
      <c r="Q48" s="8"/>
      <c r="R48" s="8"/>
    </row>
    <row r="49" spans="1:18" ht="10.199999999999999" customHeight="1" x14ac:dyDescent="0.2">
      <c r="A49" s="51" t="s">
        <v>109</v>
      </c>
      <c r="B49" s="52">
        <f t="shared" si="7"/>
        <v>395.64255294480427</v>
      </c>
      <c r="C49" s="52">
        <f>+'tab 17'!E46</f>
        <v>5323</v>
      </c>
      <c r="D49" s="52">
        <v>24.765738432900992</v>
      </c>
      <c r="E49" s="52">
        <f t="shared" si="6"/>
        <v>5743.4082913777056</v>
      </c>
      <c r="F49" s="52">
        <v>1556.9839999999999</v>
      </c>
      <c r="G49" s="52">
        <v>297.69790855776995</v>
      </c>
      <c r="H49" s="52">
        <f t="shared" si="1"/>
        <v>3493.7999999999993</v>
      </c>
      <c r="I49" s="52">
        <f t="shared" si="2"/>
        <v>5348.4819085577692</v>
      </c>
      <c r="J49" s="52">
        <v>394.92638281993641</v>
      </c>
      <c r="K49" s="53">
        <v>243</v>
      </c>
      <c r="L49" s="8"/>
      <c r="N49" s="54"/>
      <c r="O49" s="8"/>
      <c r="P49" s="8"/>
      <c r="Q49" s="8"/>
      <c r="R49" s="8"/>
    </row>
    <row r="50" spans="1:18" ht="10.199999999999999" customHeight="1" x14ac:dyDescent="0.2">
      <c r="A50" s="55" t="s">
        <v>110</v>
      </c>
      <c r="B50" s="56">
        <f t="shared" si="7"/>
        <v>394.92638281993641</v>
      </c>
      <c r="C50" s="56">
        <f>+'tab 17'!E47</f>
        <v>4455</v>
      </c>
      <c r="D50" s="56">
        <v>55</v>
      </c>
      <c r="E50" s="56">
        <f t="shared" si="6"/>
        <v>4904.9263828199364</v>
      </c>
      <c r="F50" s="56">
        <v>1500</v>
      </c>
      <c r="G50" s="56">
        <v>200</v>
      </c>
      <c r="H50" s="56">
        <v>2782</v>
      </c>
      <c r="I50" s="56">
        <f>SUM(F50:H50)</f>
        <v>4482</v>
      </c>
      <c r="J50" s="56">
        <f>E50-I50</f>
        <v>422.92638281993641</v>
      </c>
      <c r="K50" s="57">
        <v>335</v>
      </c>
      <c r="L50" s="8"/>
      <c r="N50" s="54"/>
    </row>
    <row r="51" spans="1:18" x14ac:dyDescent="0.2">
      <c r="A51" s="12" t="s">
        <v>90</v>
      </c>
      <c r="B51" s="8"/>
      <c r="C51" s="8"/>
      <c r="D51" s="8"/>
      <c r="E51" s="8"/>
      <c r="F51" s="8"/>
      <c r="G51" s="8"/>
      <c r="H51" s="8"/>
      <c r="I51" s="8"/>
      <c r="J51" s="8"/>
      <c r="K51" s="7"/>
      <c r="L51" s="8"/>
    </row>
    <row r="52" spans="1:18" x14ac:dyDescent="0.2">
      <c r="A52" t="s">
        <v>111</v>
      </c>
    </row>
    <row r="53" spans="1:18" x14ac:dyDescent="0.2">
      <c r="A53" t="s">
        <v>99</v>
      </c>
    </row>
    <row r="54" spans="1:18" x14ac:dyDescent="0.2">
      <c r="J54" s="21"/>
      <c r="K54" s="48" t="s">
        <v>107</v>
      </c>
    </row>
  </sheetData>
  <pageMargins left="0.7" right="0.7" top="0.75" bottom="0.75" header="0.3" footer="0.3"/>
  <pageSetup scale="87" firstPageNumber="18" orientation="portrait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8089-32BD-4A20-914A-60FBA0CAE973}">
  <sheetPr>
    <pageSetUpPr fitToPage="1"/>
  </sheetPr>
  <dimension ref="A1:R58"/>
  <sheetViews>
    <sheetView zoomScaleNormal="100" zoomScaleSheetLayoutView="100" workbookViewId="0">
      <pane xSplit="1" ySplit="6" topLeftCell="B7" activePane="bottomRight" state="frozen"/>
      <selection activeCell="D30" sqref="D30"/>
      <selection pane="topRight" activeCell="D30" sqref="D30"/>
      <selection pane="bottomLeft" activeCell="D30" sqref="D30"/>
      <selection pane="bottomRight" activeCell="D30" sqref="D30"/>
    </sheetView>
  </sheetViews>
  <sheetFormatPr defaultRowHeight="10.199999999999999" x14ac:dyDescent="0.2"/>
  <cols>
    <col min="1" max="9" width="13.85546875" customWidth="1"/>
    <col min="10" max="10" width="14.7109375" customWidth="1"/>
    <col min="12" max="12" width="12" customWidth="1"/>
    <col min="15" max="15" width="19.85546875" bestFit="1" customWidth="1"/>
  </cols>
  <sheetData>
    <row r="1" spans="1:11" x14ac:dyDescent="0.2">
      <c r="A1" s="50" t="s">
        <v>102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2" t="s">
        <v>85</v>
      </c>
      <c r="B2" s="29"/>
      <c r="C2" s="30" t="s">
        <v>28</v>
      </c>
      <c r="D2" s="30"/>
      <c r="E2" s="31"/>
      <c r="F2" s="30"/>
      <c r="G2" s="30" t="s">
        <v>26</v>
      </c>
      <c r="H2" s="31"/>
      <c r="I2" s="2"/>
      <c r="J2" s="29" t="s">
        <v>27</v>
      </c>
    </row>
    <row r="3" spans="1:11" x14ac:dyDescent="0.2">
      <c r="A3" s="2" t="s">
        <v>20</v>
      </c>
      <c r="B3" s="24" t="s">
        <v>30</v>
      </c>
      <c r="C3" s="2" t="s">
        <v>16</v>
      </c>
      <c r="D3" s="2" t="s">
        <v>18</v>
      </c>
      <c r="E3" s="25" t="s">
        <v>0</v>
      </c>
      <c r="F3" s="2" t="s">
        <v>31</v>
      </c>
      <c r="G3" s="2" t="s">
        <v>19</v>
      </c>
      <c r="H3" s="25" t="s">
        <v>0</v>
      </c>
      <c r="I3" s="2" t="s">
        <v>32</v>
      </c>
      <c r="J3" s="24" t="s">
        <v>39</v>
      </c>
    </row>
    <row r="4" spans="1:11" x14ac:dyDescent="0.2">
      <c r="A4" s="2" t="s">
        <v>29</v>
      </c>
      <c r="B4" s="24" t="s">
        <v>23</v>
      </c>
      <c r="C4" s="2"/>
      <c r="D4" s="2"/>
      <c r="E4" s="25"/>
      <c r="F4" s="2"/>
      <c r="G4" s="2"/>
      <c r="H4" s="25"/>
      <c r="I4" s="2" t="s">
        <v>23</v>
      </c>
      <c r="J4" s="24" t="s">
        <v>88</v>
      </c>
    </row>
    <row r="5" spans="1:11" x14ac:dyDescent="0.2">
      <c r="A5" s="22"/>
      <c r="B5" s="27"/>
      <c r="C5" s="22"/>
      <c r="D5" s="22"/>
      <c r="E5" s="26"/>
      <c r="F5" s="22"/>
      <c r="G5" s="22"/>
      <c r="H5" s="26"/>
      <c r="I5" s="22"/>
      <c r="J5" s="27" t="s">
        <v>34</v>
      </c>
    </row>
    <row r="6" spans="1:11" x14ac:dyDescent="0.2">
      <c r="A6" s="14"/>
      <c r="B6" s="14"/>
      <c r="C6" s="35"/>
      <c r="D6" s="35"/>
      <c r="E6" s="35"/>
      <c r="F6" s="37" t="s">
        <v>56</v>
      </c>
      <c r="G6" s="35"/>
      <c r="H6" s="35"/>
      <c r="I6" s="35"/>
      <c r="J6" s="32" t="s">
        <v>83</v>
      </c>
    </row>
    <row r="7" spans="1:11" x14ac:dyDescent="0.2">
      <c r="B7" s="15"/>
      <c r="C7" s="15"/>
      <c r="D7" s="15"/>
      <c r="E7" s="15"/>
      <c r="F7" s="15"/>
      <c r="G7" s="15"/>
      <c r="H7" s="15"/>
      <c r="I7" s="15"/>
      <c r="J7" s="2"/>
    </row>
    <row r="8" spans="1:11" x14ac:dyDescent="0.2">
      <c r="A8" s="4" t="s">
        <v>43</v>
      </c>
      <c r="B8" s="8">
        <v>52.5</v>
      </c>
      <c r="C8" s="8">
        <v>1785.8</v>
      </c>
      <c r="D8" s="8">
        <v>0</v>
      </c>
      <c r="E8" s="8">
        <f t="shared" ref="E8:E44" si="0">SUM(B8:D8)</f>
        <v>1838.3</v>
      </c>
      <c r="F8" s="8">
        <f t="shared" ref="F8:F49" si="1">+H8-G8</f>
        <v>1631.3999999999999</v>
      </c>
      <c r="G8" s="8">
        <v>98.9</v>
      </c>
      <c r="H8" s="8">
        <f t="shared" ref="H8:H49" si="2">+E8-I8</f>
        <v>1730.3</v>
      </c>
      <c r="I8" s="8">
        <v>108</v>
      </c>
      <c r="J8" s="7">
        <v>197.0625</v>
      </c>
      <c r="K8" s="13"/>
    </row>
    <row r="9" spans="1:11" x14ac:dyDescent="0.2">
      <c r="A9" s="4" t="s">
        <v>44</v>
      </c>
      <c r="B9" s="8">
        <f t="shared" ref="B9:B50" si="3">+I8</f>
        <v>108</v>
      </c>
      <c r="C9" s="8">
        <v>2189.8000000000002</v>
      </c>
      <c r="D9" s="8">
        <v>0.2</v>
      </c>
      <c r="E9" s="8">
        <f t="shared" si="0"/>
        <v>2298</v>
      </c>
      <c r="F9" s="8">
        <f t="shared" si="1"/>
        <v>2036.8</v>
      </c>
      <c r="G9" s="8">
        <v>107.2</v>
      </c>
      <c r="H9" s="8">
        <f t="shared" si="2"/>
        <v>2144</v>
      </c>
      <c r="I9" s="8">
        <v>154</v>
      </c>
      <c r="J9" s="7">
        <v>156.15</v>
      </c>
      <c r="K9" s="13"/>
    </row>
    <row r="10" spans="1:11" x14ac:dyDescent="0.2">
      <c r="A10" s="4" t="s">
        <v>45</v>
      </c>
      <c r="B10" s="8">
        <f t="shared" si="3"/>
        <v>154</v>
      </c>
      <c r="C10" s="8">
        <v>1588.3</v>
      </c>
      <c r="D10" s="8">
        <v>0</v>
      </c>
      <c r="E10" s="8">
        <f t="shared" si="0"/>
        <v>1742.3</v>
      </c>
      <c r="F10" s="8">
        <f t="shared" si="1"/>
        <v>1647.8999999999999</v>
      </c>
      <c r="G10" s="8">
        <v>1.4</v>
      </c>
      <c r="H10" s="8">
        <f t="shared" si="2"/>
        <v>1649.3</v>
      </c>
      <c r="I10" s="8">
        <v>93</v>
      </c>
      <c r="J10" s="7">
        <v>176.5625</v>
      </c>
      <c r="K10" s="13"/>
    </row>
    <row r="11" spans="1:11" x14ac:dyDescent="0.2">
      <c r="A11" s="4" t="s">
        <v>46</v>
      </c>
      <c r="B11" s="8">
        <f t="shared" si="3"/>
        <v>93</v>
      </c>
      <c r="C11" s="8">
        <v>1133.7</v>
      </c>
      <c r="D11" s="8">
        <v>0</v>
      </c>
      <c r="E11" s="8">
        <f t="shared" si="0"/>
        <v>1226.7</v>
      </c>
      <c r="F11" s="8">
        <f t="shared" si="1"/>
        <v>1125.8000000000002</v>
      </c>
      <c r="G11" s="8">
        <v>1.1000000000000001</v>
      </c>
      <c r="H11" s="8">
        <f t="shared" si="2"/>
        <v>1126.9000000000001</v>
      </c>
      <c r="I11" s="8">
        <v>99.8</v>
      </c>
      <c r="J11" s="7">
        <v>190.21666666666667</v>
      </c>
      <c r="K11" s="13"/>
    </row>
    <row r="12" spans="1:11" x14ac:dyDescent="0.2">
      <c r="A12" s="4" t="s">
        <v>47</v>
      </c>
      <c r="B12" s="8">
        <f t="shared" si="3"/>
        <v>99.8</v>
      </c>
      <c r="C12" s="8">
        <v>1731.8</v>
      </c>
      <c r="D12" s="8">
        <v>0</v>
      </c>
      <c r="E12" s="8">
        <f t="shared" si="0"/>
        <v>1831.6</v>
      </c>
      <c r="F12" s="8">
        <f t="shared" si="1"/>
        <v>1757.6999999999998</v>
      </c>
      <c r="G12" s="8">
        <v>5.7</v>
      </c>
      <c r="H12" s="8">
        <f t="shared" si="2"/>
        <v>1763.3999999999999</v>
      </c>
      <c r="I12" s="8">
        <v>68.2</v>
      </c>
      <c r="J12" s="7">
        <v>99.354166666666671</v>
      </c>
      <c r="K12" s="13"/>
    </row>
    <row r="13" spans="1:11" x14ac:dyDescent="0.2">
      <c r="A13" s="4" t="s">
        <v>48</v>
      </c>
      <c r="B13" s="8">
        <f t="shared" si="3"/>
        <v>68.2</v>
      </c>
      <c r="C13" s="8">
        <v>1526.3</v>
      </c>
      <c r="D13" s="8">
        <v>0</v>
      </c>
      <c r="E13" s="8">
        <f t="shared" si="0"/>
        <v>1594.5</v>
      </c>
      <c r="F13" s="8">
        <f t="shared" si="1"/>
        <v>1521.2</v>
      </c>
      <c r="G13" s="8">
        <v>4.7</v>
      </c>
      <c r="H13" s="8">
        <f t="shared" si="2"/>
        <v>1525.9</v>
      </c>
      <c r="I13" s="8">
        <v>68.599999999999994</v>
      </c>
      <c r="J13" s="7">
        <v>133.27250000000001</v>
      </c>
      <c r="K13" s="13"/>
    </row>
    <row r="14" spans="1:11" x14ac:dyDescent="0.2">
      <c r="A14" s="4" t="s">
        <v>49</v>
      </c>
      <c r="B14" s="8">
        <f t="shared" si="3"/>
        <v>68.599999999999994</v>
      </c>
      <c r="C14" s="8">
        <v>1111.5</v>
      </c>
      <c r="D14" s="8">
        <v>0</v>
      </c>
      <c r="E14" s="8">
        <f t="shared" si="0"/>
        <v>1180.0999999999999</v>
      </c>
      <c r="F14" s="8">
        <f t="shared" si="1"/>
        <v>1130.8999999999999</v>
      </c>
      <c r="G14" s="8">
        <v>17.7</v>
      </c>
      <c r="H14" s="8">
        <f t="shared" si="2"/>
        <v>1148.5999999999999</v>
      </c>
      <c r="I14" s="8">
        <v>31.5</v>
      </c>
      <c r="J14" s="7">
        <v>148.52500000000001</v>
      </c>
      <c r="K14" s="13"/>
    </row>
    <row r="15" spans="1:11" x14ac:dyDescent="0.2">
      <c r="A15" s="4" t="s">
        <v>50</v>
      </c>
      <c r="B15" s="8">
        <f t="shared" si="3"/>
        <v>31.5</v>
      </c>
      <c r="C15" s="8">
        <v>1647.3</v>
      </c>
      <c r="D15" s="8">
        <v>0</v>
      </c>
      <c r="E15" s="8">
        <f t="shared" si="0"/>
        <v>1678.8</v>
      </c>
      <c r="F15" s="8">
        <f t="shared" si="1"/>
        <v>1589.8</v>
      </c>
      <c r="G15" s="8">
        <v>44.9</v>
      </c>
      <c r="H15" s="8">
        <f t="shared" si="2"/>
        <v>1634.7</v>
      </c>
      <c r="I15" s="8">
        <v>44.1</v>
      </c>
      <c r="J15" s="7">
        <v>178.49583333333331</v>
      </c>
      <c r="K15" s="13"/>
    </row>
    <row r="16" spans="1:11" x14ac:dyDescent="0.2">
      <c r="A16" s="4" t="s">
        <v>51</v>
      </c>
      <c r="B16" s="8">
        <f t="shared" si="3"/>
        <v>44.1</v>
      </c>
      <c r="C16" s="8">
        <v>1688.9</v>
      </c>
      <c r="D16" s="8">
        <v>3.1</v>
      </c>
      <c r="E16" s="8">
        <f t="shared" si="0"/>
        <v>1736.1</v>
      </c>
      <c r="F16" s="8">
        <f t="shared" si="1"/>
        <v>1633.6999999999998</v>
      </c>
      <c r="G16" s="8">
        <v>21.5</v>
      </c>
      <c r="H16" s="8">
        <f t="shared" si="2"/>
        <v>1655.1999999999998</v>
      </c>
      <c r="I16" s="8">
        <v>80.900000000000006</v>
      </c>
      <c r="J16" s="7">
        <v>186.80000000000004</v>
      </c>
      <c r="K16" s="13"/>
    </row>
    <row r="17" spans="1:11" x14ac:dyDescent="0.2">
      <c r="A17" s="4" t="s">
        <v>1</v>
      </c>
      <c r="B17" s="8">
        <f t="shared" si="3"/>
        <v>80.900000000000006</v>
      </c>
      <c r="C17" s="8">
        <v>1327.1</v>
      </c>
      <c r="D17" s="8">
        <v>22.414154877135001</v>
      </c>
      <c r="E17" s="8">
        <f t="shared" si="0"/>
        <v>1430.4141548771349</v>
      </c>
      <c r="F17" s="8">
        <f t="shared" si="1"/>
        <v>1366.2940585709198</v>
      </c>
      <c r="G17" s="8">
        <v>16.420096306215004</v>
      </c>
      <c r="H17" s="8">
        <f t="shared" si="2"/>
        <v>1382.7141548771349</v>
      </c>
      <c r="I17" s="8">
        <v>47.7</v>
      </c>
      <c r="J17" s="7">
        <v>163.32083333333333</v>
      </c>
      <c r="K17" s="13"/>
    </row>
    <row r="18" spans="1:11" x14ac:dyDescent="0.2">
      <c r="A18" s="4" t="s">
        <v>2</v>
      </c>
      <c r="B18" s="8">
        <f t="shared" si="3"/>
        <v>47.7</v>
      </c>
      <c r="C18" s="8">
        <v>1695.6</v>
      </c>
      <c r="D18" s="8">
        <v>7.4732441902650004</v>
      </c>
      <c r="E18" s="8">
        <f t="shared" si="0"/>
        <v>1750.7732441902649</v>
      </c>
      <c r="F18" s="8">
        <f t="shared" si="1"/>
        <v>1625.2086872023369</v>
      </c>
      <c r="G18" s="8">
        <v>31.864556987928005</v>
      </c>
      <c r="H18" s="8">
        <f t="shared" si="2"/>
        <v>1657.0732441902649</v>
      </c>
      <c r="I18" s="8">
        <v>93.7</v>
      </c>
      <c r="J18" s="7">
        <v>130.99166666666667</v>
      </c>
      <c r="K18" s="13"/>
    </row>
    <row r="19" spans="1:11" x14ac:dyDescent="0.2">
      <c r="A19" s="4" t="s">
        <v>3</v>
      </c>
      <c r="B19" s="8">
        <f t="shared" si="3"/>
        <v>93.7</v>
      </c>
      <c r="C19" s="8">
        <v>1765.3</v>
      </c>
      <c r="D19" s="8">
        <v>1.8739970432820001</v>
      </c>
      <c r="E19" s="8">
        <f t="shared" si="0"/>
        <v>1860.8739970432821</v>
      </c>
      <c r="F19" s="8">
        <f t="shared" si="1"/>
        <v>1746.0239523480641</v>
      </c>
      <c r="G19" s="8">
        <v>72.150044695218014</v>
      </c>
      <c r="H19" s="8">
        <f t="shared" si="2"/>
        <v>1818.173997043282</v>
      </c>
      <c r="I19" s="8">
        <v>42.7</v>
      </c>
      <c r="J19" s="7">
        <v>140.49166666666667</v>
      </c>
      <c r="K19" s="13"/>
    </row>
    <row r="20" spans="1:11" x14ac:dyDescent="0.2">
      <c r="A20" s="4" t="s">
        <v>4</v>
      </c>
      <c r="B20" s="8">
        <f t="shared" si="3"/>
        <v>42.7</v>
      </c>
      <c r="C20" s="8">
        <v>1532.8</v>
      </c>
      <c r="D20" s="8">
        <v>0</v>
      </c>
      <c r="E20" s="8">
        <f t="shared" si="0"/>
        <v>1575.5</v>
      </c>
      <c r="F20" s="8">
        <f t="shared" si="1"/>
        <v>1418.2881815432888</v>
      </c>
      <c r="G20" s="8">
        <v>128.01181845671101</v>
      </c>
      <c r="H20" s="8">
        <f t="shared" si="2"/>
        <v>1546.3</v>
      </c>
      <c r="I20" s="8">
        <v>29.2</v>
      </c>
      <c r="J20" s="7">
        <v>161.77916666666664</v>
      </c>
      <c r="K20" s="13"/>
    </row>
    <row r="21" spans="1:11" x14ac:dyDescent="0.2">
      <c r="A21" s="4" t="s">
        <v>5</v>
      </c>
      <c r="B21" s="8">
        <f t="shared" si="3"/>
        <v>29.2</v>
      </c>
      <c r="C21" s="8">
        <v>1562.5</v>
      </c>
      <c r="D21" s="8">
        <v>0</v>
      </c>
      <c r="E21" s="8">
        <f t="shared" si="0"/>
        <v>1591.7</v>
      </c>
      <c r="F21" s="8">
        <f t="shared" si="1"/>
        <v>1418.9</v>
      </c>
      <c r="G21" s="8">
        <v>119.6</v>
      </c>
      <c r="H21" s="8">
        <f t="shared" si="2"/>
        <v>1538.5</v>
      </c>
      <c r="I21" s="8">
        <v>53.2</v>
      </c>
      <c r="J21" s="7">
        <v>164.29999999999998</v>
      </c>
      <c r="K21" s="13"/>
    </row>
    <row r="22" spans="1:11" x14ac:dyDescent="0.2">
      <c r="A22" s="4" t="s">
        <v>6</v>
      </c>
      <c r="B22" s="8">
        <f t="shared" si="3"/>
        <v>53.2</v>
      </c>
      <c r="C22" s="8">
        <v>1829.7</v>
      </c>
      <c r="D22" s="8">
        <v>0</v>
      </c>
      <c r="E22" s="8">
        <f t="shared" si="0"/>
        <v>1882.9</v>
      </c>
      <c r="F22" s="8">
        <f t="shared" si="1"/>
        <v>1748.2000000000003</v>
      </c>
      <c r="G22" s="8">
        <v>88.1</v>
      </c>
      <c r="H22" s="8">
        <f t="shared" si="2"/>
        <v>1836.3000000000002</v>
      </c>
      <c r="I22" s="8">
        <v>46.6</v>
      </c>
      <c r="J22" s="7">
        <v>112.02083333333333</v>
      </c>
      <c r="K22" s="13"/>
    </row>
    <row r="23" spans="1:11" x14ac:dyDescent="0.2">
      <c r="A23" s="4" t="s">
        <v>7</v>
      </c>
      <c r="B23" s="8">
        <f t="shared" si="3"/>
        <v>46.6</v>
      </c>
      <c r="C23" s="8">
        <v>1748.1</v>
      </c>
      <c r="D23" s="8">
        <v>0.28106395184699995</v>
      </c>
      <c r="E23" s="8">
        <f t="shared" si="0"/>
        <v>1794.9810639518469</v>
      </c>
      <c r="F23" s="8">
        <f t="shared" si="1"/>
        <v>1632.4810639518469</v>
      </c>
      <c r="G23" s="8">
        <v>111.3</v>
      </c>
      <c r="H23" s="8">
        <f t="shared" si="2"/>
        <v>1743.7810639518468</v>
      </c>
      <c r="I23" s="8">
        <v>51.2</v>
      </c>
      <c r="J23" s="7">
        <v>191.87166666666667</v>
      </c>
      <c r="K23" s="13"/>
    </row>
    <row r="24" spans="1:11" x14ac:dyDescent="0.2">
      <c r="A24" s="4" t="s">
        <v>8</v>
      </c>
      <c r="B24" s="8">
        <f t="shared" si="3"/>
        <v>51.2</v>
      </c>
      <c r="C24" s="8">
        <v>1752</v>
      </c>
      <c r="D24" s="8">
        <v>3.7450586323709998</v>
      </c>
      <c r="E24" s="8">
        <f t="shared" si="0"/>
        <v>1806.945058632371</v>
      </c>
      <c r="F24" s="8">
        <f t="shared" si="1"/>
        <v>1648.945058632371</v>
      </c>
      <c r="G24" s="8">
        <v>132</v>
      </c>
      <c r="H24" s="8">
        <f t="shared" si="2"/>
        <v>1780.945058632371</v>
      </c>
      <c r="I24" s="8">
        <v>26</v>
      </c>
      <c r="J24" s="7">
        <v>191.37916666666663</v>
      </c>
      <c r="K24" s="13"/>
    </row>
    <row r="25" spans="1:11" x14ac:dyDescent="0.2">
      <c r="A25" s="4" t="s">
        <v>9</v>
      </c>
      <c r="B25" s="8">
        <f t="shared" si="3"/>
        <v>26</v>
      </c>
      <c r="C25" s="8">
        <v>1769.0719999999999</v>
      </c>
      <c r="D25" s="8">
        <v>0.13170081134700001</v>
      </c>
      <c r="E25" s="8">
        <f t="shared" si="0"/>
        <v>1795.2037008113468</v>
      </c>
      <c r="F25" s="8">
        <f t="shared" si="1"/>
        <v>1598.0987008113468</v>
      </c>
      <c r="G25" s="8">
        <v>109.2</v>
      </c>
      <c r="H25" s="8">
        <f t="shared" si="2"/>
        <v>1707.2987008113469</v>
      </c>
      <c r="I25" s="8">
        <v>87.905000000000001</v>
      </c>
      <c r="J25" s="7">
        <v>144.02916666666667</v>
      </c>
      <c r="K25" s="13"/>
    </row>
    <row r="26" spans="1:11" x14ac:dyDescent="0.2">
      <c r="A26" s="4" t="s">
        <v>10</v>
      </c>
      <c r="B26" s="8">
        <f t="shared" si="3"/>
        <v>87.905000000000001</v>
      </c>
      <c r="C26" s="8">
        <v>1231.6080000000002</v>
      </c>
      <c r="D26" s="8">
        <v>2.5999999999999999E-2</v>
      </c>
      <c r="E26" s="8">
        <f t="shared" si="0"/>
        <v>1319.5390000000002</v>
      </c>
      <c r="F26" s="8">
        <f t="shared" si="1"/>
        <v>1174.0600000000002</v>
      </c>
      <c r="G26" s="8">
        <v>121.4</v>
      </c>
      <c r="H26" s="8">
        <f t="shared" si="2"/>
        <v>1295.4600000000003</v>
      </c>
      <c r="I26" s="8">
        <v>24.079000000000001</v>
      </c>
      <c r="J26" s="7">
        <v>109.55000000000001</v>
      </c>
      <c r="K26" s="13"/>
    </row>
    <row r="27" spans="1:11" x14ac:dyDescent="0.2">
      <c r="A27" s="4" t="s">
        <v>11</v>
      </c>
      <c r="B27" s="8">
        <f t="shared" si="3"/>
        <v>24.079000000000001</v>
      </c>
      <c r="C27" s="8">
        <v>1389.8070000000002</v>
      </c>
      <c r="D27" s="8">
        <v>9.5746733459999997E-2</v>
      </c>
      <c r="E27" s="8">
        <f t="shared" si="0"/>
        <v>1413.9817467334601</v>
      </c>
      <c r="F27" s="8">
        <f t="shared" si="1"/>
        <v>1289.1837467334601</v>
      </c>
      <c r="G27" s="8">
        <v>104</v>
      </c>
      <c r="H27" s="8">
        <f t="shared" si="2"/>
        <v>1393.1837467334601</v>
      </c>
      <c r="I27" s="8">
        <v>20.797999999999998</v>
      </c>
      <c r="J27" s="7">
        <v>127.42916666666667</v>
      </c>
      <c r="K27" s="13"/>
    </row>
    <row r="28" spans="1:11" x14ac:dyDescent="0.2">
      <c r="A28" s="4" t="s">
        <v>86</v>
      </c>
      <c r="B28" s="8">
        <f t="shared" si="3"/>
        <v>20.797999999999998</v>
      </c>
      <c r="C28" s="8">
        <v>1337.6</v>
      </c>
      <c r="D28" s="8">
        <v>0.42176843944200004</v>
      </c>
      <c r="E28" s="8">
        <f t="shared" si="0"/>
        <v>1358.819768439442</v>
      </c>
      <c r="F28" s="8">
        <f t="shared" si="1"/>
        <v>1165.5197684394418</v>
      </c>
      <c r="G28" s="8">
        <v>153.4</v>
      </c>
      <c r="H28" s="8">
        <f t="shared" si="2"/>
        <v>1318.9197684394419</v>
      </c>
      <c r="I28" s="8">
        <v>39.9</v>
      </c>
      <c r="J28" s="7">
        <v>142.93000000000004</v>
      </c>
      <c r="K28" s="13"/>
    </row>
    <row r="29" spans="1:11" x14ac:dyDescent="0.2">
      <c r="A29" s="4" t="s">
        <v>53</v>
      </c>
      <c r="B29" s="8">
        <f t="shared" si="3"/>
        <v>39.9</v>
      </c>
      <c r="C29" s="8">
        <v>1293.9359999999999</v>
      </c>
      <c r="D29" s="8">
        <v>0.195911529408</v>
      </c>
      <c r="E29" s="8">
        <f t="shared" si="0"/>
        <v>1334.031911529408</v>
      </c>
      <c r="F29" s="8">
        <f t="shared" si="1"/>
        <v>1160.503911529408</v>
      </c>
      <c r="G29" s="8">
        <v>111.1</v>
      </c>
      <c r="H29" s="8">
        <f t="shared" si="2"/>
        <v>1271.6039115294079</v>
      </c>
      <c r="I29" s="8">
        <v>62.427999999999997</v>
      </c>
      <c r="J29" s="7">
        <v>136.15583333333333</v>
      </c>
      <c r="K29" s="13"/>
    </row>
    <row r="30" spans="1:11" x14ac:dyDescent="0.2">
      <c r="A30" s="4" t="s">
        <v>55</v>
      </c>
      <c r="B30" s="8">
        <f t="shared" si="3"/>
        <v>62.427999999999997</v>
      </c>
      <c r="C30" s="8">
        <v>1115.0350000000001</v>
      </c>
      <c r="D30" s="8">
        <v>0</v>
      </c>
      <c r="E30" s="8">
        <f t="shared" si="0"/>
        <v>1177.4630000000002</v>
      </c>
      <c r="F30" s="8">
        <f t="shared" si="1"/>
        <v>1091.0630000000001</v>
      </c>
      <c r="G30" s="8">
        <v>51</v>
      </c>
      <c r="H30" s="8">
        <f t="shared" si="2"/>
        <v>1142.0630000000001</v>
      </c>
      <c r="I30" s="8">
        <v>35.4</v>
      </c>
      <c r="J30" s="7">
        <v>147.10416666666666</v>
      </c>
      <c r="K30" s="13"/>
    </row>
    <row r="31" spans="1:11" x14ac:dyDescent="0.2">
      <c r="A31" s="4" t="s">
        <v>87</v>
      </c>
      <c r="B31" s="8">
        <f t="shared" si="3"/>
        <v>35.4</v>
      </c>
      <c r="C31" s="8">
        <v>1243.575</v>
      </c>
      <c r="D31" s="8">
        <v>3.2661474929999997E-2</v>
      </c>
      <c r="E31" s="8">
        <f t="shared" si="0"/>
        <v>1279.00766147493</v>
      </c>
      <c r="F31" s="8">
        <f t="shared" si="1"/>
        <v>1131.9556614749299</v>
      </c>
      <c r="G31" s="8">
        <v>70.400000000000006</v>
      </c>
      <c r="H31" s="8">
        <f t="shared" si="2"/>
        <v>1202.35566147493</v>
      </c>
      <c r="I31" s="8">
        <v>76.652000000000001</v>
      </c>
      <c r="J31" s="7">
        <v>183.46916666666667</v>
      </c>
      <c r="K31" s="13"/>
    </row>
    <row r="32" spans="1:11" x14ac:dyDescent="0.2">
      <c r="A32" s="4" t="s">
        <v>57</v>
      </c>
      <c r="B32" s="8">
        <f t="shared" si="3"/>
        <v>76.652000000000001</v>
      </c>
      <c r="C32" s="8">
        <v>1362.421</v>
      </c>
      <c r="D32" s="8">
        <v>0</v>
      </c>
      <c r="E32" s="8">
        <f t="shared" si="0"/>
        <v>1439.0730000000001</v>
      </c>
      <c r="F32" s="8">
        <f t="shared" si="1"/>
        <v>1279.1350000000002</v>
      </c>
      <c r="G32" s="8">
        <v>107.3</v>
      </c>
      <c r="H32" s="8">
        <f t="shared" si="2"/>
        <v>1386.4350000000002</v>
      </c>
      <c r="I32" s="8">
        <v>52.637999999999998</v>
      </c>
      <c r="J32" s="7">
        <v>124.03749999999998</v>
      </c>
      <c r="K32" s="13"/>
    </row>
    <row r="33" spans="1:18" x14ac:dyDescent="0.2">
      <c r="A33" s="4" t="s">
        <v>58</v>
      </c>
      <c r="B33" s="8">
        <f t="shared" si="3"/>
        <v>52.637999999999998</v>
      </c>
      <c r="C33" s="8">
        <v>1372.3869999999999</v>
      </c>
      <c r="D33" s="8">
        <v>0</v>
      </c>
      <c r="E33" s="8">
        <f t="shared" si="0"/>
        <v>1425.0249999999999</v>
      </c>
      <c r="F33" s="8">
        <f t="shared" si="1"/>
        <v>1225.0139999999999</v>
      </c>
      <c r="G33" s="8">
        <v>140.69999999999999</v>
      </c>
      <c r="H33" s="8">
        <f t="shared" si="2"/>
        <v>1365.7139999999999</v>
      </c>
      <c r="I33" s="8">
        <v>59.311</v>
      </c>
      <c r="J33" s="7">
        <v>144.27166666666668</v>
      </c>
      <c r="K33" s="13"/>
    </row>
    <row r="34" spans="1:18" x14ac:dyDescent="0.2">
      <c r="A34" s="4" t="s">
        <v>59</v>
      </c>
      <c r="B34" s="8">
        <f t="shared" si="3"/>
        <v>59.311</v>
      </c>
      <c r="C34" s="8">
        <v>1241.4686400000001</v>
      </c>
      <c r="D34" s="8">
        <v>0.10286766252</v>
      </c>
      <c r="E34" s="8">
        <f t="shared" si="0"/>
        <v>1300.8825076625201</v>
      </c>
      <c r="F34" s="8">
        <f t="shared" si="1"/>
        <v>1133.5715076625199</v>
      </c>
      <c r="G34" s="8">
        <v>105.2</v>
      </c>
      <c r="H34" s="8">
        <f t="shared" si="2"/>
        <v>1238.77150766252</v>
      </c>
      <c r="I34" s="8">
        <v>62.110999999999997</v>
      </c>
      <c r="J34" s="7">
        <v>150.35666666666665</v>
      </c>
      <c r="K34" s="13"/>
    </row>
    <row r="35" spans="1:18" x14ac:dyDescent="0.2">
      <c r="A35" s="4" t="s">
        <v>60</v>
      </c>
      <c r="B35" s="8">
        <f t="shared" si="3"/>
        <v>62.110999999999997</v>
      </c>
      <c r="C35" s="8">
        <v>1261.7386899999999</v>
      </c>
      <c r="D35" s="8">
        <v>0</v>
      </c>
      <c r="E35" s="8">
        <f t="shared" si="0"/>
        <v>1323.84969</v>
      </c>
      <c r="F35" s="8">
        <f t="shared" si="1"/>
        <v>1149.44669</v>
      </c>
      <c r="G35" s="8">
        <v>119</v>
      </c>
      <c r="H35" s="8">
        <f t="shared" si="2"/>
        <v>1268.44669</v>
      </c>
      <c r="I35" s="8">
        <v>55.402999999999999</v>
      </c>
      <c r="J35" s="7">
        <v>253.80583333333334</v>
      </c>
      <c r="K35" s="13"/>
    </row>
    <row r="36" spans="1:18" x14ac:dyDescent="0.2">
      <c r="A36" s="11" t="s">
        <v>61</v>
      </c>
      <c r="B36" s="8">
        <f t="shared" si="3"/>
        <v>55.402999999999999</v>
      </c>
      <c r="C36" s="8">
        <v>938.38984000000005</v>
      </c>
      <c r="D36" s="8">
        <v>0</v>
      </c>
      <c r="E36" s="8">
        <f t="shared" si="0"/>
        <v>993.79284000000007</v>
      </c>
      <c r="F36" s="8">
        <f t="shared" si="1"/>
        <v>886.74984000000006</v>
      </c>
      <c r="G36" s="8">
        <v>89.7</v>
      </c>
      <c r="H36" s="8">
        <f t="shared" si="2"/>
        <v>976.44984000000011</v>
      </c>
      <c r="I36" s="8">
        <v>17.343</v>
      </c>
      <c r="J36" s="7">
        <v>255.22916666666666</v>
      </c>
      <c r="K36" s="13"/>
    </row>
    <row r="37" spans="1:18" x14ac:dyDescent="0.2">
      <c r="A37" s="11" t="s">
        <v>62</v>
      </c>
      <c r="B37" s="8">
        <f t="shared" si="3"/>
        <v>17.343</v>
      </c>
      <c r="C37" s="8">
        <v>883.33389</v>
      </c>
      <c r="D37" s="8">
        <v>0</v>
      </c>
      <c r="E37" s="8">
        <f t="shared" si="0"/>
        <v>900.67688999999996</v>
      </c>
      <c r="F37" s="8">
        <f t="shared" si="1"/>
        <v>766.54389000000003</v>
      </c>
      <c r="G37" s="8">
        <v>79.900000000000006</v>
      </c>
      <c r="H37" s="8">
        <f t="shared" si="2"/>
        <v>846.44389000000001</v>
      </c>
      <c r="I37" s="8">
        <v>54.232999999999997</v>
      </c>
      <c r="J37" s="7">
        <v>220.89583333333334</v>
      </c>
      <c r="K37" s="13"/>
    </row>
    <row r="38" spans="1:18" x14ac:dyDescent="0.2">
      <c r="A38" s="11" t="s">
        <v>63</v>
      </c>
      <c r="B38" s="8">
        <f t="shared" si="3"/>
        <v>54.232999999999997</v>
      </c>
      <c r="C38" s="8">
        <v>1163</v>
      </c>
      <c r="D38" s="8">
        <v>0</v>
      </c>
      <c r="E38" s="8">
        <f t="shared" si="0"/>
        <v>1217.2329999999999</v>
      </c>
      <c r="F38" s="8">
        <f t="shared" si="1"/>
        <v>1079.133</v>
      </c>
      <c r="G38" s="8">
        <v>93.1</v>
      </c>
      <c r="H38" s="8">
        <f t="shared" si="2"/>
        <v>1172.2329999999999</v>
      </c>
      <c r="I38" s="8">
        <v>45</v>
      </c>
      <c r="J38" s="7">
        <v>273.83999999999997</v>
      </c>
      <c r="K38" s="13"/>
    </row>
    <row r="39" spans="1:18" x14ac:dyDescent="0.2">
      <c r="A39" s="11" t="s">
        <v>66</v>
      </c>
      <c r="B39" s="8">
        <f t="shared" si="3"/>
        <v>45</v>
      </c>
      <c r="C39" s="8">
        <v>1090</v>
      </c>
      <c r="D39" s="8">
        <v>0</v>
      </c>
      <c r="E39" s="8">
        <f t="shared" si="0"/>
        <v>1135</v>
      </c>
      <c r="F39" s="8">
        <f t="shared" si="1"/>
        <v>982</v>
      </c>
      <c r="G39" s="8">
        <v>103</v>
      </c>
      <c r="H39" s="8">
        <f t="shared" si="2"/>
        <v>1085</v>
      </c>
      <c r="I39" s="8">
        <v>50</v>
      </c>
      <c r="J39" s="7">
        <v>275.13</v>
      </c>
      <c r="K39" s="13"/>
    </row>
    <row r="40" spans="1:18" x14ac:dyDescent="0.2">
      <c r="A40" s="11" t="s">
        <v>67</v>
      </c>
      <c r="B40" s="8">
        <f t="shared" si="3"/>
        <v>50</v>
      </c>
      <c r="C40" s="8">
        <v>1125</v>
      </c>
      <c r="D40" s="8">
        <v>0</v>
      </c>
      <c r="E40" s="8">
        <f t="shared" si="0"/>
        <v>1175</v>
      </c>
      <c r="F40" s="8">
        <f t="shared" si="1"/>
        <v>1012</v>
      </c>
      <c r="G40" s="8">
        <v>113</v>
      </c>
      <c r="H40" s="8">
        <f t="shared" si="2"/>
        <v>1125</v>
      </c>
      <c r="I40" s="8">
        <v>50</v>
      </c>
      <c r="J40" s="7">
        <v>331.52</v>
      </c>
      <c r="K40" s="13"/>
    </row>
    <row r="41" spans="1:18" x14ac:dyDescent="0.2">
      <c r="A41" s="11" t="s">
        <v>69</v>
      </c>
      <c r="B41" s="8">
        <f t="shared" si="3"/>
        <v>50</v>
      </c>
      <c r="C41" s="8">
        <v>900</v>
      </c>
      <c r="D41" s="8">
        <v>0</v>
      </c>
      <c r="E41" s="8">
        <f t="shared" si="0"/>
        <v>950</v>
      </c>
      <c r="F41" s="8">
        <f t="shared" si="1"/>
        <v>811.4</v>
      </c>
      <c r="G41" s="8">
        <v>88.6</v>
      </c>
      <c r="H41" s="8">
        <f t="shared" si="2"/>
        <v>900</v>
      </c>
      <c r="I41" s="8">
        <v>50</v>
      </c>
      <c r="J41" s="7">
        <v>377.51</v>
      </c>
      <c r="K41" s="13"/>
    </row>
    <row r="42" spans="1:18" x14ac:dyDescent="0.2">
      <c r="A42" s="11" t="s">
        <v>72</v>
      </c>
      <c r="B42" s="8">
        <f t="shared" si="3"/>
        <v>50</v>
      </c>
      <c r="C42" s="8">
        <v>855</v>
      </c>
      <c r="D42" s="8">
        <v>2.8779135588000004E-2</v>
      </c>
      <c r="E42" s="8">
        <f t="shared" si="0"/>
        <v>905.02877913558802</v>
      </c>
      <c r="F42" s="8">
        <f t="shared" si="1"/>
        <v>794.21277913558799</v>
      </c>
      <c r="G42" s="8">
        <v>68.5</v>
      </c>
      <c r="H42" s="8">
        <f t="shared" si="2"/>
        <v>862.71277913558799</v>
      </c>
      <c r="I42" s="8">
        <v>42.316000000000003</v>
      </c>
      <c r="J42" s="7">
        <v>304.27</v>
      </c>
      <c r="K42" s="13"/>
    </row>
    <row r="43" spans="1:18" x14ac:dyDescent="0.2">
      <c r="A43" s="11" t="s">
        <v>73</v>
      </c>
      <c r="B43" s="8">
        <f t="shared" si="3"/>
        <v>42.316000000000003</v>
      </c>
      <c r="C43" s="8">
        <v>705</v>
      </c>
      <c r="D43" s="8">
        <v>0</v>
      </c>
      <c r="E43" s="8">
        <f t="shared" si="0"/>
        <v>747.31600000000003</v>
      </c>
      <c r="F43" s="8">
        <f t="shared" si="1"/>
        <v>637.93999999999994</v>
      </c>
      <c r="G43" s="8">
        <v>89.7</v>
      </c>
      <c r="H43" s="8">
        <f t="shared" si="2"/>
        <v>727.64</v>
      </c>
      <c r="I43" s="8">
        <v>19.675999999999998</v>
      </c>
      <c r="J43" s="7">
        <v>261.19</v>
      </c>
      <c r="K43" s="13"/>
    </row>
    <row r="44" spans="1:18" x14ac:dyDescent="0.2">
      <c r="A44" s="11" t="s">
        <v>74</v>
      </c>
      <c r="B44" s="8">
        <f t="shared" si="3"/>
        <v>19.675999999999998</v>
      </c>
      <c r="C44" s="8">
        <v>805.29299999999989</v>
      </c>
      <c r="D44" s="8">
        <v>0</v>
      </c>
      <c r="E44" s="8">
        <f t="shared" si="0"/>
        <v>824.96899999999994</v>
      </c>
      <c r="F44" s="8">
        <f t="shared" si="1"/>
        <v>687.0329999999999</v>
      </c>
      <c r="G44" s="8">
        <v>110.2</v>
      </c>
      <c r="H44" s="8">
        <f t="shared" si="2"/>
        <v>797.23299999999995</v>
      </c>
      <c r="I44" s="8">
        <v>27.736000000000001</v>
      </c>
      <c r="J44" s="7">
        <v>208.61249999999998</v>
      </c>
      <c r="K44" s="13"/>
    </row>
    <row r="45" spans="1:18" x14ac:dyDescent="0.2">
      <c r="A45" s="12" t="s">
        <v>77</v>
      </c>
      <c r="B45" s="52">
        <f t="shared" si="3"/>
        <v>27.736000000000001</v>
      </c>
      <c r="C45" s="52">
        <v>844.63199999999995</v>
      </c>
      <c r="D45" s="52">
        <v>0</v>
      </c>
      <c r="E45" s="52">
        <f>SUM(B45:D45)</f>
        <v>872.36799999999994</v>
      </c>
      <c r="F45" s="52">
        <f t="shared" si="1"/>
        <v>708.10791674089796</v>
      </c>
      <c r="G45" s="52">
        <v>119.45108325910196</v>
      </c>
      <c r="H45" s="52">
        <f t="shared" si="2"/>
        <v>827.55899999999997</v>
      </c>
      <c r="I45" s="52">
        <v>44.808999999999997</v>
      </c>
      <c r="J45" s="53">
        <v>260.88</v>
      </c>
      <c r="K45" s="13"/>
      <c r="O45" s="58"/>
      <c r="R45" s="54"/>
    </row>
    <row r="46" spans="1:18" x14ac:dyDescent="0.2">
      <c r="A46" s="12" t="s">
        <v>79</v>
      </c>
      <c r="B46" s="52">
        <f t="shared" si="3"/>
        <v>44.808999999999997</v>
      </c>
      <c r="C46" s="52">
        <v>747.56500000000005</v>
      </c>
      <c r="D46" s="52">
        <v>0</v>
      </c>
      <c r="E46" s="52">
        <f t="shared" ref="E46:E50" si="4">SUM(B46:D46)</f>
        <v>792.37400000000002</v>
      </c>
      <c r="F46" s="52">
        <f t="shared" si="1"/>
        <v>635.48716377151607</v>
      </c>
      <c r="G46" s="52">
        <v>113.88683622848397</v>
      </c>
      <c r="H46" s="52">
        <f t="shared" si="2"/>
        <v>749.37400000000002</v>
      </c>
      <c r="I46" s="52">
        <v>43</v>
      </c>
      <c r="J46" s="53">
        <v>228.64</v>
      </c>
      <c r="K46" s="13"/>
      <c r="O46" s="58"/>
      <c r="R46" s="54"/>
    </row>
    <row r="47" spans="1:18" x14ac:dyDescent="0.2">
      <c r="A47" s="12" t="s">
        <v>81</v>
      </c>
      <c r="B47" s="52">
        <f t="shared" si="3"/>
        <v>43</v>
      </c>
      <c r="C47" s="52">
        <v>779.976</v>
      </c>
      <c r="D47" s="52">
        <v>0</v>
      </c>
      <c r="E47" s="52">
        <f t="shared" si="4"/>
        <v>822.976</v>
      </c>
      <c r="F47" s="52">
        <f t="shared" si="1"/>
        <v>688.44474810762813</v>
      </c>
      <c r="G47" s="52">
        <v>109.65925189237197</v>
      </c>
      <c r="H47" s="52">
        <f t="shared" si="2"/>
        <v>798.10400000000004</v>
      </c>
      <c r="I47" s="52">
        <v>24.872</v>
      </c>
      <c r="J47" s="53">
        <v>247.04</v>
      </c>
      <c r="K47" s="13"/>
      <c r="O47" s="58"/>
      <c r="R47" s="54"/>
    </row>
    <row r="48" spans="1:18" x14ac:dyDescent="0.2">
      <c r="A48" s="59" t="s">
        <v>108</v>
      </c>
      <c r="B48" s="52">
        <f t="shared" si="3"/>
        <v>24.872</v>
      </c>
      <c r="C48" s="52">
        <v>648.57100000000003</v>
      </c>
      <c r="D48" s="52">
        <v>0</v>
      </c>
      <c r="E48" s="52">
        <f t="shared" si="4"/>
        <v>673.44299999999998</v>
      </c>
      <c r="F48" s="52">
        <f t="shared" si="1"/>
        <v>573.32821704611194</v>
      </c>
      <c r="G48" s="52">
        <v>60.808782953887984</v>
      </c>
      <c r="H48" s="52">
        <f t="shared" si="2"/>
        <v>634.13699999999994</v>
      </c>
      <c r="I48" s="52">
        <v>39.305999999999997</v>
      </c>
      <c r="J48" s="53">
        <v>375.51</v>
      </c>
      <c r="K48" s="13"/>
      <c r="O48" s="58"/>
      <c r="R48" s="54"/>
    </row>
    <row r="49" spans="1:18" x14ac:dyDescent="0.2">
      <c r="A49" s="59" t="s">
        <v>109</v>
      </c>
      <c r="B49" s="52">
        <f t="shared" si="3"/>
        <v>39.305999999999997</v>
      </c>
      <c r="C49" s="52">
        <v>695</v>
      </c>
      <c r="D49" s="52">
        <v>0.10141264051999997</v>
      </c>
      <c r="E49" s="52">
        <f t="shared" si="4"/>
        <v>734.40741264052008</v>
      </c>
      <c r="F49" s="52">
        <f t="shared" si="1"/>
        <v>658.743182863843</v>
      </c>
      <c r="G49" s="52">
        <v>53.348229776676988</v>
      </c>
      <c r="H49" s="52">
        <f t="shared" si="2"/>
        <v>712.09141264052005</v>
      </c>
      <c r="I49" s="52">
        <v>22.315999999999999</v>
      </c>
      <c r="J49" s="53">
        <v>355.33</v>
      </c>
      <c r="K49" s="13"/>
      <c r="O49" s="58"/>
      <c r="R49" s="54"/>
    </row>
    <row r="50" spans="1:18" x14ac:dyDescent="0.2">
      <c r="A50" s="50" t="s">
        <v>110</v>
      </c>
      <c r="B50" s="56">
        <f t="shared" si="3"/>
        <v>22.315999999999999</v>
      </c>
      <c r="C50" s="56">
        <v>640</v>
      </c>
      <c r="D50" s="56">
        <v>0</v>
      </c>
      <c r="E50" s="56">
        <f t="shared" si="4"/>
        <v>662.31600000000003</v>
      </c>
      <c r="F50" s="56">
        <v>562</v>
      </c>
      <c r="G50" s="56">
        <v>60</v>
      </c>
      <c r="H50" s="56">
        <f>SUM(F50:G50)</f>
        <v>622</v>
      </c>
      <c r="I50" s="56">
        <f>E50-H50</f>
        <v>40.316000000000031</v>
      </c>
      <c r="J50" s="57">
        <v>400</v>
      </c>
      <c r="K50" s="13"/>
    </row>
    <row r="51" spans="1:18" x14ac:dyDescent="0.2">
      <c r="A51" t="s">
        <v>91</v>
      </c>
      <c r="B51" s="8"/>
      <c r="C51" s="8"/>
      <c r="D51" s="8"/>
      <c r="E51" s="8"/>
      <c r="F51" s="8"/>
      <c r="G51" s="8"/>
      <c r="H51" s="8"/>
      <c r="I51" s="8"/>
      <c r="J51" s="7"/>
      <c r="K51" s="13"/>
    </row>
    <row r="52" spans="1:18" x14ac:dyDescent="0.2">
      <c r="A52" s="10" t="s">
        <v>90</v>
      </c>
    </row>
    <row r="53" spans="1:18" x14ac:dyDescent="0.2">
      <c r="A53" s="10" t="s">
        <v>112</v>
      </c>
    </row>
    <row r="54" spans="1:18" x14ac:dyDescent="0.2">
      <c r="A54" s="10" t="s">
        <v>93</v>
      </c>
    </row>
    <row r="55" spans="1:18" x14ac:dyDescent="0.2">
      <c r="I55" s="48"/>
      <c r="J55" s="48" t="s">
        <v>107</v>
      </c>
    </row>
    <row r="58" spans="1:18" ht="14.4" x14ac:dyDescent="0.3">
      <c r="C58" s="23"/>
    </row>
  </sheetData>
  <pageMargins left="0.7" right="0.7" top="0.75" bottom="0.75" header="0.3" footer="0.3"/>
  <pageSetup scale="71" firstPageNumber="19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7851-6732-418C-A2B7-FB66F1DA60F5}">
  <sheetPr>
    <pageSetUpPr fitToPage="1"/>
  </sheetPr>
  <dimension ref="A1:K55"/>
  <sheetViews>
    <sheetView zoomScaleNormal="100" zoomScaleSheetLayoutView="100" workbookViewId="0">
      <pane xSplit="1" ySplit="6" topLeftCell="B29" activePane="bottomRight" state="frozen"/>
      <selection activeCell="D30" sqref="D30"/>
      <selection pane="topRight" activeCell="D30" sqref="D30"/>
      <selection pane="bottomLeft" activeCell="D30" sqref="D30"/>
      <selection pane="bottomRight" activeCell="D30" sqref="D30"/>
    </sheetView>
  </sheetViews>
  <sheetFormatPr defaultRowHeight="10.199999999999999" x14ac:dyDescent="0.2"/>
  <cols>
    <col min="1" max="1" width="12.140625" customWidth="1"/>
    <col min="2" max="10" width="12.7109375" customWidth="1"/>
  </cols>
  <sheetData>
    <row r="1" spans="1:11" x14ac:dyDescent="0.2">
      <c r="A1" s="50" t="s">
        <v>103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2" t="s">
        <v>85</v>
      </c>
      <c r="B2" s="29"/>
      <c r="C2" s="30" t="s">
        <v>28</v>
      </c>
      <c r="D2" s="30"/>
      <c r="E2" s="30"/>
      <c r="F2" s="29"/>
      <c r="G2" s="30" t="s">
        <v>26</v>
      </c>
      <c r="H2" s="31"/>
      <c r="I2" s="2"/>
      <c r="J2" s="29" t="s">
        <v>36</v>
      </c>
    </row>
    <row r="3" spans="1:11" x14ac:dyDescent="0.2">
      <c r="A3" s="2" t="s">
        <v>20</v>
      </c>
      <c r="B3" s="24" t="s">
        <v>30</v>
      </c>
      <c r="C3" s="2" t="s">
        <v>16</v>
      </c>
      <c r="D3" s="2" t="s">
        <v>18</v>
      </c>
      <c r="E3" s="2" t="s">
        <v>0</v>
      </c>
      <c r="F3" s="24" t="s">
        <v>31</v>
      </c>
      <c r="G3" s="2" t="s">
        <v>19</v>
      </c>
      <c r="H3" s="25" t="s">
        <v>0</v>
      </c>
      <c r="I3" s="2" t="s">
        <v>32</v>
      </c>
      <c r="J3" s="24" t="s">
        <v>39</v>
      </c>
    </row>
    <row r="4" spans="1:11" x14ac:dyDescent="0.2">
      <c r="A4" s="2" t="s">
        <v>29</v>
      </c>
      <c r="B4" s="24" t="s">
        <v>23</v>
      </c>
      <c r="C4" s="2"/>
      <c r="D4" s="2"/>
      <c r="E4" s="2"/>
      <c r="F4" s="24"/>
      <c r="G4" s="2"/>
      <c r="H4" s="25"/>
      <c r="I4" s="2" t="s">
        <v>23</v>
      </c>
      <c r="J4" s="24" t="s">
        <v>41</v>
      </c>
    </row>
    <row r="5" spans="1:11" x14ac:dyDescent="0.2">
      <c r="A5" s="22"/>
      <c r="B5" s="27"/>
      <c r="C5" s="22"/>
      <c r="D5" s="22"/>
      <c r="E5" s="22"/>
      <c r="F5" s="27"/>
      <c r="G5" s="22"/>
      <c r="H5" s="26"/>
      <c r="I5" s="22"/>
      <c r="J5" s="27" t="s">
        <v>42</v>
      </c>
    </row>
    <row r="6" spans="1:11" x14ac:dyDescent="0.2">
      <c r="A6" s="14"/>
      <c r="B6" s="14"/>
      <c r="C6" s="34"/>
      <c r="D6" s="34"/>
      <c r="E6" s="34"/>
      <c r="F6" s="38" t="s">
        <v>40</v>
      </c>
      <c r="G6" s="34"/>
      <c r="H6" s="34"/>
      <c r="I6" s="34"/>
      <c r="J6" s="32" t="s">
        <v>68</v>
      </c>
    </row>
    <row r="7" spans="1:11" x14ac:dyDescent="0.2">
      <c r="B7" s="15"/>
      <c r="C7" s="15"/>
      <c r="D7" s="15"/>
      <c r="E7" s="15"/>
      <c r="F7" s="15"/>
      <c r="G7" s="15"/>
      <c r="H7" s="15"/>
      <c r="I7" s="15"/>
      <c r="J7" s="2"/>
    </row>
    <row r="8" spans="1:11" x14ac:dyDescent="0.2">
      <c r="A8" s="4" t="s">
        <v>43</v>
      </c>
      <c r="B8" s="8">
        <v>121.9</v>
      </c>
      <c r="C8" s="8">
        <v>1191.1590000000001</v>
      </c>
      <c r="D8" s="8">
        <v>0</v>
      </c>
      <c r="E8" s="8">
        <f>SUM(B8:D8)</f>
        <v>1313.0590000000002</v>
      </c>
      <c r="F8" s="8">
        <f t="shared" ref="F8:F17" si="0">+H8-G8</f>
        <v>523.38700000000028</v>
      </c>
      <c r="G8" s="8">
        <v>709.678</v>
      </c>
      <c r="H8" s="8">
        <f t="shared" ref="H8:H50" si="1">+E8-I8</f>
        <v>1233.0650000000003</v>
      </c>
      <c r="I8" s="8">
        <v>79.994</v>
      </c>
      <c r="J8" s="6">
        <v>25.855000000000004</v>
      </c>
      <c r="K8" s="8"/>
    </row>
    <row r="9" spans="1:11" x14ac:dyDescent="0.2">
      <c r="A9" s="4" t="s">
        <v>44</v>
      </c>
      <c r="B9" s="8">
        <f t="shared" ref="B9:B50" si="2">+I8</f>
        <v>79.994</v>
      </c>
      <c r="C9" s="8">
        <v>1551.3409999999999</v>
      </c>
      <c r="D9" s="8">
        <v>0</v>
      </c>
      <c r="E9" s="8">
        <f t="shared" ref="E9:E50" si="3">SUM(B9:D9)</f>
        <v>1631.3349999999998</v>
      </c>
      <c r="F9" s="8">
        <f t="shared" si="0"/>
        <v>680.2249999999998</v>
      </c>
      <c r="G9" s="8">
        <v>847.50400000000002</v>
      </c>
      <c r="H9" s="8">
        <f t="shared" si="1"/>
        <v>1527.7289999999998</v>
      </c>
      <c r="I9" s="8">
        <v>103.60599999999999</v>
      </c>
      <c r="J9" s="6">
        <v>20.064999999999998</v>
      </c>
      <c r="K9" s="8"/>
    </row>
    <row r="10" spans="1:11" x14ac:dyDescent="0.2">
      <c r="A10" s="4" t="s">
        <v>45</v>
      </c>
      <c r="B10" s="8">
        <f t="shared" si="2"/>
        <v>103.60599999999999</v>
      </c>
      <c r="C10" s="8">
        <v>1133.414</v>
      </c>
      <c r="D10" s="8">
        <v>2</v>
      </c>
      <c r="E10" s="8">
        <f t="shared" si="3"/>
        <v>1239.02</v>
      </c>
      <c r="F10" s="8">
        <f t="shared" si="0"/>
        <v>603.89699999999993</v>
      </c>
      <c r="G10" s="8">
        <v>545.56700000000001</v>
      </c>
      <c r="H10" s="8">
        <f t="shared" si="1"/>
        <v>1149.4639999999999</v>
      </c>
      <c r="I10" s="8">
        <v>89.555999999999997</v>
      </c>
      <c r="J10" s="6">
        <v>21.818333333333332</v>
      </c>
      <c r="K10" s="8"/>
    </row>
    <row r="11" spans="1:11" x14ac:dyDescent="0.2">
      <c r="A11" s="4" t="s">
        <v>46</v>
      </c>
      <c r="B11" s="8">
        <f t="shared" si="2"/>
        <v>89.555999999999997</v>
      </c>
      <c r="C11" s="8">
        <v>776.60199999999998</v>
      </c>
      <c r="D11" s="8">
        <v>18</v>
      </c>
      <c r="E11" s="8">
        <f t="shared" si="3"/>
        <v>884.15800000000002</v>
      </c>
      <c r="F11" s="8">
        <f t="shared" si="0"/>
        <v>531.57400000000007</v>
      </c>
      <c r="G11" s="8">
        <v>302.81</v>
      </c>
      <c r="H11" s="8">
        <f t="shared" si="1"/>
        <v>834.38400000000001</v>
      </c>
      <c r="I11" s="8">
        <v>49.774000000000001</v>
      </c>
      <c r="J11" s="6">
        <v>32.791666666666664</v>
      </c>
      <c r="K11" s="8"/>
    </row>
    <row r="12" spans="1:11" x14ac:dyDescent="0.2">
      <c r="A12" s="4" t="s">
        <v>47</v>
      </c>
      <c r="B12" s="8">
        <f t="shared" si="2"/>
        <v>49.774000000000001</v>
      </c>
      <c r="C12" s="8">
        <v>1174.1199999999999</v>
      </c>
      <c r="D12" s="8">
        <v>0</v>
      </c>
      <c r="E12" s="8">
        <f t="shared" si="3"/>
        <v>1223.8939999999998</v>
      </c>
      <c r="F12" s="8">
        <f t="shared" si="0"/>
        <v>684.86599999999976</v>
      </c>
      <c r="G12" s="8">
        <v>432.15199999999999</v>
      </c>
      <c r="H12" s="8">
        <f t="shared" si="1"/>
        <v>1117.0179999999998</v>
      </c>
      <c r="I12" s="8">
        <v>106.876</v>
      </c>
      <c r="J12" s="6">
        <v>29.158333333333335</v>
      </c>
      <c r="K12" s="8"/>
    </row>
    <row r="13" spans="1:11" x14ac:dyDescent="0.2">
      <c r="A13" s="4" t="s">
        <v>48</v>
      </c>
      <c r="B13" s="8">
        <f t="shared" si="2"/>
        <v>106.876</v>
      </c>
      <c r="C13" s="8">
        <v>1069.7639999999999</v>
      </c>
      <c r="D13" s="8">
        <v>0</v>
      </c>
      <c r="E13" s="8">
        <f t="shared" si="3"/>
        <v>1176.6399999999999</v>
      </c>
      <c r="F13" s="8">
        <f t="shared" si="0"/>
        <v>658.22299999999996</v>
      </c>
      <c r="G13" s="8">
        <v>433.49200000000002</v>
      </c>
      <c r="H13" s="8">
        <f t="shared" si="1"/>
        <v>1091.7149999999999</v>
      </c>
      <c r="I13" s="8">
        <v>84.924999999999997</v>
      </c>
      <c r="J13" s="6">
        <v>17.595833333333335</v>
      </c>
      <c r="K13" s="8"/>
    </row>
    <row r="14" spans="1:11" x14ac:dyDescent="0.2">
      <c r="A14" s="4" t="s">
        <v>49</v>
      </c>
      <c r="B14" s="8">
        <f t="shared" si="2"/>
        <v>84.924999999999997</v>
      </c>
      <c r="C14" s="8">
        <v>780.98900000000003</v>
      </c>
      <c r="D14" s="8">
        <v>11.157</v>
      </c>
      <c r="E14" s="8">
        <f t="shared" si="3"/>
        <v>877.07100000000003</v>
      </c>
      <c r="F14" s="8">
        <f t="shared" si="0"/>
        <v>572.654</v>
      </c>
      <c r="G14" s="8">
        <v>214.226</v>
      </c>
      <c r="H14" s="8">
        <f t="shared" si="1"/>
        <v>786.88</v>
      </c>
      <c r="I14" s="8">
        <v>90.191000000000003</v>
      </c>
      <c r="J14" s="6">
        <v>17.714166666666667</v>
      </c>
      <c r="K14" s="8"/>
    </row>
    <row r="15" spans="1:11" x14ac:dyDescent="0.2">
      <c r="A15" s="4" t="s">
        <v>50</v>
      </c>
      <c r="B15" s="8">
        <f t="shared" si="2"/>
        <v>90.191000000000003</v>
      </c>
      <c r="C15" s="8">
        <v>1203.7650000000001</v>
      </c>
      <c r="D15" s="8">
        <v>25.498999999999999</v>
      </c>
      <c r="E15" s="8">
        <f t="shared" si="3"/>
        <v>1319.4550000000002</v>
      </c>
      <c r="F15" s="8">
        <f t="shared" si="0"/>
        <v>750.43900000000031</v>
      </c>
      <c r="G15" s="8">
        <v>408.59</v>
      </c>
      <c r="H15" s="8">
        <f t="shared" si="1"/>
        <v>1159.0290000000002</v>
      </c>
      <c r="I15" s="8">
        <v>160.42599999999999</v>
      </c>
      <c r="J15" s="6">
        <v>21.831666666666667</v>
      </c>
      <c r="K15" s="8"/>
    </row>
    <row r="16" spans="1:11" x14ac:dyDescent="0.2">
      <c r="A16" s="4" t="s">
        <v>51</v>
      </c>
      <c r="B16" s="8">
        <f t="shared" si="2"/>
        <v>160.42599999999999</v>
      </c>
      <c r="C16" s="8">
        <v>1242.451</v>
      </c>
      <c r="D16" s="8">
        <v>0.1111129488</v>
      </c>
      <c r="E16" s="8">
        <f t="shared" si="3"/>
        <v>1402.9881129487999</v>
      </c>
      <c r="F16" s="8">
        <f t="shared" si="0"/>
        <v>849.13011294879993</v>
      </c>
      <c r="G16" s="8">
        <v>406.55799999999999</v>
      </c>
      <c r="H16" s="8">
        <f t="shared" si="1"/>
        <v>1255.6881129487999</v>
      </c>
      <c r="I16" s="8">
        <v>147.30000000000001</v>
      </c>
      <c r="J16" s="6">
        <v>19.930833333333332</v>
      </c>
      <c r="K16" s="8"/>
    </row>
    <row r="17" spans="1:11" x14ac:dyDescent="0.2">
      <c r="A17" s="4" t="s">
        <v>1</v>
      </c>
      <c r="B17" s="8">
        <f t="shared" si="2"/>
        <v>147.30000000000001</v>
      </c>
      <c r="C17" s="8">
        <v>1039.5170000000001</v>
      </c>
      <c r="D17" s="8">
        <v>12.63792947634</v>
      </c>
      <c r="E17" s="8">
        <f t="shared" si="3"/>
        <v>1199.4549294763401</v>
      </c>
      <c r="F17" s="8">
        <f t="shared" si="0"/>
        <v>783.10084141035202</v>
      </c>
      <c r="G17" s="8">
        <v>335.954088065988</v>
      </c>
      <c r="H17" s="8">
        <f t="shared" si="1"/>
        <v>1119.05492947634</v>
      </c>
      <c r="I17" s="8">
        <v>80.400000000000006</v>
      </c>
      <c r="J17" s="6">
        <v>23.035833333333333</v>
      </c>
      <c r="K17" s="8"/>
    </row>
    <row r="18" spans="1:11" x14ac:dyDescent="0.2">
      <c r="A18" s="4" t="s">
        <v>2</v>
      </c>
      <c r="B18" s="8">
        <f t="shared" si="2"/>
        <v>80.400000000000006</v>
      </c>
      <c r="C18" s="8">
        <v>1153.893</v>
      </c>
      <c r="D18" s="8">
        <v>3.4392918910140002</v>
      </c>
      <c r="E18" s="8">
        <f t="shared" si="3"/>
        <v>1237.732291891014</v>
      </c>
      <c r="F18" s="8">
        <f>+H18-G18</f>
        <v>865.98386409934392</v>
      </c>
      <c r="G18" s="8">
        <v>234.84842779167002</v>
      </c>
      <c r="H18" s="8">
        <f t="shared" si="1"/>
        <v>1100.8322918910139</v>
      </c>
      <c r="I18" s="8">
        <v>136.9</v>
      </c>
      <c r="J18" s="6">
        <v>22.321666666666669</v>
      </c>
      <c r="K18" s="8"/>
    </row>
    <row r="19" spans="1:11" x14ac:dyDescent="0.2">
      <c r="A19" s="4" t="s">
        <v>3</v>
      </c>
      <c r="B19" s="8">
        <f t="shared" si="2"/>
        <v>136.9</v>
      </c>
      <c r="C19" s="8">
        <v>1279.5</v>
      </c>
      <c r="D19" s="8">
        <v>17.819313671753999</v>
      </c>
      <c r="E19" s="8">
        <f t="shared" si="3"/>
        <v>1434.219313671754</v>
      </c>
      <c r="F19" s="8">
        <f t="shared" ref="F19:F43" si="4">+H19-G19</f>
        <v>1087.522605605498</v>
      </c>
      <c r="G19" s="8">
        <v>269.0967080662561</v>
      </c>
      <c r="H19" s="8">
        <f t="shared" si="1"/>
        <v>1356.6193136717541</v>
      </c>
      <c r="I19" s="8">
        <v>77.599999999999994</v>
      </c>
      <c r="J19" s="6">
        <v>20.002500000000001</v>
      </c>
      <c r="K19" s="8"/>
    </row>
    <row r="20" spans="1:11" x14ac:dyDescent="0.2">
      <c r="A20" s="4" t="s">
        <v>4</v>
      </c>
      <c r="B20" s="8">
        <f t="shared" si="2"/>
        <v>77.599999999999994</v>
      </c>
      <c r="C20" s="8">
        <v>1125.5</v>
      </c>
      <c r="D20" s="8">
        <v>37.672585145244007</v>
      </c>
      <c r="E20" s="8">
        <f t="shared" si="3"/>
        <v>1240.772585145244</v>
      </c>
      <c r="F20" s="8">
        <f t="shared" si="4"/>
        <v>975.4497637159659</v>
      </c>
      <c r="G20" s="8">
        <v>184.32282142927804</v>
      </c>
      <c r="H20" s="8">
        <f t="shared" si="1"/>
        <v>1159.772585145244</v>
      </c>
      <c r="I20" s="8">
        <v>81</v>
      </c>
      <c r="J20" s="6">
        <v>24.965000000000003</v>
      </c>
      <c r="K20" s="8"/>
    </row>
    <row r="21" spans="1:11" x14ac:dyDescent="0.2">
      <c r="A21" s="4" t="s">
        <v>5</v>
      </c>
      <c r="B21" s="8">
        <f t="shared" si="2"/>
        <v>81</v>
      </c>
      <c r="C21" s="8">
        <v>1118.865</v>
      </c>
      <c r="D21" s="8">
        <v>26.286999999999999</v>
      </c>
      <c r="E21" s="8">
        <f t="shared" si="3"/>
        <v>1226.152</v>
      </c>
      <c r="F21" s="8">
        <f t="shared" si="4"/>
        <v>872.73199999999997</v>
      </c>
      <c r="G21" s="8">
        <v>247.828</v>
      </c>
      <c r="H21" s="8">
        <f t="shared" si="1"/>
        <v>1120.56</v>
      </c>
      <c r="I21" s="8">
        <v>105.592</v>
      </c>
      <c r="J21" s="6">
        <v>27.759999999999994</v>
      </c>
      <c r="K21" s="8"/>
    </row>
    <row r="22" spans="1:11" x14ac:dyDescent="0.2">
      <c r="A22" s="4" t="s">
        <v>6</v>
      </c>
      <c r="B22" s="8">
        <f t="shared" si="2"/>
        <v>105.592</v>
      </c>
      <c r="C22" s="8">
        <v>1311.5060000000001</v>
      </c>
      <c r="D22" s="8">
        <v>0.188</v>
      </c>
      <c r="E22" s="8">
        <f t="shared" si="3"/>
        <v>1417.2860000000003</v>
      </c>
      <c r="F22" s="8">
        <f t="shared" si="4"/>
        <v>1006.5010000000003</v>
      </c>
      <c r="G22" s="8">
        <v>328.65899999999999</v>
      </c>
      <c r="H22" s="8">
        <f t="shared" si="1"/>
        <v>1335.1600000000003</v>
      </c>
      <c r="I22" s="8">
        <v>82.126000000000005</v>
      </c>
      <c r="J22" s="6">
        <v>27.870000000000005</v>
      </c>
      <c r="K22" s="8"/>
    </row>
    <row r="23" spans="1:11" x14ac:dyDescent="0.2">
      <c r="A23" s="4" t="s">
        <v>7</v>
      </c>
      <c r="B23" s="8">
        <f t="shared" si="2"/>
        <v>82.126000000000005</v>
      </c>
      <c r="C23" s="8">
        <v>1228.7670000000001</v>
      </c>
      <c r="D23" s="8">
        <v>0.26202300000000001</v>
      </c>
      <c r="E23" s="8">
        <f t="shared" si="3"/>
        <v>1311.155023</v>
      </c>
      <c r="F23" s="8">
        <f t="shared" si="4"/>
        <v>995.78702299999998</v>
      </c>
      <c r="G23" s="8">
        <v>221.23599999999999</v>
      </c>
      <c r="H23" s="8">
        <f t="shared" si="1"/>
        <v>1217.023023</v>
      </c>
      <c r="I23" s="8">
        <v>94.132000000000005</v>
      </c>
      <c r="J23" s="6">
        <v>26.515833333333333</v>
      </c>
      <c r="K23" s="8"/>
    </row>
    <row r="24" spans="1:11" x14ac:dyDescent="0.2">
      <c r="A24" s="4" t="s">
        <v>8</v>
      </c>
      <c r="B24" s="8">
        <f t="shared" si="2"/>
        <v>94.132000000000005</v>
      </c>
      <c r="C24" s="8">
        <v>1215.788</v>
      </c>
      <c r="D24" s="8">
        <v>0.251</v>
      </c>
      <c r="E24" s="8">
        <f t="shared" si="3"/>
        <v>1310.171</v>
      </c>
      <c r="F24" s="8">
        <f t="shared" si="4"/>
        <v>1011.6170000000002</v>
      </c>
      <c r="G24" s="8">
        <v>232.14699999999999</v>
      </c>
      <c r="H24" s="8">
        <f t="shared" si="1"/>
        <v>1243.7640000000001</v>
      </c>
      <c r="I24" s="8">
        <v>66.406999999999996</v>
      </c>
      <c r="J24" s="6">
        <v>25.577499999999997</v>
      </c>
      <c r="K24" s="8"/>
    </row>
    <row r="25" spans="1:11" x14ac:dyDescent="0.2">
      <c r="A25" s="4" t="s">
        <v>9</v>
      </c>
      <c r="B25" s="8">
        <f t="shared" si="2"/>
        <v>66.406999999999996</v>
      </c>
      <c r="C25" s="8">
        <v>1224.075</v>
      </c>
      <c r="D25" s="8">
        <v>5.7915987544000007E-2</v>
      </c>
      <c r="E25" s="8">
        <f t="shared" si="3"/>
        <v>1290.539915987544</v>
      </c>
      <c r="F25" s="8">
        <f t="shared" si="4"/>
        <v>1004.119670018994</v>
      </c>
      <c r="G25" s="8">
        <v>207.81224596855</v>
      </c>
      <c r="H25" s="8">
        <f t="shared" si="1"/>
        <v>1211.931915987544</v>
      </c>
      <c r="I25" s="8">
        <v>78.608000000000004</v>
      </c>
      <c r="J25" s="6">
        <v>29.889166666666664</v>
      </c>
      <c r="K25" s="8"/>
    </row>
    <row r="26" spans="1:11" x14ac:dyDescent="0.2">
      <c r="A26" s="4" t="s">
        <v>10</v>
      </c>
      <c r="B26" s="8">
        <f t="shared" si="2"/>
        <v>78.608000000000004</v>
      </c>
      <c r="C26" s="8">
        <v>831.69799999999998</v>
      </c>
      <c r="D26" s="8">
        <v>48.183014708388001</v>
      </c>
      <c r="E26" s="8">
        <f t="shared" si="3"/>
        <v>958.48901470838803</v>
      </c>
      <c r="F26" s="8">
        <f t="shared" si="4"/>
        <v>771.83058711065007</v>
      </c>
      <c r="G26" s="8">
        <v>110.65742759773799</v>
      </c>
      <c r="H26" s="8">
        <f t="shared" si="1"/>
        <v>882.48801470838805</v>
      </c>
      <c r="I26" s="8">
        <v>76.001000000000005</v>
      </c>
      <c r="J26" s="6">
        <v>27.324166666666667</v>
      </c>
      <c r="K26" s="8"/>
    </row>
    <row r="27" spans="1:11" x14ac:dyDescent="0.2">
      <c r="A27" s="4" t="s">
        <v>11</v>
      </c>
      <c r="B27" s="8">
        <f t="shared" si="2"/>
        <v>76.001000000000005</v>
      </c>
      <c r="C27" s="8">
        <v>939.19299999999998</v>
      </c>
      <c r="D27" s="8">
        <v>8.0656206101100008</v>
      </c>
      <c r="E27" s="8">
        <f t="shared" si="3"/>
        <v>1023.25962061011</v>
      </c>
      <c r="F27" s="8">
        <f t="shared" si="4"/>
        <v>832.78599363538797</v>
      </c>
      <c r="G27" s="8">
        <v>141.48062697472199</v>
      </c>
      <c r="H27" s="8">
        <f t="shared" si="1"/>
        <v>974.26662061010995</v>
      </c>
      <c r="I27" s="8">
        <v>48.993000000000002</v>
      </c>
      <c r="J27" s="6">
        <v>21.518333333333331</v>
      </c>
      <c r="K27" s="8"/>
    </row>
    <row r="28" spans="1:11" x14ac:dyDescent="0.2">
      <c r="A28" s="4" t="s">
        <v>86</v>
      </c>
      <c r="B28" s="8">
        <f t="shared" si="2"/>
        <v>48.993000000000002</v>
      </c>
      <c r="C28" s="8">
        <v>846.8</v>
      </c>
      <c r="D28" s="8">
        <v>0.2695150395</v>
      </c>
      <c r="E28" s="8">
        <f t="shared" si="3"/>
        <v>896.0625150395</v>
      </c>
      <c r="F28" s="8">
        <f t="shared" si="4"/>
        <v>672.02830055291588</v>
      </c>
      <c r="G28" s="8">
        <v>131.01621448658403</v>
      </c>
      <c r="H28" s="8">
        <f t="shared" si="1"/>
        <v>803.04451503949997</v>
      </c>
      <c r="I28" s="8">
        <v>93.018000000000001</v>
      </c>
      <c r="J28" s="6">
        <v>15.981666666666667</v>
      </c>
      <c r="K28" s="8"/>
    </row>
    <row r="29" spans="1:11" x14ac:dyDescent="0.2">
      <c r="A29" s="4" t="s">
        <v>53</v>
      </c>
      <c r="B29" s="8">
        <f t="shared" si="2"/>
        <v>93.018000000000001</v>
      </c>
      <c r="C29" s="8">
        <v>876.23099999999999</v>
      </c>
      <c r="D29" s="8">
        <v>0.12749329026</v>
      </c>
      <c r="E29" s="8">
        <f t="shared" si="3"/>
        <v>969.37649329025999</v>
      </c>
      <c r="F29" s="8">
        <f t="shared" si="4"/>
        <v>779.70969033625204</v>
      </c>
      <c r="G29" s="8">
        <v>150.17480295400799</v>
      </c>
      <c r="H29" s="8">
        <f t="shared" si="1"/>
        <v>929.88449329026002</v>
      </c>
      <c r="I29" s="8">
        <v>39.491999999999997</v>
      </c>
      <c r="J29" s="6">
        <v>17.984166666666663</v>
      </c>
      <c r="K29" s="8"/>
    </row>
    <row r="30" spans="1:11" x14ac:dyDescent="0.2">
      <c r="A30" s="4" t="s">
        <v>55</v>
      </c>
      <c r="B30" s="8">
        <f t="shared" si="2"/>
        <v>39.491999999999997</v>
      </c>
      <c r="C30" s="8">
        <v>725.13099999999997</v>
      </c>
      <c r="D30" s="8">
        <v>21.442828186332001</v>
      </c>
      <c r="E30" s="8">
        <f t="shared" si="3"/>
        <v>786.06582818633194</v>
      </c>
      <c r="F30" s="8">
        <f t="shared" si="4"/>
        <v>638.8989943723559</v>
      </c>
      <c r="G30" s="8">
        <v>110.23883381397599</v>
      </c>
      <c r="H30" s="8">
        <f t="shared" si="1"/>
        <v>749.13782818633194</v>
      </c>
      <c r="I30" s="8">
        <v>36.927999999999997</v>
      </c>
      <c r="J30" s="6">
        <v>37.74916666666666</v>
      </c>
      <c r="K30" s="8"/>
    </row>
    <row r="31" spans="1:11" x14ac:dyDescent="0.2">
      <c r="A31" s="4" t="s">
        <v>87</v>
      </c>
      <c r="B31" s="8">
        <f t="shared" si="2"/>
        <v>36.927999999999997</v>
      </c>
      <c r="C31" s="8">
        <v>873.67899999999997</v>
      </c>
      <c r="D31" s="8">
        <v>0.20212194958199997</v>
      </c>
      <c r="E31" s="8">
        <f t="shared" si="3"/>
        <v>910.80912194958194</v>
      </c>
      <c r="F31" s="8">
        <f t="shared" si="4"/>
        <v>690.91212968108596</v>
      </c>
      <c r="G31" s="8">
        <v>110.86199226849601</v>
      </c>
      <c r="H31" s="8">
        <f t="shared" si="1"/>
        <v>801.77412194958197</v>
      </c>
      <c r="I31" s="8">
        <v>109.035</v>
      </c>
      <c r="J31" s="6">
        <v>31.206666666666674</v>
      </c>
      <c r="K31" s="8"/>
    </row>
    <row r="32" spans="1:11" x14ac:dyDescent="0.2">
      <c r="A32" s="4" t="s">
        <v>57</v>
      </c>
      <c r="B32" s="8">
        <f t="shared" si="2"/>
        <v>109.035</v>
      </c>
      <c r="C32" s="8">
        <v>957.03700000000003</v>
      </c>
      <c r="D32" s="8">
        <v>1.621691283114</v>
      </c>
      <c r="E32" s="8">
        <f t="shared" si="3"/>
        <v>1067.693691283114</v>
      </c>
      <c r="F32" s="8">
        <f t="shared" si="4"/>
        <v>934.60530939473404</v>
      </c>
      <c r="G32" s="8">
        <v>56.734381888380007</v>
      </c>
      <c r="H32" s="8">
        <f t="shared" si="1"/>
        <v>991.33969128311401</v>
      </c>
      <c r="I32" s="8">
        <v>76.353999999999999</v>
      </c>
      <c r="J32" s="6">
        <v>28.008124999999996</v>
      </c>
      <c r="K32" s="8"/>
    </row>
    <row r="33" spans="1:11" x14ac:dyDescent="0.2">
      <c r="A33" s="4" t="s">
        <v>58</v>
      </c>
      <c r="B33" s="8">
        <f t="shared" si="2"/>
        <v>76.353999999999999</v>
      </c>
      <c r="C33" s="8">
        <v>950.572</v>
      </c>
      <c r="D33" s="8">
        <v>1.4005368318060001</v>
      </c>
      <c r="E33" s="8">
        <f t="shared" si="3"/>
        <v>1028.3265368318059</v>
      </c>
      <c r="F33" s="8">
        <f t="shared" si="4"/>
        <v>859.72269348941802</v>
      </c>
      <c r="G33" s="8">
        <v>67.466843342387989</v>
      </c>
      <c r="H33" s="8">
        <f t="shared" si="1"/>
        <v>927.18953683180598</v>
      </c>
      <c r="I33" s="8">
        <v>101.137</v>
      </c>
      <c r="J33" s="6">
        <v>29.465</v>
      </c>
      <c r="K33" s="8"/>
    </row>
    <row r="34" spans="1:11" x14ac:dyDescent="0.2">
      <c r="A34" s="4" t="s">
        <v>59</v>
      </c>
      <c r="B34" s="8">
        <f t="shared" si="2"/>
        <v>101.137</v>
      </c>
      <c r="C34" s="8">
        <v>848.70311000000004</v>
      </c>
      <c r="D34" s="8">
        <v>1.317682727802</v>
      </c>
      <c r="E34" s="8">
        <f t="shared" si="3"/>
        <v>951.15779272780208</v>
      </c>
      <c r="F34" s="8">
        <f t="shared" si="4"/>
        <v>713.9124309085521</v>
      </c>
      <c r="G34" s="8">
        <v>137.81836181925001</v>
      </c>
      <c r="H34" s="8">
        <f t="shared" si="1"/>
        <v>851.73079272780205</v>
      </c>
      <c r="I34" s="8">
        <v>99.427000000000007</v>
      </c>
      <c r="J34" s="6">
        <v>35.700833333333328</v>
      </c>
      <c r="K34" s="8"/>
    </row>
    <row r="35" spans="1:11" x14ac:dyDescent="0.2">
      <c r="A35" s="4" t="s">
        <v>60</v>
      </c>
      <c r="B35" s="8">
        <f t="shared" si="2"/>
        <v>99.427000000000007</v>
      </c>
      <c r="C35" s="8">
        <v>856.2844399999999</v>
      </c>
      <c r="D35" s="8">
        <v>5.0926768200000002E-3</v>
      </c>
      <c r="E35" s="8">
        <f t="shared" si="3"/>
        <v>955.71653267681995</v>
      </c>
      <c r="F35" s="8">
        <f t="shared" si="4"/>
        <v>622.62017890968195</v>
      </c>
      <c r="G35" s="8">
        <v>186.49135376713801</v>
      </c>
      <c r="H35" s="8">
        <f t="shared" si="1"/>
        <v>809.11153267681993</v>
      </c>
      <c r="I35" s="8">
        <v>146.60499999999999</v>
      </c>
      <c r="J35" s="6">
        <v>73.553124999999994</v>
      </c>
      <c r="K35" s="8"/>
    </row>
    <row r="36" spans="1:11" x14ac:dyDescent="0.2">
      <c r="A36" s="4" t="s">
        <v>61</v>
      </c>
      <c r="B36" s="8">
        <f t="shared" si="2"/>
        <v>146.60499999999999</v>
      </c>
      <c r="C36" s="8">
        <v>668.67881000000011</v>
      </c>
      <c r="D36" s="8">
        <v>9.5998060368000002E-2</v>
      </c>
      <c r="E36" s="8">
        <f t="shared" si="3"/>
        <v>815.37980806036808</v>
      </c>
      <c r="F36" s="8">
        <f t="shared" si="4"/>
        <v>502.05297804131203</v>
      </c>
      <c r="G36" s="8">
        <v>192.22683001905602</v>
      </c>
      <c r="H36" s="8">
        <f t="shared" si="1"/>
        <v>694.27980806036805</v>
      </c>
      <c r="I36" s="8">
        <v>121.1</v>
      </c>
      <c r="J36" s="6">
        <v>37.096875000000004</v>
      </c>
      <c r="K36" s="8"/>
    </row>
    <row r="37" spans="1:11" x14ac:dyDescent="0.2">
      <c r="A37" s="11" t="s">
        <v>62</v>
      </c>
      <c r="B37" s="8">
        <f t="shared" si="2"/>
        <v>121.1</v>
      </c>
      <c r="C37" s="8">
        <v>617.29017999999996</v>
      </c>
      <c r="D37" s="8">
        <v>9.9728280791999996E-2</v>
      </c>
      <c r="E37" s="8">
        <f t="shared" si="3"/>
        <v>738.48990828079195</v>
      </c>
      <c r="F37" s="8">
        <f t="shared" si="4"/>
        <v>551.92322662066999</v>
      </c>
      <c r="G37" s="8">
        <v>94.027681660121999</v>
      </c>
      <c r="H37" s="8">
        <f t="shared" si="1"/>
        <v>645.95090828079196</v>
      </c>
      <c r="I37" s="8">
        <v>92.539000000000001</v>
      </c>
      <c r="J37" s="6">
        <v>40.270833333333336</v>
      </c>
      <c r="K37" s="8"/>
    </row>
    <row r="38" spans="1:11" x14ac:dyDescent="0.2">
      <c r="A38" s="11" t="s">
        <v>63</v>
      </c>
      <c r="B38" s="8">
        <f t="shared" si="2"/>
        <v>92.539000000000001</v>
      </c>
      <c r="C38" s="8">
        <v>835</v>
      </c>
      <c r="D38" s="8">
        <v>0.20214620042399997</v>
      </c>
      <c r="E38" s="8">
        <f t="shared" si="3"/>
        <v>927.74114620042394</v>
      </c>
      <c r="F38" s="8">
        <f t="shared" si="4"/>
        <v>599.50524319104193</v>
      </c>
      <c r="G38" s="8">
        <v>163.23590300938201</v>
      </c>
      <c r="H38" s="8">
        <f t="shared" si="1"/>
        <v>762.74114620042394</v>
      </c>
      <c r="I38" s="8">
        <v>165</v>
      </c>
      <c r="J38" s="6">
        <v>54.5</v>
      </c>
      <c r="K38" s="8"/>
    </row>
    <row r="39" spans="1:11" x14ac:dyDescent="0.2">
      <c r="A39" s="11" t="s">
        <v>66</v>
      </c>
      <c r="B39" s="8">
        <f t="shared" si="2"/>
        <v>165</v>
      </c>
      <c r="C39" s="8">
        <v>755</v>
      </c>
      <c r="D39" s="8">
        <v>10.347106756139999</v>
      </c>
      <c r="E39" s="8">
        <f t="shared" si="3"/>
        <v>930.34710675613997</v>
      </c>
      <c r="F39" s="8">
        <f t="shared" si="4"/>
        <v>571.61889468866798</v>
      </c>
      <c r="G39" s="8">
        <v>258.72821206747204</v>
      </c>
      <c r="H39" s="8">
        <f t="shared" si="1"/>
        <v>830.34710675613997</v>
      </c>
      <c r="I39" s="8">
        <v>100</v>
      </c>
      <c r="J39" s="6">
        <v>53.22</v>
      </c>
      <c r="K39" s="8"/>
    </row>
    <row r="40" spans="1:11" x14ac:dyDescent="0.2">
      <c r="A40" s="11" t="s">
        <v>70</v>
      </c>
      <c r="B40" s="8">
        <f t="shared" si="2"/>
        <v>100</v>
      </c>
      <c r="C40" s="8">
        <v>800</v>
      </c>
      <c r="D40" s="8">
        <v>19.917408336714001</v>
      </c>
      <c r="E40" s="8">
        <f t="shared" si="3"/>
        <v>919.91740833671395</v>
      </c>
      <c r="F40" s="8">
        <f t="shared" si="4"/>
        <v>584.25441577419792</v>
      </c>
      <c r="G40" s="8">
        <v>220.66299256251602</v>
      </c>
      <c r="H40" s="8">
        <f t="shared" si="1"/>
        <v>804.91740833671395</v>
      </c>
      <c r="I40" s="8">
        <v>115</v>
      </c>
      <c r="J40" s="6">
        <v>48.6</v>
      </c>
      <c r="K40" s="8"/>
    </row>
    <row r="41" spans="1:11" x14ac:dyDescent="0.2">
      <c r="A41" s="11" t="s">
        <v>69</v>
      </c>
      <c r="B41" s="8">
        <f t="shared" si="2"/>
        <v>115</v>
      </c>
      <c r="C41" s="8">
        <v>630</v>
      </c>
      <c r="D41" s="8">
        <v>31.952836666674003</v>
      </c>
      <c r="E41" s="8">
        <f t="shared" si="3"/>
        <v>776.95283666667399</v>
      </c>
      <c r="F41" s="8">
        <f t="shared" si="4"/>
        <v>538.54962385942599</v>
      </c>
      <c r="G41" s="8">
        <v>148.403212807248</v>
      </c>
      <c r="H41" s="8">
        <f t="shared" si="1"/>
        <v>686.95283666667399</v>
      </c>
      <c r="I41" s="8">
        <v>90</v>
      </c>
      <c r="J41" s="6">
        <v>60.66</v>
      </c>
      <c r="K41" s="8"/>
    </row>
    <row r="42" spans="1:11" x14ac:dyDescent="0.2">
      <c r="A42" s="11" t="s">
        <v>72</v>
      </c>
      <c r="B42" s="8">
        <f t="shared" si="2"/>
        <v>90</v>
      </c>
      <c r="C42" s="8">
        <v>610</v>
      </c>
      <c r="D42" s="8">
        <v>17.423747164782</v>
      </c>
      <c r="E42" s="8">
        <f t="shared" si="3"/>
        <v>717.42374716478196</v>
      </c>
      <c r="F42" s="8">
        <f t="shared" si="4"/>
        <v>540.92412416890193</v>
      </c>
      <c r="G42" s="8">
        <v>118.49962299588</v>
      </c>
      <c r="H42" s="8">
        <f t="shared" si="1"/>
        <v>659.42374716478196</v>
      </c>
      <c r="I42" s="8">
        <v>58</v>
      </c>
      <c r="J42" s="6">
        <v>45.74</v>
      </c>
      <c r="K42" s="8"/>
    </row>
    <row r="43" spans="1:11" x14ac:dyDescent="0.2">
      <c r="A43" s="11" t="s">
        <v>73</v>
      </c>
      <c r="B43" s="8">
        <f t="shared" si="2"/>
        <v>58</v>
      </c>
      <c r="C43" s="8">
        <v>465</v>
      </c>
      <c r="D43" s="8">
        <v>6.6169480615559984</v>
      </c>
      <c r="E43" s="8">
        <f t="shared" si="3"/>
        <v>529.61694806155595</v>
      </c>
      <c r="F43" s="8">
        <f t="shared" si="4"/>
        <v>433.2408137333079</v>
      </c>
      <c r="G43" s="8">
        <v>54.82913432824801</v>
      </c>
      <c r="H43" s="8">
        <f t="shared" si="1"/>
        <v>488.06994806155592</v>
      </c>
      <c r="I43" s="8">
        <v>41.546999999999997</v>
      </c>
      <c r="J43" s="6">
        <v>45.87</v>
      </c>
      <c r="K43" s="8"/>
    </row>
    <row r="44" spans="1:11" x14ac:dyDescent="0.2">
      <c r="A44" s="11" t="s">
        <v>78</v>
      </c>
      <c r="B44" s="8">
        <f t="shared" si="2"/>
        <v>41.546999999999997</v>
      </c>
      <c r="C44" s="8">
        <v>541.625</v>
      </c>
      <c r="D44" s="8">
        <v>0.12191563088599999</v>
      </c>
      <c r="E44" s="8">
        <f t="shared" si="3"/>
        <v>583.29391563088598</v>
      </c>
      <c r="F44" s="8">
        <f>+H44-G44</f>
        <v>436.39753451089598</v>
      </c>
      <c r="G44" s="8">
        <v>102.76738111998999</v>
      </c>
      <c r="H44" s="8">
        <f t="shared" si="1"/>
        <v>539.16491563088596</v>
      </c>
      <c r="I44" s="8">
        <v>44.128999999999998</v>
      </c>
      <c r="J44" s="6">
        <v>40.92</v>
      </c>
      <c r="K44" s="8"/>
    </row>
    <row r="45" spans="1:11" x14ac:dyDescent="0.2">
      <c r="A45" s="51" t="s">
        <v>77</v>
      </c>
      <c r="B45" s="52">
        <f t="shared" si="2"/>
        <v>44.128999999999998</v>
      </c>
      <c r="C45" s="52">
        <v>561.30100000000004</v>
      </c>
      <c r="D45" s="52">
        <v>0.16071698899799999</v>
      </c>
      <c r="E45" s="52">
        <f t="shared" si="3"/>
        <v>605.59071698899811</v>
      </c>
      <c r="F45" s="52">
        <f t="shared" ref="F45:F50" si="5">+H45-G45</f>
        <v>474.4852966343181</v>
      </c>
      <c r="G45" s="52">
        <v>99.018420354680003</v>
      </c>
      <c r="H45" s="52">
        <f t="shared" si="1"/>
        <v>573.50371698899812</v>
      </c>
      <c r="I45" s="52">
        <v>32.087000000000003</v>
      </c>
      <c r="J45" s="60">
        <v>31.87</v>
      </c>
      <c r="K45" s="8"/>
    </row>
    <row r="46" spans="1:11" x14ac:dyDescent="0.2">
      <c r="A46" s="51" t="s">
        <v>79</v>
      </c>
      <c r="B46" s="52">
        <f t="shared" si="2"/>
        <v>32.087000000000003</v>
      </c>
      <c r="C46" s="52">
        <v>455.77300000000002</v>
      </c>
      <c r="D46" s="52">
        <v>4.2769678828E-2</v>
      </c>
      <c r="E46" s="52">
        <f t="shared" si="3"/>
        <v>487.90276967882801</v>
      </c>
      <c r="F46" s="52">
        <f t="shared" si="5"/>
        <v>369.72258466922199</v>
      </c>
      <c r="G46" s="52">
        <v>83.139185009605995</v>
      </c>
      <c r="H46" s="52">
        <f t="shared" si="1"/>
        <v>452.86176967882801</v>
      </c>
      <c r="I46" s="52">
        <v>35.040999999999997</v>
      </c>
      <c r="J46" s="60">
        <v>35.14</v>
      </c>
      <c r="K46" s="8"/>
    </row>
    <row r="47" spans="1:11" x14ac:dyDescent="0.2">
      <c r="A47" s="51" t="s">
        <v>81</v>
      </c>
      <c r="B47" s="52">
        <f t="shared" si="2"/>
        <v>35.040999999999997</v>
      </c>
      <c r="C47" s="52">
        <v>481.34800000000001</v>
      </c>
      <c r="D47" s="52">
        <v>0.31063132715799996</v>
      </c>
      <c r="E47" s="52">
        <f t="shared" si="3"/>
        <v>516.69963132715804</v>
      </c>
      <c r="F47" s="52">
        <f t="shared" si="5"/>
        <v>388.245757768526</v>
      </c>
      <c r="G47" s="52">
        <v>83.915873558632001</v>
      </c>
      <c r="H47" s="52">
        <f t="shared" si="1"/>
        <v>472.16163132715803</v>
      </c>
      <c r="I47" s="52">
        <v>44.537999999999997</v>
      </c>
      <c r="J47" s="60">
        <v>40.18</v>
      </c>
      <c r="K47" s="8"/>
    </row>
    <row r="48" spans="1:11" x14ac:dyDescent="0.2">
      <c r="A48" s="51" t="s">
        <v>108</v>
      </c>
      <c r="B48" s="52">
        <f t="shared" si="2"/>
        <v>44.537999999999997</v>
      </c>
      <c r="C48" s="52">
        <v>399.91800000000001</v>
      </c>
      <c r="D48" s="52">
        <v>21.365218272682</v>
      </c>
      <c r="E48" s="52">
        <f t="shared" si="3"/>
        <v>465.82121827268202</v>
      </c>
      <c r="F48" s="52">
        <f t="shared" si="5"/>
        <v>354.93667903513006</v>
      </c>
      <c r="G48" s="52">
        <v>62.676539237551999</v>
      </c>
      <c r="H48" s="52">
        <f t="shared" si="1"/>
        <v>417.61321827268205</v>
      </c>
      <c r="I48" s="52">
        <v>48.207999999999998</v>
      </c>
      <c r="J48" s="60">
        <v>80.94</v>
      </c>
      <c r="K48" s="8"/>
    </row>
    <row r="49" spans="1:11" x14ac:dyDescent="0.2">
      <c r="A49" s="51" t="s">
        <v>89</v>
      </c>
      <c r="B49" s="52">
        <f t="shared" si="2"/>
        <v>48.207999999999998</v>
      </c>
      <c r="C49" s="52">
        <v>430</v>
      </c>
      <c r="D49" s="52">
        <v>24.878284417651997</v>
      </c>
      <c r="E49" s="52">
        <f t="shared" si="3"/>
        <v>503.086284417652</v>
      </c>
      <c r="F49" s="52">
        <f t="shared" si="5"/>
        <v>325.59072038149202</v>
      </c>
      <c r="G49" s="52">
        <v>127.79756403616</v>
      </c>
      <c r="H49" s="52">
        <f t="shared" si="1"/>
        <v>453.38828441765202</v>
      </c>
      <c r="I49" s="52">
        <v>49.698</v>
      </c>
      <c r="J49" s="60">
        <v>107.15</v>
      </c>
      <c r="K49" s="8"/>
    </row>
    <row r="50" spans="1:11" x14ac:dyDescent="0.2">
      <c r="A50" s="55" t="s">
        <v>113</v>
      </c>
      <c r="B50" s="56">
        <f t="shared" si="2"/>
        <v>49.698</v>
      </c>
      <c r="C50" s="56">
        <v>400</v>
      </c>
      <c r="D50" s="56">
        <v>20</v>
      </c>
      <c r="E50" s="56">
        <f t="shared" si="3"/>
        <v>469.69799999999998</v>
      </c>
      <c r="F50" s="56">
        <f t="shared" si="5"/>
        <v>355</v>
      </c>
      <c r="G50" s="56">
        <v>65</v>
      </c>
      <c r="H50" s="56">
        <f t="shared" si="1"/>
        <v>420</v>
      </c>
      <c r="I50" s="56">
        <v>49.698</v>
      </c>
      <c r="J50" s="61">
        <v>103</v>
      </c>
      <c r="K50" s="8"/>
    </row>
    <row r="51" spans="1:11" x14ac:dyDescent="0.2">
      <c r="A51" t="s">
        <v>91</v>
      </c>
      <c r="B51" s="8"/>
      <c r="C51" s="8"/>
      <c r="D51" s="8"/>
      <c r="E51" s="8"/>
      <c r="F51" s="8"/>
      <c r="G51" s="8"/>
      <c r="H51" s="8"/>
      <c r="I51" s="8"/>
      <c r="J51" s="6"/>
      <c r="K51" s="8"/>
    </row>
    <row r="52" spans="1:11" ht="12" customHeight="1" x14ac:dyDescent="0.2">
      <c r="A52" s="10" t="s">
        <v>92</v>
      </c>
    </row>
    <row r="53" spans="1:11" ht="12" customHeight="1" x14ac:dyDescent="0.2">
      <c r="A53" s="10" t="s">
        <v>114</v>
      </c>
    </row>
    <row r="54" spans="1:11" x14ac:dyDescent="0.2">
      <c r="A54" t="s">
        <v>94</v>
      </c>
    </row>
    <row r="55" spans="1:11" x14ac:dyDescent="0.2">
      <c r="J55" s="48" t="s">
        <v>107</v>
      </c>
    </row>
  </sheetData>
  <pageMargins left="0.7" right="0.7" top="0.75" bottom="0.75" header="0.3" footer="0.3"/>
  <pageSetup scale="90" firstPageNumber="20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7B1ED-5D3A-4952-84FC-23ECBD02EB28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7818c5c2-d41f-4dce-801c-4e3595afcb3f"/>
    <ds:schemaRef ds:uri="c49de858-f9fd-4eb6-bcba-50396646711f"/>
  </ds:schemaRefs>
</ds:datastoreItem>
</file>

<file path=customXml/itemProps2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BBD85-8E5F-42B7-BA9C-A956E45E8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Contents</vt:lpstr>
      <vt:lpstr>tab 17</vt:lpstr>
      <vt:lpstr>tab 18</vt:lpstr>
      <vt:lpstr>tab 19</vt:lpstr>
      <vt:lpstr>tab 20</vt:lpstr>
      <vt:lpstr>'tab 17'!Print_Area</vt:lpstr>
      <vt:lpstr>'tab 18'!Print_Area</vt:lpstr>
      <vt:lpstr>'tab 19'!Print_Area</vt:lpstr>
      <vt:lpstr>'tab 20'!Print_Area</vt:lpstr>
      <vt:lpstr>'tab 17'!Print_Titles</vt:lpstr>
      <vt:lpstr>'tab 18'!Print_Titles</vt:lpstr>
      <vt:lpstr>'tab 19'!Print_Titles</vt:lpstr>
      <vt:lpstr>'tab 20'!Print_Titles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Cotton</dc:title>
  <dc:subject>Agricultural economics</dc:subject>
  <dc:creator>Aaron Ates; Maria Bukowski</dc:creator>
  <cp:keywords> oil crops, cotton, cottonseed, cottonseed oil, cottonseed meal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2023-03-24T21:32:58Z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