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M:\CROPS\Sugar and Sweeteners\YEARBOOK\NEW TABLES\"/>
    </mc:Choice>
  </mc:AlternateContent>
  <xr:revisionPtr revIDLastSave="0" documentId="13_ncr:1_{A5A0A122-07B8-46FB-B277-1C02496A8C24}" xr6:coauthVersionLast="47" xr6:coauthVersionMax="47" xr10:uidLastSave="{00000000-0000-0000-0000-000000000000}"/>
  <bookViews>
    <workbookView xWindow="-120" yWindow="-120" windowWidth="20730" windowHeight="11160" xr2:uid="{00000000-000D-0000-FFFF-FFFF00000000}"/>
  </bookViews>
  <sheets>
    <sheet name="Contents" sheetId="1" r:id="rId1"/>
    <sheet name="Table49" sheetId="2" r:id="rId2"/>
    <sheet name="Table50" sheetId="3" r:id="rId3"/>
    <sheet name="Table51" sheetId="4" r:id="rId4"/>
    <sheet name="Table52" sheetId="5" r:id="rId5"/>
    <sheet name="Table53" sheetId="6" r:id="rId6"/>
  </sheets>
  <definedNames>
    <definedName name="_xlnm.Print_Area" localSheetId="1">Table49!$A$1:$K$55</definedName>
    <definedName name="_xlnm.Print_Area" localSheetId="2">Table50!$A$1:$J$58</definedName>
    <definedName name="_xlnm.Print_Area" localSheetId="3">Table51!$A$1:$O$66</definedName>
    <definedName name="_xlnm.Print_Area" localSheetId="4">Table52!$A$1:$O$66</definedName>
    <definedName name="_xlnm.Print_Area" localSheetId="5">Table53!$A$1:$O$67</definedName>
    <definedName name="_xlnm.Print_Titles" localSheetId="3">Table51!$A:$A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6" l="1"/>
  <c r="O10" i="6"/>
  <c r="O11" i="6"/>
  <c r="N11" i="6" s="1"/>
  <c r="O12" i="6"/>
  <c r="N12" i="6" s="1"/>
  <c r="N13" i="6"/>
  <c r="O13" i="6"/>
  <c r="O14" i="6"/>
  <c r="N14" i="6" s="1"/>
  <c r="O15" i="6"/>
  <c r="N16" i="6"/>
  <c r="O16" i="6"/>
  <c r="O17" i="6"/>
  <c r="N17" i="6" s="1"/>
  <c r="O18" i="6"/>
  <c r="N18" i="6" s="1"/>
  <c r="N19" i="6"/>
  <c r="O19" i="6"/>
  <c r="O20" i="6"/>
  <c r="N20" i="6" s="1"/>
  <c r="O21" i="6"/>
  <c r="N22" i="6"/>
  <c r="O22" i="6"/>
  <c r="O23" i="6"/>
  <c r="N23" i="6" s="1"/>
  <c r="O24" i="6"/>
  <c r="N24" i="6" s="1"/>
  <c r="N25" i="6"/>
  <c r="O25" i="6"/>
  <c r="O26" i="6"/>
  <c r="N26" i="6" s="1"/>
  <c r="O27" i="6"/>
  <c r="N27" i="6" s="1"/>
  <c r="N28" i="6"/>
  <c r="O28" i="6"/>
  <c r="O29" i="6"/>
  <c r="N29" i="6" s="1"/>
  <c r="O30" i="6"/>
  <c r="N30" i="6" s="1"/>
  <c r="N31" i="6"/>
  <c r="O31" i="6"/>
  <c r="O32" i="6"/>
  <c r="N32" i="6" s="1"/>
  <c r="O33" i="6"/>
  <c r="N34" i="6"/>
  <c r="O34" i="6"/>
  <c r="O35" i="6"/>
  <c r="N35" i="6" s="1"/>
  <c r="O36" i="6"/>
  <c r="N36" i="6" s="1"/>
  <c r="N37" i="6"/>
  <c r="O37" i="6"/>
  <c r="O38" i="6"/>
  <c r="N38" i="6" s="1"/>
  <c r="O39" i="6"/>
  <c r="N40" i="6"/>
  <c r="O40" i="6"/>
  <c r="O41" i="6"/>
  <c r="N41" i="6" s="1"/>
  <c r="O42" i="6"/>
  <c r="N42" i="6" s="1"/>
  <c r="N43" i="6"/>
  <c r="O43" i="6"/>
  <c r="O44" i="6"/>
  <c r="N44" i="6" s="1"/>
  <c r="O45" i="6"/>
  <c r="N46" i="6"/>
  <c r="O46" i="6"/>
  <c r="O47" i="6"/>
  <c r="N47" i="6" s="1"/>
  <c r="O48" i="6"/>
  <c r="N48" i="6" s="1"/>
  <c r="N49" i="6"/>
  <c r="O49" i="6"/>
  <c r="O50" i="6"/>
  <c r="N50" i="6" s="1"/>
  <c r="O51" i="6"/>
  <c r="N52" i="6"/>
  <c r="O52" i="6"/>
  <c r="O53" i="6"/>
  <c r="N53" i="6" s="1"/>
  <c r="O54" i="6"/>
  <c r="N54" i="6" s="1"/>
  <c r="N55" i="6"/>
  <c r="O55" i="6"/>
  <c r="O56" i="6"/>
  <c r="N56" i="6" s="1"/>
  <c r="O57" i="6"/>
  <c r="N58" i="6"/>
  <c r="O58" i="6"/>
  <c r="O59" i="6"/>
  <c r="N59" i="6" s="1"/>
  <c r="O60" i="6"/>
  <c r="N60" i="6" s="1"/>
  <c r="N61" i="6"/>
  <c r="O61" i="6"/>
  <c r="O9" i="6"/>
  <c r="N9" i="6" s="1"/>
  <c r="I10" i="6"/>
  <c r="J10" i="6" s="1"/>
  <c r="I11" i="6"/>
  <c r="J11" i="6" s="1"/>
  <c r="I12" i="6"/>
  <c r="J12" i="6"/>
  <c r="K12" i="6"/>
  <c r="I13" i="6"/>
  <c r="J13" i="6"/>
  <c r="K13" i="6"/>
  <c r="I14" i="6"/>
  <c r="J14" i="6" s="1"/>
  <c r="I15" i="6"/>
  <c r="J15" i="6" s="1"/>
  <c r="I16" i="6"/>
  <c r="J16" i="6"/>
  <c r="K16" i="6"/>
  <c r="I17" i="6"/>
  <c r="J17" i="6"/>
  <c r="K17" i="6"/>
  <c r="I18" i="6"/>
  <c r="J18" i="6" s="1"/>
  <c r="I19" i="6"/>
  <c r="J19" i="6" s="1"/>
  <c r="I20" i="6"/>
  <c r="J20" i="6"/>
  <c r="K20" i="6"/>
  <c r="I21" i="6"/>
  <c r="J21" i="6"/>
  <c r="K21" i="6"/>
  <c r="I22" i="6"/>
  <c r="J22" i="6" s="1"/>
  <c r="I23" i="6"/>
  <c r="J23" i="6" s="1"/>
  <c r="I24" i="6"/>
  <c r="J24" i="6"/>
  <c r="K24" i="6"/>
  <c r="I25" i="6"/>
  <c r="J25" i="6"/>
  <c r="K25" i="6"/>
  <c r="I26" i="6"/>
  <c r="J26" i="6" s="1"/>
  <c r="I27" i="6"/>
  <c r="J27" i="6" s="1"/>
  <c r="I28" i="6"/>
  <c r="J28" i="6"/>
  <c r="K28" i="6"/>
  <c r="I29" i="6"/>
  <c r="J29" i="6"/>
  <c r="K29" i="6"/>
  <c r="I30" i="6"/>
  <c r="J30" i="6" s="1"/>
  <c r="I31" i="6"/>
  <c r="J31" i="6" s="1"/>
  <c r="I32" i="6"/>
  <c r="J32" i="6"/>
  <c r="K32" i="6"/>
  <c r="I33" i="6"/>
  <c r="J33" i="6"/>
  <c r="K33" i="6"/>
  <c r="I34" i="6"/>
  <c r="J34" i="6" s="1"/>
  <c r="I35" i="6"/>
  <c r="J35" i="6" s="1"/>
  <c r="I36" i="6"/>
  <c r="J36" i="6"/>
  <c r="K36" i="6"/>
  <c r="I37" i="6"/>
  <c r="J37" i="6"/>
  <c r="K37" i="6"/>
  <c r="I38" i="6"/>
  <c r="J38" i="6" s="1"/>
  <c r="I39" i="6"/>
  <c r="J39" i="6" s="1"/>
  <c r="I40" i="6"/>
  <c r="J40" i="6"/>
  <c r="K40" i="6"/>
  <c r="I41" i="6"/>
  <c r="J41" i="6"/>
  <c r="K41" i="6"/>
  <c r="I42" i="6"/>
  <c r="J42" i="6" s="1"/>
  <c r="I43" i="6"/>
  <c r="J43" i="6" s="1"/>
  <c r="I44" i="6"/>
  <c r="J44" i="6"/>
  <c r="K44" i="6"/>
  <c r="I45" i="6"/>
  <c r="J45" i="6"/>
  <c r="K45" i="6"/>
  <c r="I46" i="6"/>
  <c r="J46" i="6" s="1"/>
  <c r="I47" i="6"/>
  <c r="J47" i="6" s="1"/>
  <c r="I48" i="6"/>
  <c r="J48" i="6" s="1"/>
  <c r="I49" i="6"/>
  <c r="J49" i="6"/>
  <c r="K49" i="6"/>
  <c r="I50" i="6"/>
  <c r="J50" i="6" s="1"/>
  <c r="I51" i="6"/>
  <c r="J51" i="6" s="1"/>
  <c r="I52" i="6"/>
  <c r="J52" i="6" s="1"/>
  <c r="I53" i="6"/>
  <c r="J53" i="6"/>
  <c r="K53" i="6"/>
  <c r="I54" i="6"/>
  <c r="J54" i="6" s="1"/>
  <c r="I55" i="6"/>
  <c r="J55" i="6" s="1"/>
  <c r="I56" i="6"/>
  <c r="J56" i="6" s="1"/>
  <c r="I57" i="6"/>
  <c r="J57" i="6"/>
  <c r="K57" i="6"/>
  <c r="I58" i="6"/>
  <c r="J58" i="6" s="1"/>
  <c r="I59" i="6"/>
  <c r="J59" i="6" s="1"/>
  <c r="I60" i="6"/>
  <c r="J60" i="6" s="1"/>
  <c r="I61" i="6"/>
  <c r="J61" i="6"/>
  <c r="K61" i="6"/>
  <c r="I9" i="6"/>
  <c r="J9" i="6" s="1"/>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9" i="6"/>
  <c r="B61" i="6"/>
  <c r="B61" i="5"/>
  <c r="D61" i="5" s="1"/>
  <c r="F61" i="5" s="1"/>
  <c r="I61" i="5" s="1"/>
  <c r="J61" i="5" s="1"/>
  <c r="K61" i="5" s="1"/>
  <c r="O61" i="5" s="1"/>
  <c r="N61" i="5" s="1"/>
  <c r="B61" i="4"/>
  <c r="I64" i="3"/>
  <c r="H64" i="3"/>
  <c r="F64" i="3"/>
  <c r="E64" i="3"/>
  <c r="G64" i="3" s="1"/>
  <c r="D64" i="3"/>
  <c r="C64" i="3"/>
  <c r="J64" i="3" s="1"/>
  <c r="C64" i="2"/>
  <c r="G64" i="2"/>
  <c r="J64" i="2"/>
  <c r="N57" i="6" l="1"/>
  <c r="N51" i="6"/>
  <c r="N45" i="6"/>
  <c r="N39" i="6"/>
  <c r="N33" i="6"/>
  <c r="N21" i="6"/>
  <c r="N15" i="6"/>
  <c r="K39" i="6"/>
  <c r="K27" i="6"/>
  <c r="K15" i="6"/>
  <c r="K60" i="6"/>
  <c r="K52" i="6"/>
  <c r="K38" i="6"/>
  <c r="K26" i="6"/>
  <c r="K14" i="6"/>
  <c r="K59" i="6"/>
  <c r="K51" i="6"/>
  <c r="K58" i="6"/>
  <c r="K50" i="6"/>
  <c r="K43" i="6"/>
  <c r="K31" i="6"/>
  <c r="K19" i="6"/>
  <c r="K42" i="6"/>
  <c r="K30" i="6"/>
  <c r="K18" i="6"/>
  <c r="K56" i="6"/>
  <c r="K48" i="6"/>
  <c r="K55" i="6"/>
  <c r="K47" i="6"/>
  <c r="K35" i="6"/>
  <c r="K23" i="6"/>
  <c r="K11" i="6"/>
  <c r="K54" i="6"/>
  <c r="K46" i="6"/>
  <c r="K34" i="6"/>
  <c r="K22" i="6"/>
  <c r="K10" i="6"/>
  <c r="K9" i="6"/>
  <c r="D61" i="4"/>
  <c r="F61" i="4" l="1"/>
  <c r="I61" i="4" l="1"/>
  <c r="J61" i="4" l="1"/>
  <c r="K61" i="4" l="1"/>
  <c r="O61" i="4" l="1"/>
  <c r="N61" i="4" l="1"/>
  <c r="D9" i="3" l="1"/>
  <c r="E9" i="3"/>
  <c r="F9" i="3"/>
  <c r="H9" i="3"/>
  <c r="I9" i="3"/>
  <c r="D10" i="3"/>
  <c r="E10" i="3"/>
  <c r="F10" i="3"/>
  <c r="H10" i="3"/>
  <c r="I10" i="3"/>
  <c r="D11" i="3"/>
  <c r="E11" i="3"/>
  <c r="F11" i="3"/>
  <c r="H11" i="3"/>
  <c r="I11" i="3"/>
  <c r="D12" i="3"/>
  <c r="E12" i="3"/>
  <c r="F12" i="3"/>
  <c r="H12" i="3"/>
  <c r="I12" i="3"/>
  <c r="D13" i="3"/>
  <c r="E13" i="3"/>
  <c r="F13" i="3"/>
  <c r="H13" i="3"/>
  <c r="I13" i="3"/>
  <c r="D14" i="3"/>
  <c r="E14" i="3"/>
  <c r="F14" i="3"/>
  <c r="H14" i="3"/>
  <c r="I14" i="3"/>
  <c r="D15" i="3"/>
  <c r="E15" i="3"/>
  <c r="F15" i="3"/>
  <c r="H15" i="3"/>
  <c r="I15" i="3"/>
  <c r="D16" i="3"/>
  <c r="E16" i="3"/>
  <c r="F16" i="3"/>
  <c r="H16" i="3"/>
  <c r="I16" i="3"/>
  <c r="D17" i="3"/>
  <c r="E17" i="3"/>
  <c r="F17" i="3"/>
  <c r="H17" i="3"/>
  <c r="I17" i="3"/>
  <c r="D18" i="3"/>
  <c r="E18" i="3"/>
  <c r="F18" i="3"/>
  <c r="H18" i="3"/>
  <c r="I18" i="3"/>
  <c r="D19" i="3"/>
  <c r="E19" i="3"/>
  <c r="F19" i="3"/>
  <c r="H19" i="3"/>
  <c r="I19" i="3"/>
  <c r="D20" i="3"/>
  <c r="E20" i="3"/>
  <c r="F20" i="3"/>
  <c r="H20" i="3"/>
  <c r="I20" i="3"/>
  <c r="D21" i="3"/>
  <c r="E21" i="3"/>
  <c r="F21" i="3"/>
  <c r="H21" i="3"/>
  <c r="I21" i="3"/>
  <c r="D22" i="3"/>
  <c r="E22" i="3"/>
  <c r="F22" i="3"/>
  <c r="H22" i="3"/>
  <c r="I22" i="3"/>
  <c r="D23" i="3"/>
  <c r="E23" i="3"/>
  <c r="F23" i="3"/>
  <c r="H23" i="3"/>
  <c r="I23" i="3"/>
  <c r="D24" i="3"/>
  <c r="E24" i="3"/>
  <c r="F24" i="3"/>
  <c r="H24" i="3"/>
  <c r="I24" i="3"/>
  <c r="D25" i="3"/>
  <c r="E25" i="3"/>
  <c r="F25" i="3"/>
  <c r="H25" i="3"/>
  <c r="I25" i="3"/>
  <c r="D26" i="3"/>
  <c r="E26" i="3"/>
  <c r="F26" i="3"/>
  <c r="H26" i="3"/>
  <c r="I26" i="3"/>
  <c r="D27" i="3"/>
  <c r="E27" i="3"/>
  <c r="F27" i="3"/>
  <c r="H27" i="3"/>
  <c r="I27" i="3"/>
  <c r="D28" i="3"/>
  <c r="E28" i="3"/>
  <c r="F28" i="3"/>
  <c r="H28" i="3"/>
  <c r="I28" i="3"/>
  <c r="D29" i="3"/>
  <c r="E29" i="3"/>
  <c r="F29" i="3"/>
  <c r="H29" i="3"/>
  <c r="I29" i="3"/>
  <c r="D30" i="3"/>
  <c r="E30" i="3"/>
  <c r="F30" i="3"/>
  <c r="H30" i="3"/>
  <c r="I30" i="3"/>
  <c r="D31" i="3"/>
  <c r="E31" i="3"/>
  <c r="F31" i="3"/>
  <c r="H31" i="3"/>
  <c r="I31" i="3"/>
  <c r="D32" i="3"/>
  <c r="E32" i="3"/>
  <c r="F32" i="3"/>
  <c r="H32" i="3"/>
  <c r="I32" i="3"/>
  <c r="D33" i="3"/>
  <c r="E33" i="3"/>
  <c r="F33" i="3"/>
  <c r="H33" i="3"/>
  <c r="I33" i="3"/>
  <c r="D34" i="3"/>
  <c r="E34" i="3"/>
  <c r="F34" i="3"/>
  <c r="H34" i="3"/>
  <c r="I34" i="3"/>
  <c r="D35" i="3"/>
  <c r="E35" i="3"/>
  <c r="F35" i="3"/>
  <c r="H35" i="3"/>
  <c r="I35" i="3"/>
  <c r="D36" i="3"/>
  <c r="E36" i="3"/>
  <c r="F36" i="3"/>
  <c r="H36" i="3"/>
  <c r="I36" i="3"/>
  <c r="D37" i="3"/>
  <c r="E37" i="3"/>
  <c r="F37" i="3"/>
  <c r="H37" i="3"/>
  <c r="I37" i="3"/>
  <c r="D38" i="3"/>
  <c r="E38" i="3"/>
  <c r="F38" i="3"/>
  <c r="H38" i="3"/>
  <c r="I38" i="3"/>
  <c r="D39" i="3"/>
  <c r="E39" i="3"/>
  <c r="F39" i="3"/>
  <c r="H39" i="3"/>
  <c r="I39" i="3"/>
  <c r="D40" i="3"/>
  <c r="E40" i="3"/>
  <c r="F40" i="3"/>
  <c r="H40" i="3"/>
  <c r="I40" i="3"/>
  <c r="D41" i="3"/>
  <c r="E41" i="3"/>
  <c r="F41" i="3"/>
  <c r="H41" i="3"/>
  <c r="I41" i="3"/>
  <c r="D42" i="3"/>
  <c r="E42" i="3"/>
  <c r="F42" i="3"/>
  <c r="H42" i="3"/>
  <c r="I42" i="3"/>
  <c r="D43" i="3"/>
  <c r="E43" i="3"/>
  <c r="F43" i="3"/>
  <c r="H43" i="3"/>
  <c r="I43" i="3"/>
  <c r="D44" i="3"/>
  <c r="E44" i="3"/>
  <c r="F44" i="3"/>
  <c r="H44" i="3"/>
  <c r="I44" i="3"/>
  <c r="D45" i="3"/>
  <c r="E45" i="3"/>
  <c r="F45" i="3"/>
  <c r="H45" i="3"/>
  <c r="I45" i="3"/>
  <c r="D46" i="3"/>
  <c r="E46" i="3"/>
  <c r="F46" i="3"/>
  <c r="H46" i="3"/>
  <c r="I46" i="3"/>
  <c r="D47" i="3"/>
  <c r="E47" i="3"/>
  <c r="F47" i="3"/>
  <c r="H47" i="3"/>
  <c r="I47" i="3"/>
  <c r="D48" i="3"/>
  <c r="E48" i="3"/>
  <c r="F48" i="3"/>
  <c r="H48" i="3"/>
  <c r="I48" i="3"/>
  <c r="D49" i="3"/>
  <c r="E49" i="3"/>
  <c r="F49" i="3"/>
  <c r="H49" i="3"/>
  <c r="I49" i="3"/>
  <c r="D50" i="3"/>
  <c r="E50" i="3"/>
  <c r="F50" i="3"/>
  <c r="H50" i="3"/>
  <c r="I50" i="3"/>
  <c r="D51" i="3"/>
  <c r="E51" i="3"/>
  <c r="F51" i="3"/>
  <c r="H51" i="3"/>
  <c r="I51" i="3"/>
  <c r="D52" i="3"/>
  <c r="E52" i="3"/>
  <c r="F52" i="3"/>
  <c r="H52" i="3"/>
  <c r="I52" i="3"/>
  <c r="D53" i="3"/>
  <c r="E53" i="3"/>
  <c r="F53" i="3"/>
  <c r="H53" i="3"/>
  <c r="I53" i="3"/>
  <c r="D54" i="3"/>
  <c r="E54" i="3"/>
  <c r="F54" i="3"/>
  <c r="H54" i="3"/>
  <c r="I54" i="3"/>
  <c r="D55" i="3"/>
  <c r="E55" i="3"/>
  <c r="F55" i="3"/>
  <c r="H55" i="3"/>
  <c r="I55" i="3"/>
  <c r="D56" i="3"/>
  <c r="E56" i="3"/>
  <c r="F56" i="3"/>
  <c r="H56" i="3"/>
  <c r="I56" i="3"/>
  <c r="D57" i="3"/>
  <c r="E57" i="3"/>
  <c r="F57" i="3"/>
  <c r="H57" i="3"/>
  <c r="I57" i="3"/>
  <c r="D58" i="3"/>
  <c r="E58" i="3"/>
  <c r="F58" i="3"/>
  <c r="H58" i="3"/>
  <c r="I58" i="3"/>
  <c r="D59" i="3"/>
  <c r="E59" i="3"/>
  <c r="F59" i="3"/>
  <c r="H59" i="3"/>
  <c r="I59" i="3"/>
  <c r="D60" i="3"/>
  <c r="E60" i="3"/>
  <c r="F60" i="3"/>
  <c r="H60" i="3"/>
  <c r="I60" i="3"/>
  <c r="D61" i="3"/>
  <c r="E61" i="3"/>
  <c r="F61" i="3"/>
  <c r="H61" i="3"/>
  <c r="I61" i="3"/>
  <c r="D62" i="3"/>
  <c r="E62" i="3"/>
  <c r="F62" i="3"/>
  <c r="H62" i="3"/>
  <c r="I62" i="3"/>
  <c r="D63" i="3"/>
  <c r="E63" i="3"/>
  <c r="F63" i="3"/>
  <c r="H63" i="3"/>
  <c r="I63" i="3"/>
  <c r="I8" i="3"/>
  <c r="H8" i="3"/>
  <c r="D8" i="3"/>
  <c r="E8" i="3"/>
  <c r="F8" i="3"/>
  <c r="G63" i="2"/>
  <c r="C63" i="2"/>
  <c r="C63" i="3" s="1"/>
  <c r="B33" i="5" l="1"/>
  <c r="B59" i="5"/>
  <c r="G38" i="3"/>
  <c r="B54" i="5"/>
  <c r="G52" i="3"/>
  <c r="B35" i="5"/>
  <c r="G26" i="3"/>
  <c r="B9" i="5"/>
  <c r="B21" i="5"/>
  <c r="B49" i="5"/>
  <c r="B42" i="5"/>
  <c r="G40" i="3"/>
  <c r="B30" i="5"/>
  <c r="B23" i="5"/>
  <c r="B16" i="5"/>
  <c r="G17" i="3"/>
  <c r="G54" i="3"/>
  <c r="G42" i="3"/>
  <c r="B37" i="5"/>
  <c r="G35" i="3"/>
  <c r="B25" i="5"/>
  <c r="B18" i="5"/>
  <c r="B11" i="5"/>
  <c r="B14" i="5"/>
  <c r="B56" i="5"/>
  <c r="G63" i="3"/>
  <c r="B51" i="5"/>
  <c r="B44" i="5"/>
  <c r="B32" i="5"/>
  <c r="G23" i="3"/>
  <c r="B52" i="5"/>
  <c r="G51" i="3"/>
  <c r="B46" i="5"/>
  <c r="B39" i="5"/>
  <c r="B27" i="5"/>
  <c r="B20" i="5"/>
  <c r="G18" i="3"/>
  <c r="B13" i="5"/>
  <c r="B58" i="5"/>
  <c r="B60" i="5"/>
  <c r="D60" i="5" s="1"/>
  <c r="F60" i="5" s="1"/>
  <c r="I60" i="5" s="1"/>
  <c r="J60" i="5" s="1"/>
  <c r="K60" i="5" s="1"/>
  <c r="O60" i="5" s="1"/>
  <c r="N60" i="5" s="1"/>
  <c r="B53" i="5"/>
  <c r="G44" i="3"/>
  <c r="B34" i="5"/>
  <c r="G27" i="3"/>
  <c r="G20" i="3"/>
  <c r="B60" i="4"/>
  <c r="D60" i="4" s="1"/>
  <c r="F60" i="4" s="1"/>
  <c r="I60" i="4" s="1"/>
  <c r="J60" i="4" s="1"/>
  <c r="K60" i="4" s="1"/>
  <c r="O60" i="4" s="1"/>
  <c r="N60" i="4" s="1"/>
  <c r="G58" i="3"/>
  <c r="B48" i="5"/>
  <c r="B41" i="5"/>
  <c r="B29" i="5"/>
  <c r="B22" i="5"/>
  <c r="B15" i="5"/>
  <c r="B55" i="5"/>
  <c r="G48" i="3"/>
  <c r="B36" i="5"/>
  <c r="B10" i="5"/>
  <c r="B40" i="5"/>
  <c r="G62" i="3"/>
  <c r="B50" i="5"/>
  <c r="B43" i="5"/>
  <c r="G36" i="3"/>
  <c r="B31" i="5"/>
  <c r="B24" i="5"/>
  <c r="B17" i="5"/>
  <c r="B47" i="5"/>
  <c r="B28" i="5"/>
  <c r="B57" i="5"/>
  <c r="G50" i="3"/>
  <c r="B38" i="5"/>
  <c r="B26" i="5"/>
  <c r="G24" i="3"/>
  <c r="B19" i="5"/>
  <c r="B12" i="5"/>
  <c r="B36" i="6"/>
  <c r="B50" i="6"/>
  <c r="G28" i="3"/>
  <c r="G19" i="3"/>
  <c r="G49" i="3"/>
  <c r="G56" i="3"/>
  <c r="B43" i="6"/>
  <c r="G13" i="3"/>
  <c r="B57" i="6"/>
  <c r="B45" i="6"/>
  <c r="B15" i="6"/>
  <c r="G11" i="3"/>
  <c r="B38" i="6"/>
  <c r="G57" i="3"/>
  <c r="B47" i="6"/>
  <c r="B31" i="6"/>
  <c r="B24" i="6"/>
  <c r="B26" i="6"/>
  <c r="B17" i="6"/>
  <c r="B59" i="6"/>
  <c r="G59" i="3"/>
  <c r="G45" i="3"/>
  <c r="B33" i="6"/>
  <c r="G22" i="3"/>
  <c r="G15" i="3"/>
  <c r="B35" i="6"/>
  <c r="B12" i="6"/>
  <c r="B56" i="6"/>
  <c r="B13" i="6"/>
  <c r="G61" i="3"/>
  <c r="G47" i="3"/>
  <c r="B21" i="6"/>
  <c r="G10" i="3"/>
  <c r="B44" i="6"/>
  <c r="B60" i="6"/>
  <c r="B39" i="6"/>
  <c r="G33" i="3"/>
  <c r="B14" i="6"/>
  <c r="B32" i="6"/>
  <c r="B48" i="6"/>
  <c r="B23" i="6"/>
  <c r="B9" i="6"/>
  <c r="B20" i="6"/>
  <c r="G8" i="3"/>
  <c r="G39" i="3"/>
  <c r="B18" i="6"/>
  <c r="G32" i="3"/>
  <c r="G60" i="3"/>
  <c r="G37" i="3"/>
  <c r="G30" i="3"/>
  <c r="B11" i="6"/>
  <c r="B55" i="6"/>
  <c r="B19" i="6"/>
  <c r="G55" i="3"/>
  <c r="G43" i="3"/>
  <c r="G31" i="3"/>
  <c r="B54" i="6"/>
  <c r="B42" i="6"/>
  <c r="B30" i="6"/>
  <c r="G53" i="3"/>
  <c r="G41" i="3"/>
  <c r="G29" i="3"/>
  <c r="G9" i="3"/>
  <c r="B53" i="6"/>
  <c r="B41" i="6"/>
  <c r="B29" i="6"/>
  <c r="B52" i="6"/>
  <c r="B40" i="6"/>
  <c r="B28" i="6"/>
  <c r="B16" i="6"/>
  <c r="J63" i="2"/>
  <c r="G46" i="3"/>
  <c r="G34" i="3"/>
  <c r="B51" i="6"/>
  <c r="B27" i="6"/>
  <c r="B49" i="6"/>
  <c r="B37" i="6"/>
  <c r="B25" i="6"/>
  <c r="G25" i="3"/>
  <c r="G16" i="3"/>
  <c r="G14" i="3"/>
  <c r="G21" i="3"/>
  <c r="G12" i="3"/>
  <c r="B45" i="5"/>
  <c r="B58" i="6"/>
  <c r="B46" i="6"/>
  <c r="B34" i="6"/>
  <c r="B22" i="6"/>
  <c r="B10" i="6"/>
  <c r="J63" i="3"/>
  <c r="D59" i="5" l="1"/>
  <c r="D58" i="5"/>
  <c r="F58" i="5" s="1"/>
  <c r="I58" i="5" s="1"/>
  <c r="J58" i="5" s="1"/>
  <c r="K58" i="5" s="1"/>
  <c r="O58" i="5" s="1"/>
  <c r="N58" i="5" s="1"/>
  <c r="D57" i="5"/>
  <c r="F57" i="5" s="1"/>
  <c r="I57" i="5" s="1"/>
  <c r="J57" i="5" s="1"/>
  <c r="K57" i="5" s="1"/>
  <c r="O57" i="5" s="1"/>
  <c r="N57" i="5" s="1"/>
  <c r="D56" i="5"/>
  <c r="F56" i="5" s="1"/>
  <c r="I56" i="5" s="1"/>
  <c r="J56" i="5" s="1"/>
  <c r="K56" i="5" s="1"/>
  <c r="O56" i="5" s="1"/>
  <c r="N56" i="5" s="1"/>
  <c r="D55" i="5"/>
  <c r="F55" i="5" s="1"/>
  <c r="I55" i="5" s="1"/>
  <c r="J55" i="5" s="1"/>
  <c r="K55" i="5" s="1"/>
  <c r="O55" i="5" s="1"/>
  <c r="N55" i="5" s="1"/>
  <c r="D54" i="5"/>
  <c r="F54" i="5" s="1"/>
  <c r="I54" i="5" s="1"/>
  <c r="J54" i="5" s="1"/>
  <c r="K54" i="5" s="1"/>
  <c r="O54" i="5" s="1"/>
  <c r="N54" i="5" s="1"/>
  <c r="D53" i="5"/>
  <c r="F53" i="5" s="1"/>
  <c r="I53" i="5" s="1"/>
  <c r="J53" i="5" s="1"/>
  <c r="K53" i="5" s="1"/>
  <c r="O53" i="5" s="1"/>
  <c r="N53" i="5" s="1"/>
  <c r="D52" i="5"/>
  <c r="F52" i="5" s="1"/>
  <c r="I52" i="5" s="1"/>
  <c r="J52" i="5" s="1"/>
  <c r="K52" i="5" s="1"/>
  <c r="O52" i="5" s="1"/>
  <c r="N52" i="5" s="1"/>
  <c r="D51" i="5"/>
  <c r="F51" i="5" s="1"/>
  <c r="I51" i="5" s="1"/>
  <c r="J51" i="5" s="1"/>
  <c r="K51" i="5" s="1"/>
  <c r="O51" i="5" s="1"/>
  <c r="N51" i="5" s="1"/>
  <c r="D50" i="5"/>
  <c r="F50" i="5" s="1"/>
  <c r="I50" i="5" s="1"/>
  <c r="J50" i="5" s="1"/>
  <c r="K50" i="5" s="1"/>
  <c r="O50" i="5" s="1"/>
  <c r="N50" i="5" s="1"/>
  <c r="D49" i="5"/>
  <c r="F49" i="5" s="1"/>
  <c r="I49" i="5" s="1"/>
  <c r="J49" i="5" s="1"/>
  <c r="K49" i="5" s="1"/>
  <c r="O49" i="5" s="1"/>
  <c r="N49" i="5" s="1"/>
  <c r="D48" i="5"/>
  <c r="F48" i="5" s="1"/>
  <c r="I48" i="5" s="1"/>
  <c r="J48" i="5" s="1"/>
  <c r="K48" i="5" s="1"/>
  <c r="O48" i="5" s="1"/>
  <c r="N48" i="5" s="1"/>
  <c r="D47" i="5"/>
  <c r="F47" i="5" s="1"/>
  <c r="I47" i="5" s="1"/>
  <c r="J47" i="5" s="1"/>
  <c r="K47" i="5" s="1"/>
  <c r="O47" i="5" s="1"/>
  <c r="N47" i="5" s="1"/>
  <c r="D46" i="5"/>
  <c r="F46" i="5" s="1"/>
  <c r="I46" i="5" s="1"/>
  <c r="J46" i="5" s="1"/>
  <c r="K46" i="5" s="1"/>
  <c r="O46" i="5" s="1"/>
  <c r="N46" i="5" s="1"/>
  <c r="D45" i="5"/>
  <c r="F45" i="5" s="1"/>
  <c r="I45" i="5" s="1"/>
  <c r="J45" i="5" s="1"/>
  <c r="K45" i="5" s="1"/>
  <c r="O45" i="5" s="1"/>
  <c r="N45" i="5" s="1"/>
  <c r="D44" i="5"/>
  <c r="F44" i="5" s="1"/>
  <c r="I44" i="5" s="1"/>
  <c r="J44" i="5" s="1"/>
  <c r="K44" i="5" s="1"/>
  <c r="O44" i="5" s="1"/>
  <c r="N44" i="5" s="1"/>
  <c r="D43" i="5"/>
  <c r="F43" i="5" s="1"/>
  <c r="I43" i="5" s="1"/>
  <c r="J43" i="5" s="1"/>
  <c r="K43" i="5" s="1"/>
  <c r="O43" i="5" s="1"/>
  <c r="N43" i="5" s="1"/>
  <c r="D42" i="5"/>
  <c r="F42" i="5" s="1"/>
  <c r="I42" i="5" s="1"/>
  <c r="J42" i="5" s="1"/>
  <c r="K42" i="5" s="1"/>
  <c r="O42" i="5" s="1"/>
  <c r="N42" i="5" s="1"/>
  <c r="D41" i="5"/>
  <c r="F41" i="5" s="1"/>
  <c r="I41" i="5" s="1"/>
  <c r="J41" i="5" s="1"/>
  <c r="K41" i="5" s="1"/>
  <c r="O41" i="5" s="1"/>
  <c r="N41" i="5" s="1"/>
  <c r="D40" i="5"/>
  <c r="F40" i="5" s="1"/>
  <c r="I40" i="5" s="1"/>
  <c r="J40" i="5" s="1"/>
  <c r="K40" i="5" s="1"/>
  <c r="O40" i="5" s="1"/>
  <c r="N40" i="5" s="1"/>
  <c r="D39" i="5"/>
  <c r="F39" i="5" s="1"/>
  <c r="I39" i="5" s="1"/>
  <c r="J39" i="5" s="1"/>
  <c r="K39" i="5" s="1"/>
  <c r="O39" i="5" s="1"/>
  <c r="N39" i="5" s="1"/>
  <c r="D38" i="5"/>
  <c r="F38" i="5" s="1"/>
  <c r="I38" i="5" s="1"/>
  <c r="J38" i="5" s="1"/>
  <c r="K38" i="5" s="1"/>
  <c r="O38" i="5" s="1"/>
  <c r="N38" i="5" s="1"/>
  <c r="D37" i="5"/>
  <c r="F37" i="5" s="1"/>
  <c r="I37" i="5" s="1"/>
  <c r="J37" i="5" s="1"/>
  <c r="K37" i="5" s="1"/>
  <c r="O37" i="5" s="1"/>
  <c r="N37" i="5" s="1"/>
  <c r="D36" i="5"/>
  <c r="F36" i="5" s="1"/>
  <c r="I36" i="5" s="1"/>
  <c r="J36" i="5" s="1"/>
  <c r="K36" i="5" s="1"/>
  <c r="O36" i="5" s="1"/>
  <c r="N36" i="5" s="1"/>
  <c r="D35" i="5"/>
  <c r="F35" i="5" s="1"/>
  <c r="I35" i="5" s="1"/>
  <c r="J35" i="5" s="1"/>
  <c r="K35" i="5" s="1"/>
  <c r="O35" i="5" s="1"/>
  <c r="N35" i="5" s="1"/>
  <c r="D34" i="5"/>
  <c r="F34" i="5" s="1"/>
  <c r="I34" i="5" s="1"/>
  <c r="J34" i="5" s="1"/>
  <c r="K34" i="5" s="1"/>
  <c r="O34" i="5" s="1"/>
  <c r="N34" i="5" s="1"/>
  <c r="D33" i="5"/>
  <c r="F33" i="5" s="1"/>
  <c r="I33" i="5" s="1"/>
  <c r="J33" i="5" s="1"/>
  <c r="K33" i="5" s="1"/>
  <c r="O33" i="5" s="1"/>
  <c r="N33" i="5" s="1"/>
  <c r="D32" i="5"/>
  <c r="F32" i="5" s="1"/>
  <c r="I32" i="5" s="1"/>
  <c r="J32" i="5" s="1"/>
  <c r="K32" i="5" s="1"/>
  <c r="O32" i="5" s="1"/>
  <c r="N32" i="5" s="1"/>
  <c r="D31" i="5"/>
  <c r="F31" i="5" s="1"/>
  <c r="I31" i="5" s="1"/>
  <c r="J31" i="5" s="1"/>
  <c r="K31" i="5" s="1"/>
  <c r="O31" i="5" s="1"/>
  <c r="N31" i="5" s="1"/>
  <c r="D30" i="5"/>
  <c r="F30" i="5" s="1"/>
  <c r="I30" i="5" s="1"/>
  <c r="J30" i="5" s="1"/>
  <c r="K30" i="5" s="1"/>
  <c r="O30" i="5" s="1"/>
  <c r="N30" i="5" s="1"/>
  <c r="D29" i="5"/>
  <c r="F29" i="5" s="1"/>
  <c r="I29" i="5" s="1"/>
  <c r="J29" i="5" s="1"/>
  <c r="K29" i="5" s="1"/>
  <c r="O29" i="5" s="1"/>
  <c r="N29" i="5" s="1"/>
  <c r="D28" i="5"/>
  <c r="F28" i="5" s="1"/>
  <c r="I28" i="5" s="1"/>
  <c r="J28" i="5" s="1"/>
  <c r="K28" i="5" s="1"/>
  <c r="O28" i="5" s="1"/>
  <c r="N28" i="5" s="1"/>
  <c r="D27" i="5"/>
  <c r="F27" i="5" s="1"/>
  <c r="I27" i="5" s="1"/>
  <c r="J27" i="5" s="1"/>
  <c r="K27" i="5" s="1"/>
  <c r="O27" i="5" s="1"/>
  <c r="N27" i="5" s="1"/>
  <c r="D26" i="5"/>
  <c r="F26" i="5" s="1"/>
  <c r="I26" i="5" s="1"/>
  <c r="J26" i="5" s="1"/>
  <c r="K26" i="5" s="1"/>
  <c r="O26" i="5" s="1"/>
  <c r="N26" i="5" s="1"/>
  <c r="D25" i="5"/>
  <c r="F25" i="5" s="1"/>
  <c r="I25" i="5" s="1"/>
  <c r="J25" i="5" s="1"/>
  <c r="K25" i="5" s="1"/>
  <c r="O25" i="5" s="1"/>
  <c r="N25" i="5" s="1"/>
  <c r="D24" i="5"/>
  <c r="F24" i="5" s="1"/>
  <c r="I24" i="5" s="1"/>
  <c r="J24" i="5" s="1"/>
  <c r="K24" i="5" s="1"/>
  <c r="O24" i="5" s="1"/>
  <c r="N24" i="5" s="1"/>
  <c r="D23" i="5"/>
  <c r="F23" i="5" s="1"/>
  <c r="I23" i="5" s="1"/>
  <c r="J23" i="5" s="1"/>
  <c r="K23" i="5" s="1"/>
  <c r="O23" i="5" s="1"/>
  <c r="N23" i="5" s="1"/>
  <c r="D22" i="5"/>
  <c r="F22" i="5" s="1"/>
  <c r="I22" i="5" s="1"/>
  <c r="J22" i="5" s="1"/>
  <c r="K22" i="5" s="1"/>
  <c r="O22" i="5" s="1"/>
  <c r="N22" i="5" s="1"/>
  <c r="D21" i="5"/>
  <c r="F21" i="5" s="1"/>
  <c r="I21" i="5" s="1"/>
  <c r="J21" i="5" s="1"/>
  <c r="K21" i="5" s="1"/>
  <c r="O21" i="5" s="1"/>
  <c r="N21" i="5" s="1"/>
  <c r="D20" i="5"/>
  <c r="F20" i="5" s="1"/>
  <c r="I20" i="5" s="1"/>
  <c r="J20" i="5" s="1"/>
  <c r="K20" i="5" s="1"/>
  <c r="O20" i="5" s="1"/>
  <c r="N20" i="5" s="1"/>
  <c r="D19" i="5"/>
  <c r="F19" i="5" s="1"/>
  <c r="I19" i="5" s="1"/>
  <c r="J19" i="5" s="1"/>
  <c r="K19" i="5" s="1"/>
  <c r="O19" i="5" s="1"/>
  <c r="N19" i="5" s="1"/>
  <c r="D18" i="5"/>
  <c r="F18" i="5" s="1"/>
  <c r="I18" i="5" s="1"/>
  <c r="J18" i="5" s="1"/>
  <c r="K18" i="5" s="1"/>
  <c r="O18" i="5" s="1"/>
  <c r="N18" i="5" s="1"/>
  <c r="D17" i="5"/>
  <c r="F17" i="5" s="1"/>
  <c r="I17" i="5" s="1"/>
  <c r="J17" i="5" s="1"/>
  <c r="K17" i="5" s="1"/>
  <c r="O17" i="5" s="1"/>
  <c r="N17" i="5" s="1"/>
  <c r="D16" i="5"/>
  <c r="F16" i="5" s="1"/>
  <c r="I16" i="5" s="1"/>
  <c r="J16" i="5" s="1"/>
  <c r="K16" i="5" s="1"/>
  <c r="O16" i="5" s="1"/>
  <c r="N16" i="5" s="1"/>
  <c r="D15" i="5"/>
  <c r="F15" i="5" s="1"/>
  <c r="I15" i="5" s="1"/>
  <c r="J15" i="5" s="1"/>
  <c r="K15" i="5" s="1"/>
  <c r="O15" i="5" s="1"/>
  <c r="N15" i="5" s="1"/>
  <c r="D14" i="5"/>
  <c r="F14" i="5" s="1"/>
  <c r="I14" i="5" s="1"/>
  <c r="J14" i="5" s="1"/>
  <c r="K14" i="5" s="1"/>
  <c r="O14" i="5" s="1"/>
  <c r="N14" i="5" s="1"/>
  <c r="D13" i="5"/>
  <c r="F13" i="5" s="1"/>
  <c r="I13" i="5" s="1"/>
  <c r="J13" i="5" s="1"/>
  <c r="K13" i="5" s="1"/>
  <c r="O13" i="5" s="1"/>
  <c r="N13" i="5" s="1"/>
  <c r="D12" i="5"/>
  <c r="F12" i="5" s="1"/>
  <c r="I12" i="5" s="1"/>
  <c r="J12" i="5" s="1"/>
  <c r="K12" i="5" s="1"/>
  <c r="O12" i="5" s="1"/>
  <c r="N12" i="5" s="1"/>
  <c r="D11" i="5"/>
  <c r="F11" i="5" s="1"/>
  <c r="I11" i="5" s="1"/>
  <c r="J11" i="5" s="1"/>
  <c r="K11" i="5" s="1"/>
  <c r="O11" i="5" s="1"/>
  <c r="N11" i="5" s="1"/>
  <c r="D10" i="5"/>
  <c r="F10" i="5" s="1"/>
  <c r="I10" i="5" s="1"/>
  <c r="J10" i="5" s="1"/>
  <c r="K10" i="5" s="1"/>
  <c r="O10" i="5" s="1"/>
  <c r="N10" i="5" s="1"/>
  <c r="D9" i="5"/>
  <c r="F9" i="5" s="1"/>
  <c r="I9" i="5" s="1"/>
  <c r="J9" i="5" s="1"/>
  <c r="K9" i="5" s="1"/>
  <c r="O9" i="5" s="1"/>
  <c r="N9" i="5" s="1"/>
  <c r="G62" i="2"/>
  <c r="C62" i="2"/>
  <c r="G61" i="2"/>
  <c r="C61" i="2"/>
  <c r="G60" i="2"/>
  <c r="C60" i="2"/>
  <c r="G59" i="2"/>
  <c r="C59" i="2"/>
  <c r="G58" i="2"/>
  <c r="C58" i="2"/>
  <c r="G57" i="2"/>
  <c r="C57" i="2"/>
  <c r="G56" i="2"/>
  <c r="C56" i="2"/>
  <c r="G55" i="2"/>
  <c r="C55" i="2"/>
  <c r="G54" i="2"/>
  <c r="C54" i="2"/>
  <c r="G53" i="2"/>
  <c r="C53" i="2"/>
  <c r="G52" i="2"/>
  <c r="C52" i="2"/>
  <c r="G51" i="2"/>
  <c r="C51" i="2"/>
  <c r="G50" i="2"/>
  <c r="C50" i="2"/>
  <c r="G49" i="2"/>
  <c r="C49" i="2"/>
  <c r="G48" i="2"/>
  <c r="C48" i="2"/>
  <c r="G47" i="2"/>
  <c r="C47" i="2"/>
  <c r="G46" i="2"/>
  <c r="C46" i="2"/>
  <c r="G45" i="2"/>
  <c r="C45" i="2"/>
  <c r="G44" i="2"/>
  <c r="C44" i="2"/>
  <c r="G43" i="2"/>
  <c r="C43" i="2"/>
  <c r="G42" i="2"/>
  <c r="C42" i="2"/>
  <c r="G41" i="2"/>
  <c r="C41" i="2"/>
  <c r="G40" i="2"/>
  <c r="C40" i="2"/>
  <c r="G39" i="2"/>
  <c r="C39" i="2"/>
  <c r="G38" i="2"/>
  <c r="C38" i="2"/>
  <c r="G37" i="2"/>
  <c r="C37" i="2"/>
  <c r="G36" i="2"/>
  <c r="C36" i="2"/>
  <c r="G35" i="2"/>
  <c r="C35" i="2"/>
  <c r="G34" i="2"/>
  <c r="C34" i="2"/>
  <c r="G33" i="2"/>
  <c r="C33" i="2"/>
  <c r="G32" i="2"/>
  <c r="C32" i="2"/>
  <c r="G31" i="2"/>
  <c r="C31" i="2"/>
  <c r="G30" i="2"/>
  <c r="C30" i="2"/>
  <c r="G29" i="2"/>
  <c r="C29" i="2"/>
  <c r="G28" i="2"/>
  <c r="C28" i="2"/>
  <c r="G27" i="2"/>
  <c r="C27" i="2"/>
  <c r="G26" i="2"/>
  <c r="C26" i="2"/>
  <c r="G25" i="2"/>
  <c r="C25" i="2"/>
  <c r="G24" i="2"/>
  <c r="C24" i="2"/>
  <c r="G23" i="2"/>
  <c r="C23" i="2"/>
  <c r="G22" i="2"/>
  <c r="C22" i="2"/>
  <c r="G21" i="2"/>
  <c r="C21" i="2"/>
  <c r="G20" i="2"/>
  <c r="C20" i="2"/>
  <c r="G19" i="2"/>
  <c r="C19" i="2"/>
  <c r="G18" i="2"/>
  <c r="C18" i="2"/>
  <c r="G17" i="2"/>
  <c r="C17" i="2"/>
  <c r="G16" i="2"/>
  <c r="C16" i="2"/>
  <c r="G15" i="2"/>
  <c r="C15" i="2"/>
  <c r="G14" i="2"/>
  <c r="C14" i="2"/>
  <c r="G13" i="2"/>
  <c r="C13" i="2"/>
  <c r="G12" i="2"/>
  <c r="C12" i="2"/>
  <c r="G11" i="2"/>
  <c r="C11" i="2"/>
  <c r="G10" i="2"/>
  <c r="C10" i="2"/>
  <c r="G9" i="2"/>
  <c r="C9" i="2"/>
  <c r="G8" i="2"/>
  <c r="C8" i="2"/>
  <c r="J20" i="2" l="1"/>
  <c r="C20" i="3"/>
  <c r="C44" i="3"/>
  <c r="J44" i="2"/>
  <c r="C56" i="3"/>
  <c r="J56" i="2"/>
  <c r="C26" i="3"/>
  <c r="J26" i="2"/>
  <c r="C14" i="3"/>
  <c r="J14" i="2"/>
  <c r="C50" i="3"/>
  <c r="J50" i="2"/>
  <c r="J33" i="2"/>
  <c r="C33" i="3"/>
  <c r="C32" i="3"/>
  <c r="J32" i="2"/>
  <c r="J21" i="2"/>
  <c r="C21" i="3"/>
  <c r="J45" i="2"/>
  <c r="C45" i="3"/>
  <c r="C16" i="3"/>
  <c r="J16" i="2"/>
  <c r="J28" i="2"/>
  <c r="C28" i="3"/>
  <c r="C34" i="3"/>
  <c r="J34" i="2"/>
  <c r="J40" i="2"/>
  <c r="C40" i="3"/>
  <c r="J46" i="2"/>
  <c r="C46" i="3"/>
  <c r="J52" i="2"/>
  <c r="C52" i="3"/>
  <c r="J58" i="2"/>
  <c r="C58" i="3"/>
  <c r="J8" i="2"/>
  <c r="C8" i="3"/>
  <c r="C62" i="3"/>
  <c r="J62" i="2"/>
  <c r="J9" i="2"/>
  <c r="C9" i="3"/>
  <c r="C51" i="3"/>
  <c r="J51" i="2"/>
  <c r="C10" i="3"/>
  <c r="J10" i="2"/>
  <c r="C29" i="3"/>
  <c r="J29" i="2"/>
  <c r="C41" i="3"/>
  <c r="J41" i="2"/>
  <c r="C53" i="3"/>
  <c r="J53" i="2"/>
  <c r="C59" i="3"/>
  <c r="J59" i="2"/>
  <c r="C39" i="3"/>
  <c r="J39" i="2"/>
  <c r="C22" i="3"/>
  <c r="J22" i="2"/>
  <c r="C11" i="3"/>
  <c r="J11" i="2"/>
  <c r="F59" i="5"/>
  <c r="I59" i="5" s="1"/>
  <c r="J59" i="5" s="1"/>
  <c r="K59" i="5" s="1"/>
  <c r="O59" i="5" s="1"/>
  <c r="N59" i="5" s="1"/>
  <c r="C38" i="3"/>
  <c r="J38" i="2"/>
  <c r="J57" i="2"/>
  <c r="C57" i="3"/>
  <c r="C23" i="3"/>
  <c r="J23" i="2"/>
  <c r="C12" i="3"/>
  <c r="J12" i="2"/>
  <c r="C30" i="3"/>
  <c r="J30" i="2"/>
  <c r="C48" i="3"/>
  <c r="J48" i="2"/>
  <c r="C54" i="3"/>
  <c r="J54" i="2"/>
  <c r="C60" i="3"/>
  <c r="J60" i="2"/>
  <c r="C27" i="3"/>
  <c r="J27" i="2"/>
  <c r="J17" i="2"/>
  <c r="C17" i="3"/>
  <c r="C47" i="3"/>
  <c r="J47" i="2"/>
  <c r="C18" i="3"/>
  <c r="J18" i="2"/>
  <c r="C36" i="3"/>
  <c r="J36" i="2"/>
  <c r="J15" i="2"/>
  <c r="C15" i="3"/>
  <c r="C35" i="3"/>
  <c r="J35" i="2"/>
  <c r="C24" i="3"/>
  <c r="J24" i="2"/>
  <c r="C42" i="3"/>
  <c r="J42" i="2"/>
  <c r="C13" i="3"/>
  <c r="J13" i="2"/>
  <c r="J19" i="2"/>
  <c r="C19" i="3"/>
  <c r="C25" i="3"/>
  <c r="J25" i="2"/>
  <c r="J31" i="2"/>
  <c r="C31" i="3"/>
  <c r="C37" i="3"/>
  <c r="J37" i="2"/>
  <c r="J43" i="2"/>
  <c r="C43" i="3"/>
  <c r="C49" i="3"/>
  <c r="J49" i="2"/>
  <c r="J55" i="2"/>
  <c r="C55" i="3"/>
  <c r="C61" i="3"/>
  <c r="J61" i="2"/>
  <c r="J8" i="3" l="1"/>
  <c r="J9" i="3"/>
  <c r="J11" i="3"/>
  <c r="J10" i="3"/>
  <c r="B47" i="4"/>
  <c r="D47" i="4" s="1"/>
  <c r="F47" i="4" s="1"/>
  <c r="I47" i="4" s="1"/>
  <c r="J47" i="4" s="1"/>
  <c r="K47" i="4" s="1"/>
  <c r="O47" i="4" s="1"/>
  <c r="N47" i="4" s="1"/>
  <c r="J50" i="3"/>
  <c r="J43" i="3"/>
  <c r="B40" i="4"/>
  <c r="D40" i="4" s="1"/>
  <c r="F40" i="4" s="1"/>
  <c r="I40" i="4" s="1"/>
  <c r="J40" i="4" s="1"/>
  <c r="K40" i="4" s="1"/>
  <c r="O40" i="4" s="1"/>
  <c r="N40" i="4" s="1"/>
  <c r="J58" i="3"/>
  <c r="B55" i="4"/>
  <c r="D55" i="4" s="1"/>
  <c r="F55" i="4" s="1"/>
  <c r="I55" i="4" s="1"/>
  <c r="J55" i="4" s="1"/>
  <c r="K55" i="4" s="1"/>
  <c r="O55" i="4" s="1"/>
  <c r="N55" i="4" s="1"/>
  <c r="J42" i="3"/>
  <c r="B39" i="4"/>
  <c r="D39" i="4" s="1"/>
  <c r="F39" i="4" s="1"/>
  <c r="I39" i="4" s="1"/>
  <c r="J39" i="4" s="1"/>
  <c r="K39" i="4" s="1"/>
  <c r="O39" i="4" s="1"/>
  <c r="N39" i="4" s="1"/>
  <c r="B44" i="4"/>
  <c r="D44" i="4" s="1"/>
  <c r="F44" i="4" s="1"/>
  <c r="I44" i="4" s="1"/>
  <c r="J44" i="4" s="1"/>
  <c r="K44" i="4" s="1"/>
  <c r="O44" i="4" s="1"/>
  <c r="N44" i="4" s="1"/>
  <c r="J47" i="3"/>
  <c r="B27" i="4"/>
  <c r="D27" i="4" s="1"/>
  <c r="F27" i="4" s="1"/>
  <c r="I27" i="4" s="1"/>
  <c r="J27" i="4" s="1"/>
  <c r="K27" i="4" s="1"/>
  <c r="O27" i="4" s="1"/>
  <c r="N27" i="4" s="1"/>
  <c r="J30" i="3"/>
  <c r="B26" i="4"/>
  <c r="D26" i="4" s="1"/>
  <c r="F26" i="4" s="1"/>
  <c r="I26" i="4" s="1"/>
  <c r="J26" i="4" s="1"/>
  <c r="K26" i="4" s="1"/>
  <c r="O26" i="4" s="1"/>
  <c r="N26" i="4" s="1"/>
  <c r="J29" i="3"/>
  <c r="B13" i="4"/>
  <c r="D13" i="4" s="1"/>
  <c r="F13" i="4" s="1"/>
  <c r="I13" i="4" s="1"/>
  <c r="J13" i="4" s="1"/>
  <c r="K13" i="4" s="1"/>
  <c r="O13" i="4" s="1"/>
  <c r="N13" i="4" s="1"/>
  <c r="J16" i="3"/>
  <c r="B11" i="4"/>
  <c r="D11" i="4" s="1"/>
  <c r="F11" i="4" s="1"/>
  <c r="I11" i="4" s="1"/>
  <c r="J11" i="4" s="1"/>
  <c r="K11" i="4" s="1"/>
  <c r="O11" i="4" s="1"/>
  <c r="N11" i="4" s="1"/>
  <c r="J14" i="3"/>
  <c r="B10" i="4"/>
  <c r="D10" i="4" s="1"/>
  <c r="F10" i="4" s="1"/>
  <c r="I10" i="4" s="1"/>
  <c r="J10" i="4" s="1"/>
  <c r="K10" i="4" s="1"/>
  <c r="O10" i="4" s="1"/>
  <c r="N10" i="4" s="1"/>
  <c r="J13" i="3"/>
  <c r="J17" i="3"/>
  <c r="B14" i="4"/>
  <c r="D14" i="4" s="1"/>
  <c r="F14" i="4" s="1"/>
  <c r="I14" i="4" s="1"/>
  <c r="J14" i="4" s="1"/>
  <c r="K14" i="4" s="1"/>
  <c r="O14" i="4" s="1"/>
  <c r="N14" i="4" s="1"/>
  <c r="B49" i="4"/>
  <c r="D49" i="4" s="1"/>
  <c r="F49" i="4" s="1"/>
  <c r="I49" i="4" s="1"/>
  <c r="J49" i="4" s="1"/>
  <c r="K49" i="4" s="1"/>
  <c r="O49" i="4" s="1"/>
  <c r="N49" i="4" s="1"/>
  <c r="J52" i="3"/>
  <c r="J45" i="3"/>
  <c r="B42" i="4"/>
  <c r="D42" i="4" s="1"/>
  <c r="F42" i="4" s="1"/>
  <c r="I42" i="4" s="1"/>
  <c r="J42" i="4" s="1"/>
  <c r="K42" i="4" s="1"/>
  <c r="O42" i="4" s="1"/>
  <c r="N42" i="4" s="1"/>
  <c r="B38" i="4"/>
  <c r="D38" i="4" s="1"/>
  <c r="F38" i="4" s="1"/>
  <c r="I38" i="4" s="1"/>
  <c r="J38" i="4" s="1"/>
  <c r="K38" i="4" s="1"/>
  <c r="O38" i="4" s="1"/>
  <c r="N38" i="4" s="1"/>
  <c r="J41" i="3"/>
  <c r="B34" i="4"/>
  <c r="D34" i="4" s="1"/>
  <c r="F34" i="4" s="1"/>
  <c r="I34" i="4" s="1"/>
  <c r="J34" i="4" s="1"/>
  <c r="K34" i="4" s="1"/>
  <c r="O34" i="4" s="1"/>
  <c r="N34" i="4" s="1"/>
  <c r="J37" i="3"/>
  <c r="B21" i="4"/>
  <c r="D21" i="4" s="1"/>
  <c r="F21" i="4" s="1"/>
  <c r="I21" i="4" s="1"/>
  <c r="J21" i="4" s="1"/>
  <c r="K21" i="4" s="1"/>
  <c r="O21" i="4" s="1"/>
  <c r="N21" i="4" s="1"/>
  <c r="J24" i="3"/>
  <c r="B9" i="4"/>
  <c r="D9" i="4" s="1"/>
  <c r="F9" i="4" s="1"/>
  <c r="I9" i="4" s="1"/>
  <c r="J9" i="4" s="1"/>
  <c r="K9" i="4" s="1"/>
  <c r="O9" i="4" s="1"/>
  <c r="N9" i="4" s="1"/>
  <c r="J12" i="3"/>
  <c r="B19" i="4"/>
  <c r="D19" i="4" s="1"/>
  <c r="F19" i="4" s="1"/>
  <c r="I19" i="4" s="1"/>
  <c r="J19" i="4" s="1"/>
  <c r="K19" i="4" s="1"/>
  <c r="O19" i="4" s="1"/>
  <c r="N19" i="4" s="1"/>
  <c r="J22" i="3"/>
  <c r="B23" i="4"/>
  <c r="D23" i="4" s="1"/>
  <c r="F23" i="4" s="1"/>
  <c r="I23" i="4" s="1"/>
  <c r="J23" i="4" s="1"/>
  <c r="K23" i="4" s="1"/>
  <c r="O23" i="4" s="1"/>
  <c r="N23" i="4" s="1"/>
  <c r="J26" i="3"/>
  <c r="B46" i="4"/>
  <c r="D46" i="4" s="1"/>
  <c r="F46" i="4" s="1"/>
  <c r="I46" i="4" s="1"/>
  <c r="J46" i="4" s="1"/>
  <c r="K46" i="4" s="1"/>
  <c r="O46" i="4" s="1"/>
  <c r="N46" i="4" s="1"/>
  <c r="J49" i="3"/>
  <c r="B28" i="4"/>
  <c r="D28" i="4" s="1"/>
  <c r="F28" i="4" s="1"/>
  <c r="I28" i="4" s="1"/>
  <c r="J28" i="4" s="1"/>
  <c r="K28" i="4" s="1"/>
  <c r="O28" i="4" s="1"/>
  <c r="N28" i="4" s="1"/>
  <c r="J31" i="3"/>
  <c r="J46" i="3"/>
  <c r="B43" i="4"/>
  <c r="D43" i="4" s="1"/>
  <c r="F43" i="4" s="1"/>
  <c r="I43" i="4" s="1"/>
  <c r="J43" i="4" s="1"/>
  <c r="K43" i="4" s="1"/>
  <c r="O43" i="4" s="1"/>
  <c r="N43" i="4" s="1"/>
  <c r="B18" i="4"/>
  <c r="D18" i="4" s="1"/>
  <c r="F18" i="4" s="1"/>
  <c r="I18" i="4" s="1"/>
  <c r="J18" i="4" s="1"/>
  <c r="K18" i="4" s="1"/>
  <c r="O18" i="4" s="1"/>
  <c r="N18" i="4" s="1"/>
  <c r="J21" i="3"/>
  <c r="B32" i="4"/>
  <c r="D32" i="4" s="1"/>
  <c r="F32" i="4" s="1"/>
  <c r="I32" i="4" s="1"/>
  <c r="J32" i="4" s="1"/>
  <c r="K32" i="4" s="1"/>
  <c r="O32" i="4" s="1"/>
  <c r="N32" i="4" s="1"/>
  <c r="J35" i="3"/>
  <c r="B24" i="4"/>
  <c r="D24" i="4" s="1"/>
  <c r="F24" i="4" s="1"/>
  <c r="I24" i="4" s="1"/>
  <c r="J24" i="4" s="1"/>
  <c r="K24" i="4" s="1"/>
  <c r="O24" i="4" s="1"/>
  <c r="N24" i="4" s="1"/>
  <c r="J27" i="3"/>
  <c r="B20" i="4"/>
  <c r="D20" i="4" s="1"/>
  <c r="F20" i="4" s="1"/>
  <c r="I20" i="4" s="1"/>
  <c r="J20" i="4" s="1"/>
  <c r="K20" i="4" s="1"/>
  <c r="O20" i="4" s="1"/>
  <c r="N20" i="4" s="1"/>
  <c r="J23" i="3"/>
  <c r="J39" i="3"/>
  <c r="B36" i="4"/>
  <c r="D36" i="4" s="1"/>
  <c r="F36" i="4" s="1"/>
  <c r="I36" i="4" s="1"/>
  <c r="J36" i="4" s="1"/>
  <c r="K36" i="4" s="1"/>
  <c r="O36" i="4" s="1"/>
  <c r="N36" i="4" s="1"/>
  <c r="J51" i="3"/>
  <c r="B48" i="4"/>
  <c r="D48" i="4" s="1"/>
  <c r="F48" i="4" s="1"/>
  <c r="I48" i="4" s="1"/>
  <c r="J48" i="4" s="1"/>
  <c r="K48" i="4" s="1"/>
  <c r="O48" i="4" s="1"/>
  <c r="N48" i="4" s="1"/>
  <c r="B53" i="4"/>
  <c r="D53" i="4" s="1"/>
  <c r="F53" i="4" s="1"/>
  <c r="I53" i="4" s="1"/>
  <c r="J53" i="4" s="1"/>
  <c r="K53" i="4" s="1"/>
  <c r="O53" i="4" s="1"/>
  <c r="N53" i="4" s="1"/>
  <c r="J56" i="3"/>
  <c r="B15" i="4"/>
  <c r="D15" i="4" s="1"/>
  <c r="F15" i="4" s="1"/>
  <c r="I15" i="4" s="1"/>
  <c r="J15" i="4" s="1"/>
  <c r="K15" i="4" s="1"/>
  <c r="O15" i="4" s="1"/>
  <c r="N15" i="4" s="1"/>
  <c r="J18" i="3"/>
  <c r="B12" i="4"/>
  <c r="D12" i="4" s="1"/>
  <c r="F12" i="4" s="1"/>
  <c r="I12" i="4" s="1"/>
  <c r="J12" i="4" s="1"/>
  <c r="K12" i="4" s="1"/>
  <c r="O12" i="4" s="1"/>
  <c r="N12" i="4" s="1"/>
  <c r="J15" i="3"/>
  <c r="J57" i="3"/>
  <c r="B54" i="4"/>
  <c r="D54" i="4" s="1"/>
  <c r="F54" i="4" s="1"/>
  <c r="I54" i="4" s="1"/>
  <c r="J54" i="4" s="1"/>
  <c r="K54" i="4" s="1"/>
  <c r="O54" i="4" s="1"/>
  <c r="N54" i="4" s="1"/>
  <c r="B37" i="4"/>
  <c r="D37" i="4" s="1"/>
  <c r="F37" i="4" s="1"/>
  <c r="I37" i="4" s="1"/>
  <c r="J37" i="4" s="1"/>
  <c r="K37" i="4" s="1"/>
  <c r="O37" i="4" s="1"/>
  <c r="N37" i="4" s="1"/>
  <c r="J40" i="3"/>
  <c r="B25" i="4"/>
  <c r="D25" i="4" s="1"/>
  <c r="F25" i="4" s="1"/>
  <c r="I25" i="4" s="1"/>
  <c r="J25" i="4" s="1"/>
  <c r="K25" i="4" s="1"/>
  <c r="O25" i="4" s="1"/>
  <c r="N25" i="4" s="1"/>
  <c r="J28" i="3"/>
  <c r="B45" i="4"/>
  <c r="D45" i="4" s="1"/>
  <c r="F45" i="4" s="1"/>
  <c r="I45" i="4" s="1"/>
  <c r="J45" i="4" s="1"/>
  <c r="K45" i="4" s="1"/>
  <c r="O45" i="4" s="1"/>
  <c r="N45" i="4" s="1"/>
  <c r="J48" i="3"/>
  <c r="B58" i="4"/>
  <c r="D58" i="4" s="1"/>
  <c r="F58" i="4" s="1"/>
  <c r="I58" i="4" s="1"/>
  <c r="J58" i="4" s="1"/>
  <c r="K58" i="4" s="1"/>
  <c r="O58" i="4" s="1"/>
  <c r="N58" i="4" s="1"/>
  <c r="J61" i="3"/>
  <c r="B22" i="4"/>
  <c r="D22" i="4" s="1"/>
  <c r="F22" i="4" s="1"/>
  <c r="I22" i="4" s="1"/>
  <c r="J22" i="4" s="1"/>
  <c r="K22" i="4" s="1"/>
  <c r="O22" i="4" s="1"/>
  <c r="N22" i="4" s="1"/>
  <c r="J25" i="3"/>
  <c r="J60" i="3"/>
  <c r="B57" i="4"/>
  <c r="D57" i="4" s="1"/>
  <c r="F57" i="4" s="1"/>
  <c r="I57" i="4" s="1"/>
  <c r="J57" i="4" s="1"/>
  <c r="K57" i="4" s="1"/>
  <c r="O57" i="4" s="1"/>
  <c r="N57" i="4" s="1"/>
  <c r="B56" i="4"/>
  <c r="D56" i="4" s="1"/>
  <c r="F56" i="4" s="1"/>
  <c r="I56" i="4" s="1"/>
  <c r="J56" i="4" s="1"/>
  <c r="K56" i="4" s="1"/>
  <c r="O56" i="4" s="1"/>
  <c r="N56" i="4" s="1"/>
  <c r="J59" i="3"/>
  <c r="B29" i="4"/>
  <c r="D29" i="4" s="1"/>
  <c r="F29" i="4" s="1"/>
  <c r="I29" i="4" s="1"/>
  <c r="J29" i="4" s="1"/>
  <c r="K29" i="4" s="1"/>
  <c r="O29" i="4" s="1"/>
  <c r="N29" i="4" s="1"/>
  <c r="J32" i="3"/>
  <c r="B41" i="4"/>
  <c r="D41" i="4" s="1"/>
  <c r="F41" i="4" s="1"/>
  <c r="I41" i="4" s="1"/>
  <c r="J41" i="4" s="1"/>
  <c r="K41" i="4" s="1"/>
  <c r="O41" i="4" s="1"/>
  <c r="N41" i="4" s="1"/>
  <c r="J44" i="3"/>
  <c r="J55" i="3"/>
  <c r="B52" i="4"/>
  <c r="D52" i="4" s="1"/>
  <c r="F52" i="4" s="1"/>
  <c r="I52" i="4" s="1"/>
  <c r="J52" i="4" s="1"/>
  <c r="K52" i="4" s="1"/>
  <c r="O52" i="4" s="1"/>
  <c r="N52" i="4" s="1"/>
  <c r="B16" i="4"/>
  <c r="D16" i="4" s="1"/>
  <c r="F16" i="4" s="1"/>
  <c r="I16" i="4" s="1"/>
  <c r="J16" i="4" s="1"/>
  <c r="K16" i="4" s="1"/>
  <c r="O16" i="4" s="1"/>
  <c r="N16" i="4" s="1"/>
  <c r="J19" i="3"/>
  <c r="B30" i="4"/>
  <c r="D30" i="4" s="1"/>
  <c r="F30" i="4" s="1"/>
  <c r="I30" i="4" s="1"/>
  <c r="J30" i="4" s="1"/>
  <c r="K30" i="4" s="1"/>
  <c r="O30" i="4" s="1"/>
  <c r="N30" i="4" s="1"/>
  <c r="J33" i="3"/>
  <c r="B17" i="4"/>
  <c r="D17" i="4" s="1"/>
  <c r="F17" i="4" s="1"/>
  <c r="I17" i="4" s="1"/>
  <c r="J17" i="4" s="1"/>
  <c r="K17" i="4" s="1"/>
  <c r="O17" i="4" s="1"/>
  <c r="N17" i="4" s="1"/>
  <c r="J20" i="3"/>
  <c r="J36" i="3"/>
  <c r="B33" i="4"/>
  <c r="D33" i="4" s="1"/>
  <c r="F33" i="4" s="1"/>
  <c r="I33" i="4" s="1"/>
  <c r="J33" i="4" s="1"/>
  <c r="K33" i="4" s="1"/>
  <c r="O33" i="4" s="1"/>
  <c r="N33" i="4" s="1"/>
  <c r="B51" i="4"/>
  <c r="D51" i="4" s="1"/>
  <c r="F51" i="4" s="1"/>
  <c r="I51" i="4" s="1"/>
  <c r="J51" i="4" s="1"/>
  <c r="K51" i="4" s="1"/>
  <c r="O51" i="4" s="1"/>
  <c r="N51" i="4" s="1"/>
  <c r="J54" i="3"/>
  <c r="B35" i="4"/>
  <c r="D35" i="4" s="1"/>
  <c r="F35" i="4" s="1"/>
  <c r="I35" i="4" s="1"/>
  <c r="J35" i="4" s="1"/>
  <c r="K35" i="4" s="1"/>
  <c r="O35" i="4" s="1"/>
  <c r="N35" i="4" s="1"/>
  <c r="J38" i="3"/>
  <c r="B50" i="4"/>
  <c r="D50" i="4" s="1"/>
  <c r="F50" i="4" s="1"/>
  <c r="I50" i="4" s="1"/>
  <c r="J50" i="4" s="1"/>
  <c r="K50" i="4" s="1"/>
  <c r="O50" i="4" s="1"/>
  <c r="N50" i="4" s="1"/>
  <c r="J53" i="3"/>
  <c r="B59" i="4"/>
  <c r="D59" i="4" s="1"/>
  <c r="F59" i="4" s="1"/>
  <c r="I59" i="4" s="1"/>
  <c r="J59" i="4" s="1"/>
  <c r="K59" i="4" s="1"/>
  <c r="O59" i="4" s="1"/>
  <c r="N59" i="4" s="1"/>
  <c r="J62" i="3"/>
  <c r="J34" i="3"/>
  <c r="B31" i="4"/>
  <c r="D31" i="4" s="1"/>
  <c r="F31" i="4" s="1"/>
  <c r="I31" i="4" s="1"/>
  <c r="J31" i="4" s="1"/>
  <c r="K31" i="4" s="1"/>
  <c r="O31" i="4" s="1"/>
  <c r="N31" i="4" s="1"/>
</calcChain>
</file>

<file path=xl/sharedStrings.xml><?xml version="1.0" encoding="utf-8"?>
<sst xmlns="http://schemas.openxmlformats.org/spreadsheetml/2006/main" count="257" uniqueCount="119">
  <si>
    <t>Table 49–U.S. total estimated deliveries of caloric sweeteners for domestic food and beverage use, by calendar year, since 1966</t>
  </si>
  <si>
    <t>Table 50–U.S. per capita caloric sweeteners estimated deliveries for domestic food and beverage use, by calendar year, since 1966</t>
  </si>
  <si>
    <t>Table 51–Refined cane and beet sugar: estimated number of per capita calories consumed daily, by calendar year, since 1970</t>
  </si>
  <si>
    <t>Calendar</t>
  </si>
  <si>
    <t xml:space="preserve">              Sugar 2/</t>
  </si>
  <si>
    <t>Total</t>
  </si>
  <si>
    <t>year</t>
  </si>
  <si>
    <t xml:space="preserve">Raw </t>
  </si>
  <si>
    <t>Refined</t>
  </si>
  <si>
    <t>Glucose</t>
  </si>
  <si>
    <t>Dextrose</t>
  </si>
  <si>
    <t>Honey</t>
  </si>
  <si>
    <t xml:space="preserve">Other </t>
  </si>
  <si>
    <t>caloric</t>
  </si>
  <si>
    <t>value</t>
  </si>
  <si>
    <t xml:space="preserve">basis </t>
  </si>
  <si>
    <t xml:space="preserve">  syrup</t>
  </si>
  <si>
    <t>edible</t>
  </si>
  <si>
    <t>sweeteners 3/</t>
  </si>
  <si>
    <t>syrups</t>
  </si>
  <si>
    <t>1,000 short tons, dry basis</t>
  </si>
  <si>
    <t>3/ Total includes sugar, refined basis.</t>
  </si>
  <si>
    <t xml:space="preserve">Source: USDA, Economic Research Service. </t>
  </si>
  <si>
    <t>U.S. population 3/</t>
  </si>
  <si>
    <t xml:space="preserve">Corn sweeteners </t>
  </si>
  <si>
    <t>Pure</t>
  </si>
  <si>
    <t>Edible</t>
  </si>
  <si>
    <t>sugar 4/</t>
  </si>
  <si>
    <t>honey</t>
  </si>
  <si>
    <t>(July 1)</t>
  </si>
  <si>
    <t>syrup</t>
  </si>
  <si>
    <t>sweeteners</t>
  </si>
  <si>
    <t xml:space="preserve"> Millions</t>
  </si>
  <si>
    <t>Pounds, dry basis</t>
  </si>
  <si>
    <t xml:space="preserve"> </t>
  </si>
  <si>
    <t xml:space="preserve">2/ Totals may not add due to rounding.  </t>
  </si>
  <si>
    <t>Sources: USDA, Economic Research Service; U.S. Department of Commerce, Bureau of the Census.</t>
  </si>
  <si>
    <t>Primary</t>
  </si>
  <si>
    <t>Loss from</t>
  </si>
  <si>
    <t>Weight</t>
  </si>
  <si>
    <t>Loss at consumer level</t>
  </si>
  <si>
    <t xml:space="preserve">Per capita </t>
  </si>
  <si>
    <t>Calories</t>
  </si>
  <si>
    <t xml:space="preserve">Servings </t>
  </si>
  <si>
    <t>weight</t>
  </si>
  <si>
    <t>primary to</t>
  </si>
  <si>
    <t>at</t>
  </si>
  <si>
    <t>retail/institutional</t>
  </si>
  <si>
    <t>Other</t>
  </si>
  <si>
    <t>consumption,</t>
  </si>
  <si>
    <t>per</t>
  </si>
  <si>
    <t>Serving</t>
  </si>
  <si>
    <t>consumed</t>
  </si>
  <si>
    <t>(teaspoons)</t>
  </si>
  <si>
    <t>Year</t>
  </si>
  <si>
    <t>(market</t>
  </si>
  <si>
    <t xml:space="preserve">retail </t>
  </si>
  <si>
    <t>retail</t>
  </si>
  <si>
    <t>to consumer</t>
  </si>
  <si>
    <t>consumer</t>
  </si>
  <si>
    <t>Nonedible</t>
  </si>
  <si>
    <t>(uneaten food,</t>
  </si>
  <si>
    <t>adjusted</t>
  </si>
  <si>
    <t>serving</t>
  </si>
  <si>
    <t>daily 3/</t>
  </si>
  <si>
    <t>level) 2/</t>
  </si>
  <si>
    <t>level</t>
  </si>
  <si>
    <t>share</t>
  </si>
  <si>
    <t>spoilage, etc.)</t>
  </si>
  <si>
    <t>for loss</t>
  </si>
  <si>
    <t>(teaspoon)</t>
  </si>
  <si>
    <t>daily 4/</t>
  </si>
  <si>
    <t>lb/year</t>
  </si>
  <si>
    <t>percent</t>
  </si>
  <si>
    <t>lb/yr</t>
  </si>
  <si>
    <t>oz/day</t>
  </si>
  <si>
    <t>g/day</t>
  </si>
  <si>
    <t>number</t>
  </si>
  <si>
    <t>grams</t>
  </si>
  <si>
    <t>teaspoons</t>
  </si>
  <si>
    <t>1/ Estimated number of daily per capita calories calculated by adjusting sugar deliveries for domestic food and beverage use for food losses.</t>
  </si>
  <si>
    <t>3/ Number of daily teaspoons multiplied by calories per serving.</t>
  </si>
  <si>
    <t>4/ Grams per day divided by serving weight.</t>
  </si>
  <si>
    <t>Source: USDA, Economic Research Service.</t>
  </si>
  <si>
    <t xml:space="preserve">          Loss at consumer level</t>
  </si>
  <si>
    <t xml:space="preserve">     Per capita consumption</t>
  </si>
  <si>
    <t xml:space="preserve">Serving </t>
  </si>
  <si>
    <t>Servings</t>
  </si>
  <si>
    <t xml:space="preserve">at </t>
  </si>
  <si>
    <t xml:space="preserve">retail/institutional </t>
  </si>
  <si>
    <t xml:space="preserve">         (adjusted for loss)</t>
  </si>
  <si>
    <t xml:space="preserve">per </t>
  </si>
  <si>
    <t xml:space="preserve">Nonedible </t>
  </si>
  <si>
    <t xml:space="preserve"> level) 2/</t>
  </si>
  <si>
    <t>oz/daily</t>
  </si>
  <si>
    <t>g/daily</t>
  </si>
  <si>
    <t>1/ Estimated number of daily per capita calories calculated by adjusting HFCS deliveries for domestic food and beverage use for food losses.</t>
  </si>
  <si>
    <t>Table 53–Other sweeteners: estimated number of per capita calories consumed daily, by calendar year, since 1970</t>
  </si>
  <si>
    <t>Table 49–U.S. total estimated deliveries of caloric sweeteners for domestic food and beverage use, by calendar year, since 1966 1/</t>
  </si>
  <si>
    <t>Table 50–U.S. per capita caloric sweeteners estimated deliveries for domestic food and beverage use, by calendar year, since 1966 1/ 2/</t>
  </si>
  <si>
    <t>Table 51–Refined cane and beet sugar: estimated number of per capita calories consumed daily, by calendar year, since 1970 1/</t>
  </si>
  <si>
    <t>Table 53–Other sweeteners: estimated number of per capita calories consumed daily, by calendar year, since 1970 1/</t>
  </si>
  <si>
    <t>lb = pounds; oz = ounces; g = grams.</t>
  </si>
  <si>
    <t>U.S. consumption of caloric sweeteners</t>
  </si>
  <si>
    <t>Table 52–High-fructose corn syrup: estimated number of per capita calories consumed daily, by calendar year, since 1970 1/</t>
  </si>
  <si>
    <t>Table 52–High-fructose corn syrup: estimated number of per capita calories consumed daily, by calendar year, since 1970</t>
  </si>
  <si>
    <t>Corn sweeteners</t>
  </si>
  <si>
    <t>High-corn</t>
  </si>
  <si>
    <t>fructose syrup</t>
  </si>
  <si>
    <t xml:space="preserve">1/ Total deliveries of sweeteners by U.S. processors and refiners and direct-consumption imports to food manufacturers, retailers, and other end users represent the per capita supply of caloric sweeteners. The data exclude deliveries to manufacturers of alcoholic beverages. Actual human intake of caloric sweeteners is lower because of uneaten food, spoilage, and other losses. See Table 51, 52 ,and 53 of the Sugar and Sweeteners Yearbook series for estimated per capita intake of sugar, high-corn fructose syrup, and other sweeteners, respectively. </t>
  </si>
  <si>
    <t xml:space="preserve">1/ Per capita deliveries of sweeteners by U.S. processors and refiners and direct-consumption imports to food manufacturers, retailers, and other end users represent the per capita supply of caloric sweeteners. The data exclude deliveries to manufacturers of alcoholic beverages. Actual human intake of caloric sweeteners is lower because of uneaten food, spoilage, and other losses. See Table 51, 52 ,and 53 of the Sugar and Sweeteners Yearbook series for estimated per capita intake of sugar, high-corn fructose syrup, and other sweeteners, respectively. </t>
  </si>
  <si>
    <t>2/ U.S. per capita cane and beet sugar estimated deliveries for domestic food and beverage use, calendar year. See Table 50 of Sugar and Sweetener Yearbook series.</t>
  </si>
  <si>
    <t>2/ U.S. per capita HFCS estimated deliveries for domestic food and beverage use, calendar year. See Table 50 of Sugar and Sweetener Yearbook series.</t>
  </si>
  <si>
    <t>1/ Estimated number of daily per capita calories of sweeteners other than refined sugar and high-fructose corn syrup, calculated by adjusting deliveries for domestic food and beverage use for food losses.</t>
  </si>
  <si>
    <t>2/ U.S. per capita other sweeteners estimated deliveries for domestic food and beverage use, calendar year. See Table 50 of Sugar and Sweetener Yearbook series.</t>
  </si>
  <si>
    <t xml:space="preserve">2/ Based on U.S. sugar deliveries for domestic food and beverage use. Excludes deliveries to Puerto Rico. </t>
  </si>
  <si>
    <t xml:space="preserve">4/ Based on U.S. sugar deliveries for domestic food and beverage use. Excludes deliveries to Puerto Rico. </t>
  </si>
  <si>
    <t>3/ Resident population from U.S. Department of Commerce, Bureau of the Census. Excludes Puerto Rico population.</t>
  </si>
  <si>
    <t>Last updated: 8/28/2023.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</si>
</sst>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8" x14ac:knownFonts="1">
    <font>
      <sz val="11"/>
      <color theme="1"/>
      <name val="Calibri"/>
      <family val="2"/>
      <scheme val="minor"/>
    </font>
    <font>
      <sz val="10"/>
      <name val="Arial"/>
      <family val="2"/>
    </font>
    <font>
      <b/>
      <sz val="10"/>
      <name val="Arial"/>
      <family val="2"/>
    </font>
    <font>
      <sz val="8"/>
      <name val="Arial"/>
      <family val="2"/>
    </font>
    <font>
      <u/>
      <sz val="11"/>
      <color theme="10"/>
      <name val="Calibri"/>
      <family val="2"/>
      <scheme val="minor"/>
    </font>
    <font>
      <sz val="10"/>
      <color theme="1"/>
      <name val="Arial"/>
      <family val="2"/>
    </font>
    <font>
      <u/>
      <sz val="10"/>
      <color theme="10"/>
      <name val="Arial"/>
      <family val="2"/>
    </font>
    <font>
      <sz val="8"/>
      <color rgb="FFFF000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4" fillId="0" borderId="0" applyNumberFormat="0" applyFill="0" applyBorder="0" applyAlignment="0" applyProtection="0"/>
  </cellStyleXfs>
  <cellXfs count="56">
    <xf numFmtId="0" fontId="0" fillId="0" borderId="0" xfId="0"/>
    <xf numFmtId="0" fontId="2" fillId="0" borderId="0" xfId="1" applyFont="1"/>
    <xf numFmtId="0" fontId="3" fillId="0" borderId="0" xfId="1" applyFont="1"/>
    <xf numFmtId="164" fontId="3" fillId="0" borderId="0" xfId="1" applyNumberFormat="1" applyFont="1"/>
    <xf numFmtId="165" fontId="3" fillId="0" borderId="0" xfId="2" applyNumberFormat="1" applyFont="1"/>
    <xf numFmtId="165" fontId="3" fillId="0" borderId="0" xfId="1" applyNumberFormat="1" applyFont="1"/>
    <xf numFmtId="0" fontId="3" fillId="0" borderId="1" xfId="1" quotePrefix="1" applyFont="1" applyBorder="1" applyAlignment="1">
      <alignment horizontal="left"/>
    </xf>
    <xf numFmtId="0" fontId="3" fillId="0" borderId="1" xfId="1" applyFont="1" applyBorder="1"/>
    <xf numFmtId="0" fontId="3" fillId="0" borderId="0" xfId="1" applyFont="1" applyAlignment="1">
      <alignment horizontal="left"/>
    </xf>
    <xf numFmtId="0" fontId="3" fillId="0" borderId="1" xfId="1" applyFont="1" applyBorder="1" applyAlignment="1">
      <alignment horizontal="centerContinuous"/>
    </xf>
    <xf numFmtId="0" fontId="3" fillId="0" borderId="0" xfId="1" applyFont="1" applyAlignment="1">
      <alignment horizontal="center"/>
    </xf>
    <xf numFmtId="0" fontId="3" fillId="0" borderId="0" xfId="1" quotePrefix="1" applyFont="1" applyAlignment="1">
      <alignment horizontal="center"/>
    </xf>
    <xf numFmtId="0" fontId="3" fillId="0" borderId="1" xfId="1" applyFont="1" applyBorder="1" applyAlignment="1">
      <alignment horizontal="center"/>
    </xf>
    <xf numFmtId="0" fontId="3" fillId="0" borderId="0" xfId="1" applyFont="1" applyAlignment="1">
      <alignment horizontal="centerContinuous"/>
    </xf>
    <xf numFmtId="3" fontId="3" fillId="0" borderId="0" xfId="1" applyNumberFormat="1" applyFont="1"/>
    <xf numFmtId="37" fontId="3" fillId="0" borderId="0" xfId="1" applyNumberFormat="1" applyFont="1"/>
    <xf numFmtId="0" fontId="3" fillId="0" borderId="0" xfId="1" quotePrefix="1" applyFont="1" applyAlignment="1">
      <alignment horizontal="right"/>
    </xf>
    <xf numFmtId="0" fontId="3" fillId="0" borderId="0" xfId="1" applyFont="1" applyAlignment="1">
      <alignment horizontal="right"/>
    </xf>
    <xf numFmtId="0" fontId="3" fillId="0" borderId="0" xfId="1" quotePrefix="1" applyFont="1" applyAlignment="1">
      <alignment horizontal="left"/>
    </xf>
    <xf numFmtId="0" fontId="3" fillId="0" borderId="2" xfId="1" applyFont="1" applyBorder="1" applyAlignment="1">
      <alignment horizontal="centerContinuous"/>
    </xf>
    <xf numFmtId="164" fontId="3" fillId="0" borderId="0" xfId="1" applyNumberFormat="1" applyFont="1" applyAlignment="1">
      <alignment horizontal="center"/>
    </xf>
    <xf numFmtId="164" fontId="3" fillId="0" borderId="1" xfId="1" applyNumberFormat="1" applyFont="1" applyBorder="1"/>
    <xf numFmtId="164" fontId="3" fillId="0" borderId="0" xfId="1" quotePrefix="1" applyNumberFormat="1" applyFont="1" applyAlignment="1">
      <alignment horizontal="center"/>
    </xf>
    <xf numFmtId="0" fontId="3" fillId="0" borderId="1" xfId="1" quotePrefix="1" applyFont="1" applyBorder="1" applyAlignment="1">
      <alignment horizontal="center"/>
    </xf>
    <xf numFmtId="164" fontId="3" fillId="0" borderId="1" xfId="1" quotePrefix="1" applyNumberFormat="1" applyFont="1" applyBorder="1" applyAlignment="1">
      <alignment horizontal="center"/>
    </xf>
    <xf numFmtId="1" fontId="3" fillId="0" borderId="0" xfId="1" applyNumberFormat="1" applyFont="1" applyAlignment="1">
      <alignment horizontal="center"/>
    </xf>
    <xf numFmtId="3" fontId="3" fillId="0" borderId="0" xfId="1" applyNumberFormat="1" applyFont="1" applyAlignment="1">
      <alignment horizontal="center"/>
    </xf>
    <xf numFmtId="1" fontId="3" fillId="0" borderId="1" xfId="1" applyNumberFormat="1" applyFont="1" applyBorder="1" applyAlignment="1">
      <alignment horizontal="center"/>
    </xf>
    <xf numFmtId="1" fontId="3" fillId="0" borderId="1" xfId="1" applyNumberFormat="1" applyFont="1" applyBorder="1"/>
    <xf numFmtId="1" fontId="3" fillId="0" borderId="0" xfId="1" applyNumberFormat="1" applyFont="1"/>
    <xf numFmtId="1" fontId="3" fillId="0" borderId="0" xfId="1" quotePrefix="1" applyNumberFormat="1" applyFont="1" applyAlignment="1">
      <alignment horizontal="center"/>
    </xf>
    <xf numFmtId="0" fontId="5" fillId="0" borderId="0" xfId="0" applyFont="1"/>
    <xf numFmtId="0" fontId="6" fillId="0" borderId="0" xfId="3" quotePrefix="1" applyFont="1"/>
    <xf numFmtId="0" fontId="6" fillId="0" borderId="0" xfId="3" applyFont="1"/>
    <xf numFmtId="0" fontId="3" fillId="0" borderId="0" xfId="1" quotePrefix="1" applyFont="1" applyAlignment="1">
      <alignment horizontal="left" vertical="top" wrapText="1"/>
    </xf>
    <xf numFmtId="0" fontId="7" fillId="0" borderId="0" xfId="1" applyFont="1"/>
    <xf numFmtId="0" fontId="3" fillId="0" borderId="0" xfId="1" quotePrefix="1" applyFont="1" applyAlignment="1">
      <alignment horizontal="left" vertical="top" wrapText="1"/>
    </xf>
    <xf numFmtId="0" fontId="3" fillId="0" borderId="0" xfId="1" quotePrefix="1" applyFont="1" applyAlignment="1">
      <alignment horizontal="center" vertical="top"/>
    </xf>
    <xf numFmtId="0" fontId="3" fillId="0" borderId="0" xfId="1" applyFont="1" applyAlignment="1">
      <alignment horizontal="center" vertical="top"/>
    </xf>
    <xf numFmtId="0" fontId="3" fillId="0" borderId="0" xfId="1" quotePrefix="1" applyFont="1" applyAlignment="1">
      <alignment horizontal="center"/>
    </xf>
    <xf numFmtId="0" fontId="3" fillId="0" borderId="0" xfId="1" applyFont="1" applyAlignment="1">
      <alignment horizontal="center"/>
    </xf>
    <xf numFmtId="0" fontId="3" fillId="0" borderId="0" xfId="1" applyFont="1"/>
    <xf numFmtId="0" fontId="3" fillId="0" borderId="1" xfId="1" quotePrefix="1" applyFont="1" applyBorder="1" applyAlignment="1">
      <alignment horizontal="center"/>
    </xf>
    <xf numFmtId="0" fontId="3" fillId="0" borderId="1" xfId="1" applyFont="1" applyBorder="1"/>
    <xf numFmtId="0" fontId="3" fillId="0" borderId="1" xfId="1" applyFont="1" applyFill="1" applyBorder="1" applyAlignment="1">
      <alignment horizontal="right"/>
    </xf>
    <xf numFmtId="3" fontId="3" fillId="0" borderId="1" xfId="1" applyNumberFormat="1" applyFont="1" applyFill="1" applyBorder="1"/>
    <xf numFmtId="37" fontId="3" fillId="0" borderId="1" xfId="1" applyNumberFormat="1" applyFont="1" applyFill="1" applyBorder="1"/>
    <xf numFmtId="0" fontId="3" fillId="0" borderId="0" xfId="1" quotePrefix="1" applyFont="1" applyFill="1" applyAlignment="1">
      <alignment horizontal="left" vertical="top" wrapText="1"/>
    </xf>
    <xf numFmtId="0" fontId="3" fillId="0" borderId="0" xfId="1" quotePrefix="1" applyFont="1" applyFill="1" applyAlignment="1">
      <alignment horizontal="left"/>
    </xf>
    <xf numFmtId="0" fontId="3" fillId="0" borderId="0" xfId="1" applyFont="1" applyFill="1"/>
    <xf numFmtId="164" fontId="3" fillId="0" borderId="1" xfId="1" applyNumberFormat="1" applyFont="1" applyFill="1" applyBorder="1" applyAlignment="1">
      <alignment horizontal="center"/>
    </xf>
    <xf numFmtId="164" fontId="3" fillId="0" borderId="1" xfId="1" applyNumberFormat="1" applyFont="1" applyFill="1" applyBorder="1"/>
    <xf numFmtId="1" fontId="3" fillId="0" borderId="1" xfId="1" applyNumberFormat="1" applyFont="1" applyFill="1" applyBorder="1" applyAlignment="1">
      <alignment horizontal="center"/>
    </xf>
    <xf numFmtId="164" fontId="3" fillId="0" borderId="0" xfId="1" applyNumberFormat="1" applyFont="1" applyBorder="1" applyAlignment="1">
      <alignment horizontal="center"/>
    </xf>
    <xf numFmtId="164" fontId="3" fillId="0" borderId="1" xfId="1" applyNumberFormat="1" applyFont="1" applyBorder="1" applyAlignment="1">
      <alignment horizontal="center"/>
    </xf>
    <xf numFmtId="1" fontId="3" fillId="0" borderId="0" xfId="1" applyNumberFormat="1" applyFont="1" applyBorder="1" applyAlignment="1">
      <alignment horizontal="center"/>
    </xf>
  </cellXfs>
  <cellStyles count="4">
    <cellStyle name="Comma 2" xfId="2" xr:uid="{AC34020A-EAF8-4485-8F29-74DEE3631B66}"/>
    <cellStyle name="Hyperlink" xfId="3" builtinId="8"/>
    <cellStyle name="Normal" xfId="0" builtinId="0"/>
    <cellStyle name="Normal 2" xfId="1" xr:uid="{BA7915D7-A04D-4E1B-A1F8-88620124B3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workbookViewId="0"/>
  </sheetViews>
  <sheetFormatPr defaultRowHeight="12.75" x14ac:dyDescent="0.2"/>
  <cols>
    <col min="1" max="16384" width="9.140625" style="31"/>
  </cols>
  <sheetData>
    <row r="1" spans="1:1" x14ac:dyDescent="0.2">
      <c r="A1" s="1" t="s">
        <v>103</v>
      </c>
    </row>
    <row r="2" spans="1:1" x14ac:dyDescent="0.2">
      <c r="A2" s="32" t="s">
        <v>0</v>
      </c>
    </row>
    <row r="3" spans="1:1" x14ac:dyDescent="0.2">
      <c r="A3" s="32" t="s">
        <v>1</v>
      </c>
    </row>
    <row r="4" spans="1:1" x14ac:dyDescent="0.2">
      <c r="A4" s="32" t="s">
        <v>2</v>
      </c>
    </row>
    <row r="5" spans="1:1" x14ac:dyDescent="0.2">
      <c r="A5" s="33" t="s">
        <v>105</v>
      </c>
    </row>
    <row r="6" spans="1:1" x14ac:dyDescent="0.2">
      <c r="A6" s="32" t="s">
        <v>97</v>
      </c>
    </row>
    <row r="8" spans="1:1" x14ac:dyDescent="0.2">
      <c r="A8" s="18" t="s">
        <v>118</v>
      </c>
    </row>
  </sheetData>
  <hyperlinks>
    <hyperlink ref="A2" location="'Table 49'!A1" display="Table 49–U.S. total estimated deliveries of caloric sweeteners for domestic food and beverage use, by calendar year, since 1966" xr:uid="{1AEA8E0F-38BC-48FC-B701-D0B284621A63}"/>
    <hyperlink ref="A3" location="'Table 50'!A1" display="Table 50–U.S. per capita caloric sweeteners estimated deliveries for domestic food and beverage use, by calendar year, since 1966" xr:uid="{A959C669-CA57-4DC2-A47B-1876CE90BFEE}"/>
    <hyperlink ref="A4" location="'Table 51'!A1" display="Table 51–Refined cane and beet sugar: estimated number of per capita calories consumed daily, by calendar year, since 1970" xr:uid="{7F3E1F87-A522-4C24-95D2-E0F9C95CAF60}"/>
    <hyperlink ref="A5" location="'Table 52'!A1" display="Table 52–High-fructose corn syrup (HFCS): estimated number of per capita calories consumed daily, by calendar year, since 1970" xr:uid="{3E576A0E-CCE3-4D98-A6CD-9877F10B3669}"/>
    <hyperlink ref="A6" location="'Table 53'!A1" display="Table 53–Other sweeteners: estimated number of per capita calories consumed daily, by calendar year, since 1970" xr:uid="{4B307935-114C-4DC3-95EF-4DA289978AC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CD65B-630F-4071-A1BF-7031790BB290}">
  <dimension ref="A1:BP120"/>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1.25" x14ac:dyDescent="0.2"/>
  <cols>
    <col min="1" max="1" width="8.28515625" style="2" customWidth="1"/>
    <col min="2" max="2" width="9.42578125" style="2" customWidth="1"/>
    <col min="3" max="3" width="9.7109375" style="2" customWidth="1"/>
    <col min="4" max="4" width="11.28515625" style="2" bestFit="1" customWidth="1"/>
    <col min="5" max="5" width="9.85546875" style="2" customWidth="1"/>
    <col min="6" max="6" width="10.140625" style="2" customWidth="1"/>
    <col min="7" max="7" width="10.42578125" style="2" customWidth="1"/>
    <col min="8" max="8" width="9.140625" style="2"/>
    <col min="9" max="9" width="10.140625" style="2" customWidth="1"/>
    <col min="10" max="10" width="18" style="2" customWidth="1"/>
    <col min="11" max="11" width="9.140625" style="2"/>
    <col min="12" max="12" width="9.5703125" style="2" bestFit="1" customWidth="1"/>
    <col min="13" max="13" width="12" style="2" customWidth="1"/>
    <col min="14" max="14" width="10.28515625" style="2" customWidth="1"/>
    <col min="15" max="256" width="9.140625" style="2"/>
    <col min="257" max="257" width="8.28515625" style="2" customWidth="1"/>
    <col min="258" max="258" width="9.42578125" style="2" customWidth="1"/>
    <col min="259" max="259" width="9.7109375" style="2" customWidth="1"/>
    <col min="260" max="261" width="9.85546875" style="2" customWidth="1"/>
    <col min="262" max="262" width="10.140625" style="2" customWidth="1"/>
    <col min="263" max="263" width="10.42578125" style="2" customWidth="1"/>
    <col min="264" max="264" width="9.140625" style="2"/>
    <col min="265" max="265" width="10.140625" style="2" customWidth="1"/>
    <col min="266" max="266" width="18" style="2" customWidth="1"/>
    <col min="267" max="267" width="9.140625" style="2"/>
    <col min="268" max="268" width="9.5703125" style="2" bestFit="1" customWidth="1"/>
    <col min="269" max="269" width="12" style="2" customWidth="1"/>
    <col min="270" max="270" width="10.28515625" style="2" customWidth="1"/>
    <col min="271" max="512" width="9.140625" style="2"/>
    <col min="513" max="513" width="8.28515625" style="2" customWidth="1"/>
    <col min="514" max="514" width="9.42578125" style="2" customWidth="1"/>
    <col min="515" max="515" width="9.7109375" style="2" customWidth="1"/>
    <col min="516" max="517" width="9.85546875" style="2" customWidth="1"/>
    <col min="518" max="518" width="10.140625" style="2" customWidth="1"/>
    <col min="519" max="519" width="10.42578125" style="2" customWidth="1"/>
    <col min="520" max="520" width="9.140625" style="2"/>
    <col min="521" max="521" width="10.140625" style="2" customWidth="1"/>
    <col min="522" max="522" width="18" style="2" customWidth="1"/>
    <col min="523" max="523" width="9.140625" style="2"/>
    <col min="524" max="524" width="9.5703125" style="2" bestFit="1" customWidth="1"/>
    <col min="525" max="525" width="12" style="2" customWidth="1"/>
    <col min="526" max="526" width="10.28515625" style="2" customWidth="1"/>
    <col min="527" max="768" width="9.140625" style="2"/>
    <col min="769" max="769" width="8.28515625" style="2" customWidth="1"/>
    <col min="770" max="770" width="9.42578125" style="2" customWidth="1"/>
    <col min="771" max="771" width="9.7109375" style="2" customWidth="1"/>
    <col min="772" max="773" width="9.85546875" style="2" customWidth="1"/>
    <col min="774" max="774" width="10.140625" style="2" customWidth="1"/>
    <col min="775" max="775" width="10.42578125" style="2" customWidth="1"/>
    <col min="776" max="776" width="9.140625" style="2"/>
    <col min="777" max="777" width="10.140625" style="2" customWidth="1"/>
    <col min="778" max="778" width="18" style="2" customWidth="1"/>
    <col min="779" max="779" width="9.140625" style="2"/>
    <col min="780" max="780" width="9.5703125" style="2" bestFit="1" customWidth="1"/>
    <col min="781" max="781" width="12" style="2" customWidth="1"/>
    <col min="782" max="782" width="10.28515625" style="2" customWidth="1"/>
    <col min="783" max="1024" width="9.140625" style="2"/>
    <col min="1025" max="1025" width="8.28515625" style="2" customWidth="1"/>
    <col min="1026" max="1026" width="9.42578125" style="2" customWidth="1"/>
    <col min="1027" max="1027" width="9.7109375" style="2" customWidth="1"/>
    <col min="1028" max="1029" width="9.85546875" style="2" customWidth="1"/>
    <col min="1030" max="1030" width="10.140625" style="2" customWidth="1"/>
    <col min="1031" max="1031" width="10.42578125" style="2" customWidth="1"/>
    <col min="1032" max="1032" width="9.140625" style="2"/>
    <col min="1033" max="1033" width="10.140625" style="2" customWidth="1"/>
    <col min="1034" max="1034" width="18" style="2" customWidth="1"/>
    <col min="1035" max="1035" width="9.140625" style="2"/>
    <col min="1036" max="1036" width="9.5703125" style="2" bestFit="1" customWidth="1"/>
    <col min="1037" max="1037" width="12" style="2" customWidth="1"/>
    <col min="1038" max="1038" width="10.28515625" style="2" customWidth="1"/>
    <col min="1039" max="1280" width="9.140625" style="2"/>
    <col min="1281" max="1281" width="8.28515625" style="2" customWidth="1"/>
    <col min="1282" max="1282" width="9.42578125" style="2" customWidth="1"/>
    <col min="1283" max="1283" width="9.7109375" style="2" customWidth="1"/>
    <col min="1284" max="1285" width="9.85546875" style="2" customWidth="1"/>
    <col min="1286" max="1286" width="10.140625" style="2" customWidth="1"/>
    <col min="1287" max="1287" width="10.42578125" style="2" customWidth="1"/>
    <col min="1288" max="1288" width="9.140625" style="2"/>
    <col min="1289" max="1289" width="10.140625" style="2" customWidth="1"/>
    <col min="1290" max="1290" width="18" style="2" customWidth="1"/>
    <col min="1291" max="1291" width="9.140625" style="2"/>
    <col min="1292" max="1292" width="9.5703125" style="2" bestFit="1" customWidth="1"/>
    <col min="1293" max="1293" width="12" style="2" customWidth="1"/>
    <col min="1294" max="1294" width="10.28515625" style="2" customWidth="1"/>
    <col min="1295" max="1536" width="9.140625" style="2"/>
    <col min="1537" max="1537" width="8.28515625" style="2" customWidth="1"/>
    <col min="1538" max="1538" width="9.42578125" style="2" customWidth="1"/>
    <col min="1539" max="1539" width="9.7109375" style="2" customWidth="1"/>
    <col min="1540" max="1541" width="9.85546875" style="2" customWidth="1"/>
    <col min="1542" max="1542" width="10.140625" style="2" customWidth="1"/>
    <col min="1543" max="1543" width="10.42578125" style="2" customWidth="1"/>
    <col min="1544" max="1544" width="9.140625" style="2"/>
    <col min="1545" max="1545" width="10.140625" style="2" customWidth="1"/>
    <col min="1546" max="1546" width="18" style="2" customWidth="1"/>
    <col min="1547" max="1547" width="9.140625" style="2"/>
    <col min="1548" max="1548" width="9.5703125" style="2" bestFit="1" customWidth="1"/>
    <col min="1549" max="1549" width="12" style="2" customWidth="1"/>
    <col min="1550" max="1550" width="10.28515625" style="2" customWidth="1"/>
    <col min="1551" max="1792" width="9.140625" style="2"/>
    <col min="1793" max="1793" width="8.28515625" style="2" customWidth="1"/>
    <col min="1794" max="1794" width="9.42578125" style="2" customWidth="1"/>
    <col min="1795" max="1795" width="9.7109375" style="2" customWidth="1"/>
    <col min="1796" max="1797" width="9.85546875" style="2" customWidth="1"/>
    <col min="1798" max="1798" width="10.140625" style="2" customWidth="1"/>
    <col min="1799" max="1799" width="10.42578125" style="2" customWidth="1"/>
    <col min="1800" max="1800" width="9.140625" style="2"/>
    <col min="1801" max="1801" width="10.140625" style="2" customWidth="1"/>
    <col min="1802" max="1802" width="18" style="2" customWidth="1"/>
    <col min="1803" max="1803" width="9.140625" style="2"/>
    <col min="1804" max="1804" width="9.5703125" style="2" bestFit="1" customWidth="1"/>
    <col min="1805" max="1805" width="12" style="2" customWidth="1"/>
    <col min="1806" max="1806" width="10.28515625" style="2" customWidth="1"/>
    <col min="1807" max="2048" width="9.140625" style="2"/>
    <col min="2049" max="2049" width="8.28515625" style="2" customWidth="1"/>
    <col min="2050" max="2050" width="9.42578125" style="2" customWidth="1"/>
    <col min="2051" max="2051" width="9.7109375" style="2" customWidth="1"/>
    <col min="2052" max="2053" width="9.85546875" style="2" customWidth="1"/>
    <col min="2054" max="2054" width="10.140625" style="2" customWidth="1"/>
    <col min="2055" max="2055" width="10.42578125" style="2" customWidth="1"/>
    <col min="2056" max="2056" width="9.140625" style="2"/>
    <col min="2057" max="2057" width="10.140625" style="2" customWidth="1"/>
    <col min="2058" max="2058" width="18" style="2" customWidth="1"/>
    <col min="2059" max="2059" width="9.140625" style="2"/>
    <col min="2060" max="2060" width="9.5703125" style="2" bestFit="1" customWidth="1"/>
    <col min="2061" max="2061" width="12" style="2" customWidth="1"/>
    <col min="2062" max="2062" width="10.28515625" style="2" customWidth="1"/>
    <col min="2063" max="2304" width="9.140625" style="2"/>
    <col min="2305" max="2305" width="8.28515625" style="2" customWidth="1"/>
    <col min="2306" max="2306" width="9.42578125" style="2" customWidth="1"/>
    <col min="2307" max="2307" width="9.7109375" style="2" customWidth="1"/>
    <col min="2308" max="2309" width="9.85546875" style="2" customWidth="1"/>
    <col min="2310" max="2310" width="10.140625" style="2" customWidth="1"/>
    <col min="2311" max="2311" width="10.42578125" style="2" customWidth="1"/>
    <col min="2312" max="2312" width="9.140625" style="2"/>
    <col min="2313" max="2313" width="10.140625" style="2" customWidth="1"/>
    <col min="2314" max="2314" width="18" style="2" customWidth="1"/>
    <col min="2315" max="2315" width="9.140625" style="2"/>
    <col min="2316" max="2316" width="9.5703125" style="2" bestFit="1" customWidth="1"/>
    <col min="2317" max="2317" width="12" style="2" customWidth="1"/>
    <col min="2318" max="2318" width="10.28515625" style="2" customWidth="1"/>
    <col min="2319" max="2560" width="9.140625" style="2"/>
    <col min="2561" max="2561" width="8.28515625" style="2" customWidth="1"/>
    <col min="2562" max="2562" width="9.42578125" style="2" customWidth="1"/>
    <col min="2563" max="2563" width="9.7109375" style="2" customWidth="1"/>
    <col min="2564" max="2565" width="9.85546875" style="2" customWidth="1"/>
    <col min="2566" max="2566" width="10.140625" style="2" customWidth="1"/>
    <col min="2567" max="2567" width="10.42578125" style="2" customWidth="1"/>
    <col min="2568" max="2568" width="9.140625" style="2"/>
    <col min="2569" max="2569" width="10.140625" style="2" customWidth="1"/>
    <col min="2570" max="2570" width="18" style="2" customWidth="1"/>
    <col min="2571" max="2571" width="9.140625" style="2"/>
    <col min="2572" max="2572" width="9.5703125" style="2" bestFit="1" customWidth="1"/>
    <col min="2573" max="2573" width="12" style="2" customWidth="1"/>
    <col min="2574" max="2574" width="10.28515625" style="2" customWidth="1"/>
    <col min="2575" max="2816" width="9.140625" style="2"/>
    <col min="2817" max="2817" width="8.28515625" style="2" customWidth="1"/>
    <col min="2818" max="2818" width="9.42578125" style="2" customWidth="1"/>
    <col min="2819" max="2819" width="9.7109375" style="2" customWidth="1"/>
    <col min="2820" max="2821" width="9.85546875" style="2" customWidth="1"/>
    <col min="2822" max="2822" width="10.140625" style="2" customWidth="1"/>
    <col min="2823" max="2823" width="10.42578125" style="2" customWidth="1"/>
    <col min="2824" max="2824" width="9.140625" style="2"/>
    <col min="2825" max="2825" width="10.140625" style="2" customWidth="1"/>
    <col min="2826" max="2826" width="18" style="2" customWidth="1"/>
    <col min="2827" max="2827" width="9.140625" style="2"/>
    <col min="2828" max="2828" width="9.5703125" style="2" bestFit="1" customWidth="1"/>
    <col min="2829" max="2829" width="12" style="2" customWidth="1"/>
    <col min="2830" max="2830" width="10.28515625" style="2" customWidth="1"/>
    <col min="2831" max="3072" width="9.140625" style="2"/>
    <col min="3073" max="3073" width="8.28515625" style="2" customWidth="1"/>
    <col min="3074" max="3074" width="9.42578125" style="2" customWidth="1"/>
    <col min="3075" max="3075" width="9.7109375" style="2" customWidth="1"/>
    <col min="3076" max="3077" width="9.85546875" style="2" customWidth="1"/>
    <col min="3078" max="3078" width="10.140625" style="2" customWidth="1"/>
    <col min="3079" max="3079" width="10.42578125" style="2" customWidth="1"/>
    <col min="3080" max="3080" width="9.140625" style="2"/>
    <col min="3081" max="3081" width="10.140625" style="2" customWidth="1"/>
    <col min="3082" max="3082" width="18" style="2" customWidth="1"/>
    <col min="3083" max="3083" width="9.140625" style="2"/>
    <col min="3084" max="3084" width="9.5703125" style="2" bestFit="1" customWidth="1"/>
    <col min="3085" max="3085" width="12" style="2" customWidth="1"/>
    <col min="3086" max="3086" width="10.28515625" style="2" customWidth="1"/>
    <col min="3087" max="3328" width="9.140625" style="2"/>
    <col min="3329" max="3329" width="8.28515625" style="2" customWidth="1"/>
    <col min="3330" max="3330" width="9.42578125" style="2" customWidth="1"/>
    <col min="3331" max="3331" width="9.7109375" style="2" customWidth="1"/>
    <col min="3332" max="3333" width="9.85546875" style="2" customWidth="1"/>
    <col min="3334" max="3334" width="10.140625" style="2" customWidth="1"/>
    <col min="3335" max="3335" width="10.42578125" style="2" customWidth="1"/>
    <col min="3336" max="3336" width="9.140625" style="2"/>
    <col min="3337" max="3337" width="10.140625" style="2" customWidth="1"/>
    <col min="3338" max="3338" width="18" style="2" customWidth="1"/>
    <col min="3339" max="3339" width="9.140625" style="2"/>
    <col min="3340" max="3340" width="9.5703125" style="2" bestFit="1" customWidth="1"/>
    <col min="3341" max="3341" width="12" style="2" customWidth="1"/>
    <col min="3342" max="3342" width="10.28515625" style="2" customWidth="1"/>
    <col min="3343" max="3584" width="9.140625" style="2"/>
    <col min="3585" max="3585" width="8.28515625" style="2" customWidth="1"/>
    <col min="3586" max="3586" width="9.42578125" style="2" customWidth="1"/>
    <col min="3587" max="3587" width="9.7109375" style="2" customWidth="1"/>
    <col min="3588" max="3589" width="9.85546875" style="2" customWidth="1"/>
    <col min="3590" max="3590" width="10.140625" style="2" customWidth="1"/>
    <col min="3591" max="3591" width="10.42578125" style="2" customWidth="1"/>
    <col min="3592" max="3592" width="9.140625" style="2"/>
    <col min="3593" max="3593" width="10.140625" style="2" customWidth="1"/>
    <col min="3594" max="3594" width="18" style="2" customWidth="1"/>
    <col min="3595" max="3595" width="9.140625" style="2"/>
    <col min="3596" max="3596" width="9.5703125" style="2" bestFit="1" customWidth="1"/>
    <col min="3597" max="3597" width="12" style="2" customWidth="1"/>
    <col min="3598" max="3598" width="10.28515625" style="2" customWidth="1"/>
    <col min="3599" max="3840" width="9.140625" style="2"/>
    <col min="3841" max="3841" width="8.28515625" style="2" customWidth="1"/>
    <col min="3842" max="3842" width="9.42578125" style="2" customWidth="1"/>
    <col min="3843" max="3843" width="9.7109375" style="2" customWidth="1"/>
    <col min="3844" max="3845" width="9.85546875" style="2" customWidth="1"/>
    <col min="3846" max="3846" width="10.140625" style="2" customWidth="1"/>
    <col min="3847" max="3847" width="10.42578125" style="2" customWidth="1"/>
    <col min="3848" max="3848" width="9.140625" style="2"/>
    <col min="3849" max="3849" width="10.140625" style="2" customWidth="1"/>
    <col min="3850" max="3850" width="18" style="2" customWidth="1"/>
    <col min="3851" max="3851" width="9.140625" style="2"/>
    <col min="3852" max="3852" width="9.5703125" style="2" bestFit="1" customWidth="1"/>
    <col min="3853" max="3853" width="12" style="2" customWidth="1"/>
    <col min="3854" max="3854" width="10.28515625" style="2" customWidth="1"/>
    <col min="3855" max="4096" width="9.140625" style="2"/>
    <col min="4097" max="4097" width="8.28515625" style="2" customWidth="1"/>
    <col min="4098" max="4098" width="9.42578125" style="2" customWidth="1"/>
    <col min="4099" max="4099" width="9.7109375" style="2" customWidth="1"/>
    <col min="4100" max="4101" width="9.85546875" style="2" customWidth="1"/>
    <col min="4102" max="4102" width="10.140625" style="2" customWidth="1"/>
    <col min="4103" max="4103" width="10.42578125" style="2" customWidth="1"/>
    <col min="4104" max="4104" width="9.140625" style="2"/>
    <col min="4105" max="4105" width="10.140625" style="2" customWidth="1"/>
    <col min="4106" max="4106" width="18" style="2" customWidth="1"/>
    <col min="4107" max="4107" width="9.140625" style="2"/>
    <col min="4108" max="4108" width="9.5703125" style="2" bestFit="1" customWidth="1"/>
    <col min="4109" max="4109" width="12" style="2" customWidth="1"/>
    <col min="4110" max="4110" width="10.28515625" style="2" customWidth="1"/>
    <col min="4111" max="4352" width="9.140625" style="2"/>
    <col min="4353" max="4353" width="8.28515625" style="2" customWidth="1"/>
    <col min="4354" max="4354" width="9.42578125" style="2" customWidth="1"/>
    <col min="4355" max="4355" width="9.7109375" style="2" customWidth="1"/>
    <col min="4356" max="4357" width="9.85546875" style="2" customWidth="1"/>
    <col min="4358" max="4358" width="10.140625" style="2" customWidth="1"/>
    <col min="4359" max="4359" width="10.42578125" style="2" customWidth="1"/>
    <col min="4360" max="4360" width="9.140625" style="2"/>
    <col min="4361" max="4361" width="10.140625" style="2" customWidth="1"/>
    <col min="4362" max="4362" width="18" style="2" customWidth="1"/>
    <col min="4363" max="4363" width="9.140625" style="2"/>
    <col min="4364" max="4364" width="9.5703125" style="2" bestFit="1" customWidth="1"/>
    <col min="4365" max="4365" width="12" style="2" customWidth="1"/>
    <col min="4366" max="4366" width="10.28515625" style="2" customWidth="1"/>
    <col min="4367" max="4608" width="9.140625" style="2"/>
    <col min="4609" max="4609" width="8.28515625" style="2" customWidth="1"/>
    <col min="4610" max="4610" width="9.42578125" style="2" customWidth="1"/>
    <col min="4611" max="4611" width="9.7109375" style="2" customWidth="1"/>
    <col min="4612" max="4613" width="9.85546875" style="2" customWidth="1"/>
    <col min="4614" max="4614" width="10.140625" style="2" customWidth="1"/>
    <col min="4615" max="4615" width="10.42578125" style="2" customWidth="1"/>
    <col min="4616" max="4616" width="9.140625" style="2"/>
    <col min="4617" max="4617" width="10.140625" style="2" customWidth="1"/>
    <col min="4618" max="4618" width="18" style="2" customWidth="1"/>
    <col min="4619" max="4619" width="9.140625" style="2"/>
    <col min="4620" max="4620" width="9.5703125" style="2" bestFit="1" customWidth="1"/>
    <col min="4621" max="4621" width="12" style="2" customWidth="1"/>
    <col min="4622" max="4622" width="10.28515625" style="2" customWidth="1"/>
    <col min="4623" max="4864" width="9.140625" style="2"/>
    <col min="4865" max="4865" width="8.28515625" style="2" customWidth="1"/>
    <col min="4866" max="4866" width="9.42578125" style="2" customWidth="1"/>
    <col min="4867" max="4867" width="9.7109375" style="2" customWidth="1"/>
    <col min="4868" max="4869" width="9.85546875" style="2" customWidth="1"/>
    <col min="4870" max="4870" width="10.140625" style="2" customWidth="1"/>
    <col min="4871" max="4871" width="10.42578125" style="2" customWidth="1"/>
    <col min="4872" max="4872" width="9.140625" style="2"/>
    <col min="4873" max="4873" width="10.140625" style="2" customWidth="1"/>
    <col min="4874" max="4874" width="18" style="2" customWidth="1"/>
    <col min="4875" max="4875" width="9.140625" style="2"/>
    <col min="4876" max="4876" width="9.5703125" style="2" bestFit="1" customWidth="1"/>
    <col min="4877" max="4877" width="12" style="2" customWidth="1"/>
    <col min="4878" max="4878" width="10.28515625" style="2" customWidth="1"/>
    <col min="4879" max="5120" width="9.140625" style="2"/>
    <col min="5121" max="5121" width="8.28515625" style="2" customWidth="1"/>
    <col min="5122" max="5122" width="9.42578125" style="2" customWidth="1"/>
    <col min="5123" max="5123" width="9.7109375" style="2" customWidth="1"/>
    <col min="5124" max="5125" width="9.85546875" style="2" customWidth="1"/>
    <col min="5126" max="5126" width="10.140625" style="2" customWidth="1"/>
    <col min="5127" max="5127" width="10.42578125" style="2" customWidth="1"/>
    <col min="5128" max="5128" width="9.140625" style="2"/>
    <col min="5129" max="5129" width="10.140625" style="2" customWidth="1"/>
    <col min="5130" max="5130" width="18" style="2" customWidth="1"/>
    <col min="5131" max="5131" width="9.140625" style="2"/>
    <col min="5132" max="5132" width="9.5703125" style="2" bestFit="1" customWidth="1"/>
    <col min="5133" max="5133" width="12" style="2" customWidth="1"/>
    <col min="5134" max="5134" width="10.28515625" style="2" customWidth="1"/>
    <col min="5135" max="5376" width="9.140625" style="2"/>
    <col min="5377" max="5377" width="8.28515625" style="2" customWidth="1"/>
    <col min="5378" max="5378" width="9.42578125" style="2" customWidth="1"/>
    <col min="5379" max="5379" width="9.7109375" style="2" customWidth="1"/>
    <col min="5380" max="5381" width="9.85546875" style="2" customWidth="1"/>
    <col min="5382" max="5382" width="10.140625" style="2" customWidth="1"/>
    <col min="5383" max="5383" width="10.42578125" style="2" customWidth="1"/>
    <col min="5384" max="5384" width="9.140625" style="2"/>
    <col min="5385" max="5385" width="10.140625" style="2" customWidth="1"/>
    <col min="5386" max="5386" width="18" style="2" customWidth="1"/>
    <col min="5387" max="5387" width="9.140625" style="2"/>
    <col min="5388" max="5388" width="9.5703125" style="2" bestFit="1" customWidth="1"/>
    <col min="5389" max="5389" width="12" style="2" customWidth="1"/>
    <col min="5390" max="5390" width="10.28515625" style="2" customWidth="1"/>
    <col min="5391" max="5632" width="9.140625" style="2"/>
    <col min="5633" max="5633" width="8.28515625" style="2" customWidth="1"/>
    <col min="5634" max="5634" width="9.42578125" style="2" customWidth="1"/>
    <col min="5635" max="5635" width="9.7109375" style="2" customWidth="1"/>
    <col min="5636" max="5637" width="9.85546875" style="2" customWidth="1"/>
    <col min="5638" max="5638" width="10.140625" style="2" customWidth="1"/>
    <col min="5639" max="5639" width="10.42578125" style="2" customWidth="1"/>
    <col min="5640" max="5640" width="9.140625" style="2"/>
    <col min="5641" max="5641" width="10.140625" style="2" customWidth="1"/>
    <col min="5642" max="5642" width="18" style="2" customWidth="1"/>
    <col min="5643" max="5643" width="9.140625" style="2"/>
    <col min="5644" max="5644" width="9.5703125" style="2" bestFit="1" customWidth="1"/>
    <col min="5645" max="5645" width="12" style="2" customWidth="1"/>
    <col min="5646" max="5646" width="10.28515625" style="2" customWidth="1"/>
    <col min="5647" max="5888" width="9.140625" style="2"/>
    <col min="5889" max="5889" width="8.28515625" style="2" customWidth="1"/>
    <col min="5890" max="5890" width="9.42578125" style="2" customWidth="1"/>
    <col min="5891" max="5891" width="9.7109375" style="2" customWidth="1"/>
    <col min="5892" max="5893" width="9.85546875" style="2" customWidth="1"/>
    <col min="5894" max="5894" width="10.140625" style="2" customWidth="1"/>
    <col min="5895" max="5895" width="10.42578125" style="2" customWidth="1"/>
    <col min="5896" max="5896" width="9.140625" style="2"/>
    <col min="5897" max="5897" width="10.140625" style="2" customWidth="1"/>
    <col min="5898" max="5898" width="18" style="2" customWidth="1"/>
    <col min="5899" max="5899" width="9.140625" style="2"/>
    <col min="5900" max="5900" width="9.5703125" style="2" bestFit="1" customWidth="1"/>
    <col min="5901" max="5901" width="12" style="2" customWidth="1"/>
    <col min="5902" max="5902" width="10.28515625" style="2" customWidth="1"/>
    <col min="5903" max="6144" width="9.140625" style="2"/>
    <col min="6145" max="6145" width="8.28515625" style="2" customWidth="1"/>
    <col min="6146" max="6146" width="9.42578125" style="2" customWidth="1"/>
    <col min="6147" max="6147" width="9.7109375" style="2" customWidth="1"/>
    <col min="6148" max="6149" width="9.85546875" style="2" customWidth="1"/>
    <col min="6150" max="6150" width="10.140625" style="2" customWidth="1"/>
    <col min="6151" max="6151" width="10.42578125" style="2" customWidth="1"/>
    <col min="6152" max="6152" width="9.140625" style="2"/>
    <col min="6153" max="6153" width="10.140625" style="2" customWidth="1"/>
    <col min="6154" max="6154" width="18" style="2" customWidth="1"/>
    <col min="6155" max="6155" width="9.140625" style="2"/>
    <col min="6156" max="6156" width="9.5703125" style="2" bestFit="1" customWidth="1"/>
    <col min="6157" max="6157" width="12" style="2" customWidth="1"/>
    <col min="6158" max="6158" width="10.28515625" style="2" customWidth="1"/>
    <col min="6159" max="6400" width="9.140625" style="2"/>
    <col min="6401" max="6401" width="8.28515625" style="2" customWidth="1"/>
    <col min="6402" max="6402" width="9.42578125" style="2" customWidth="1"/>
    <col min="6403" max="6403" width="9.7109375" style="2" customWidth="1"/>
    <col min="6404" max="6405" width="9.85546875" style="2" customWidth="1"/>
    <col min="6406" max="6406" width="10.140625" style="2" customWidth="1"/>
    <col min="6407" max="6407" width="10.42578125" style="2" customWidth="1"/>
    <col min="6408" max="6408" width="9.140625" style="2"/>
    <col min="6409" max="6409" width="10.140625" style="2" customWidth="1"/>
    <col min="6410" max="6410" width="18" style="2" customWidth="1"/>
    <col min="6411" max="6411" width="9.140625" style="2"/>
    <col min="6412" max="6412" width="9.5703125" style="2" bestFit="1" customWidth="1"/>
    <col min="6413" max="6413" width="12" style="2" customWidth="1"/>
    <col min="6414" max="6414" width="10.28515625" style="2" customWidth="1"/>
    <col min="6415" max="6656" width="9.140625" style="2"/>
    <col min="6657" max="6657" width="8.28515625" style="2" customWidth="1"/>
    <col min="6658" max="6658" width="9.42578125" style="2" customWidth="1"/>
    <col min="6659" max="6659" width="9.7109375" style="2" customWidth="1"/>
    <col min="6660" max="6661" width="9.85546875" style="2" customWidth="1"/>
    <col min="6662" max="6662" width="10.140625" style="2" customWidth="1"/>
    <col min="6663" max="6663" width="10.42578125" style="2" customWidth="1"/>
    <col min="6664" max="6664" width="9.140625" style="2"/>
    <col min="6665" max="6665" width="10.140625" style="2" customWidth="1"/>
    <col min="6666" max="6666" width="18" style="2" customWidth="1"/>
    <col min="6667" max="6667" width="9.140625" style="2"/>
    <col min="6668" max="6668" width="9.5703125" style="2" bestFit="1" customWidth="1"/>
    <col min="6669" max="6669" width="12" style="2" customWidth="1"/>
    <col min="6670" max="6670" width="10.28515625" style="2" customWidth="1"/>
    <col min="6671" max="6912" width="9.140625" style="2"/>
    <col min="6913" max="6913" width="8.28515625" style="2" customWidth="1"/>
    <col min="6914" max="6914" width="9.42578125" style="2" customWidth="1"/>
    <col min="6915" max="6915" width="9.7109375" style="2" customWidth="1"/>
    <col min="6916" max="6917" width="9.85546875" style="2" customWidth="1"/>
    <col min="6918" max="6918" width="10.140625" style="2" customWidth="1"/>
    <col min="6919" max="6919" width="10.42578125" style="2" customWidth="1"/>
    <col min="6920" max="6920" width="9.140625" style="2"/>
    <col min="6921" max="6921" width="10.140625" style="2" customWidth="1"/>
    <col min="6922" max="6922" width="18" style="2" customWidth="1"/>
    <col min="6923" max="6923" width="9.140625" style="2"/>
    <col min="6924" max="6924" width="9.5703125" style="2" bestFit="1" customWidth="1"/>
    <col min="6925" max="6925" width="12" style="2" customWidth="1"/>
    <col min="6926" max="6926" width="10.28515625" style="2" customWidth="1"/>
    <col min="6927" max="7168" width="9.140625" style="2"/>
    <col min="7169" max="7169" width="8.28515625" style="2" customWidth="1"/>
    <col min="7170" max="7170" width="9.42578125" style="2" customWidth="1"/>
    <col min="7171" max="7171" width="9.7109375" style="2" customWidth="1"/>
    <col min="7172" max="7173" width="9.85546875" style="2" customWidth="1"/>
    <col min="7174" max="7174" width="10.140625" style="2" customWidth="1"/>
    <col min="7175" max="7175" width="10.42578125" style="2" customWidth="1"/>
    <col min="7176" max="7176" width="9.140625" style="2"/>
    <col min="7177" max="7177" width="10.140625" style="2" customWidth="1"/>
    <col min="7178" max="7178" width="18" style="2" customWidth="1"/>
    <col min="7179" max="7179" width="9.140625" style="2"/>
    <col min="7180" max="7180" width="9.5703125" style="2" bestFit="1" customWidth="1"/>
    <col min="7181" max="7181" width="12" style="2" customWidth="1"/>
    <col min="7182" max="7182" width="10.28515625" style="2" customWidth="1"/>
    <col min="7183" max="7424" width="9.140625" style="2"/>
    <col min="7425" max="7425" width="8.28515625" style="2" customWidth="1"/>
    <col min="7426" max="7426" width="9.42578125" style="2" customWidth="1"/>
    <col min="7427" max="7427" width="9.7109375" style="2" customWidth="1"/>
    <col min="7428" max="7429" width="9.85546875" style="2" customWidth="1"/>
    <col min="7430" max="7430" width="10.140625" style="2" customWidth="1"/>
    <col min="7431" max="7431" width="10.42578125" style="2" customWidth="1"/>
    <col min="7432" max="7432" width="9.140625" style="2"/>
    <col min="7433" max="7433" width="10.140625" style="2" customWidth="1"/>
    <col min="7434" max="7434" width="18" style="2" customWidth="1"/>
    <col min="7435" max="7435" width="9.140625" style="2"/>
    <col min="7436" max="7436" width="9.5703125" style="2" bestFit="1" customWidth="1"/>
    <col min="7437" max="7437" width="12" style="2" customWidth="1"/>
    <col min="7438" max="7438" width="10.28515625" style="2" customWidth="1"/>
    <col min="7439" max="7680" width="9.140625" style="2"/>
    <col min="7681" max="7681" width="8.28515625" style="2" customWidth="1"/>
    <col min="7682" max="7682" width="9.42578125" style="2" customWidth="1"/>
    <col min="7683" max="7683" width="9.7109375" style="2" customWidth="1"/>
    <col min="7684" max="7685" width="9.85546875" style="2" customWidth="1"/>
    <col min="7686" max="7686" width="10.140625" style="2" customWidth="1"/>
    <col min="7687" max="7687" width="10.42578125" style="2" customWidth="1"/>
    <col min="7688" max="7688" width="9.140625" style="2"/>
    <col min="7689" max="7689" width="10.140625" style="2" customWidth="1"/>
    <col min="7690" max="7690" width="18" style="2" customWidth="1"/>
    <col min="7691" max="7691" width="9.140625" style="2"/>
    <col min="7692" max="7692" width="9.5703125" style="2" bestFit="1" customWidth="1"/>
    <col min="7693" max="7693" width="12" style="2" customWidth="1"/>
    <col min="7694" max="7694" width="10.28515625" style="2" customWidth="1"/>
    <col min="7695" max="7936" width="9.140625" style="2"/>
    <col min="7937" max="7937" width="8.28515625" style="2" customWidth="1"/>
    <col min="7938" max="7938" width="9.42578125" style="2" customWidth="1"/>
    <col min="7939" max="7939" width="9.7109375" style="2" customWidth="1"/>
    <col min="7940" max="7941" width="9.85546875" style="2" customWidth="1"/>
    <col min="7942" max="7942" width="10.140625" style="2" customWidth="1"/>
    <col min="7943" max="7943" width="10.42578125" style="2" customWidth="1"/>
    <col min="7944" max="7944" width="9.140625" style="2"/>
    <col min="7945" max="7945" width="10.140625" style="2" customWidth="1"/>
    <col min="7946" max="7946" width="18" style="2" customWidth="1"/>
    <col min="7947" max="7947" width="9.140625" style="2"/>
    <col min="7948" max="7948" width="9.5703125" style="2" bestFit="1" customWidth="1"/>
    <col min="7949" max="7949" width="12" style="2" customWidth="1"/>
    <col min="7950" max="7950" width="10.28515625" style="2" customWidth="1"/>
    <col min="7951" max="8192" width="9.140625" style="2"/>
    <col min="8193" max="8193" width="8.28515625" style="2" customWidth="1"/>
    <col min="8194" max="8194" width="9.42578125" style="2" customWidth="1"/>
    <col min="8195" max="8195" width="9.7109375" style="2" customWidth="1"/>
    <col min="8196" max="8197" width="9.85546875" style="2" customWidth="1"/>
    <col min="8198" max="8198" width="10.140625" style="2" customWidth="1"/>
    <col min="8199" max="8199" width="10.42578125" style="2" customWidth="1"/>
    <col min="8200" max="8200" width="9.140625" style="2"/>
    <col min="8201" max="8201" width="10.140625" style="2" customWidth="1"/>
    <col min="8202" max="8202" width="18" style="2" customWidth="1"/>
    <col min="8203" max="8203" width="9.140625" style="2"/>
    <col min="8204" max="8204" width="9.5703125" style="2" bestFit="1" customWidth="1"/>
    <col min="8205" max="8205" width="12" style="2" customWidth="1"/>
    <col min="8206" max="8206" width="10.28515625" style="2" customWidth="1"/>
    <col min="8207" max="8448" width="9.140625" style="2"/>
    <col min="8449" max="8449" width="8.28515625" style="2" customWidth="1"/>
    <col min="8450" max="8450" width="9.42578125" style="2" customWidth="1"/>
    <col min="8451" max="8451" width="9.7109375" style="2" customWidth="1"/>
    <col min="8452" max="8453" width="9.85546875" style="2" customWidth="1"/>
    <col min="8454" max="8454" width="10.140625" style="2" customWidth="1"/>
    <col min="8455" max="8455" width="10.42578125" style="2" customWidth="1"/>
    <col min="8456" max="8456" width="9.140625" style="2"/>
    <col min="8457" max="8457" width="10.140625" style="2" customWidth="1"/>
    <col min="8458" max="8458" width="18" style="2" customWidth="1"/>
    <col min="8459" max="8459" width="9.140625" style="2"/>
    <col min="8460" max="8460" width="9.5703125" style="2" bestFit="1" customWidth="1"/>
    <col min="8461" max="8461" width="12" style="2" customWidth="1"/>
    <col min="8462" max="8462" width="10.28515625" style="2" customWidth="1"/>
    <col min="8463" max="8704" width="9.140625" style="2"/>
    <col min="8705" max="8705" width="8.28515625" style="2" customWidth="1"/>
    <col min="8706" max="8706" width="9.42578125" style="2" customWidth="1"/>
    <col min="8707" max="8707" width="9.7109375" style="2" customWidth="1"/>
    <col min="8708" max="8709" width="9.85546875" style="2" customWidth="1"/>
    <col min="8710" max="8710" width="10.140625" style="2" customWidth="1"/>
    <col min="8711" max="8711" width="10.42578125" style="2" customWidth="1"/>
    <col min="8712" max="8712" width="9.140625" style="2"/>
    <col min="8713" max="8713" width="10.140625" style="2" customWidth="1"/>
    <col min="8714" max="8714" width="18" style="2" customWidth="1"/>
    <col min="8715" max="8715" width="9.140625" style="2"/>
    <col min="8716" max="8716" width="9.5703125" style="2" bestFit="1" customWidth="1"/>
    <col min="8717" max="8717" width="12" style="2" customWidth="1"/>
    <col min="8718" max="8718" width="10.28515625" style="2" customWidth="1"/>
    <col min="8719" max="8960" width="9.140625" style="2"/>
    <col min="8961" max="8961" width="8.28515625" style="2" customWidth="1"/>
    <col min="8962" max="8962" width="9.42578125" style="2" customWidth="1"/>
    <col min="8963" max="8963" width="9.7109375" style="2" customWidth="1"/>
    <col min="8964" max="8965" width="9.85546875" style="2" customWidth="1"/>
    <col min="8966" max="8966" width="10.140625" style="2" customWidth="1"/>
    <col min="8967" max="8967" width="10.42578125" style="2" customWidth="1"/>
    <col min="8968" max="8968" width="9.140625" style="2"/>
    <col min="8969" max="8969" width="10.140625" style="2" customWidth="1"/>
    <col min="8970" max="8970" width="18" style="2" customWidth="1"/>
    <col min="8971" max="8971" width="9.140625" style="2"/>
    <col min="8972" max="8972" width="9.5703125" style="2" bestFit="1" customWidth="1"/>
    <col min="8973" max="8973" width="12" style="2" customWidth="1"/>
    <col min="8974" max="8974" width="10.28515625" style="2" customWidth="1"/>
    <col min="8975" max="9216" width="9.140625" style="2"/>
    <col min="9217" max="9217" width="8.28515625" style="2" customWidth="1"/>
    <col min="9218" max="9218" width="9.42578125" style="2" customWidth="1"/>
    <col min="9219" max="9219" width="9.7109375" style="2" customWidth="1"/>
    <col min="9220" max="9221" width="9.85546875" style="2" customWidth="1"/>
    <col min="9222" max="9222" width="10.140625" style="2" customWidth="1"/>
    <col min="9223" max="9223" width="10.42578125" style="2" customWidth="1"/>
    <col min="9224" max="9224" width="9.140625" style="2"/>
    <col min="9225" max="9225" width="10.140625" style="2" customWidth="1"/>
    <col min="9226" max="9226" width="18" style="2" customWidth="1"/>
    <col min="9227" max="9227" width="9.140625" style="2"/>
    <col min="9228" max="9228" width="9.5703125" style="2" bestFit="1" customWidth="1"/>
    <col min="9229" max="9229" width="12" style="2" customWidth="1"/>
    <col min="9230" max="9230" width="10.28515625" style="2" customWidth="1"/>
    <col min="9231" max="9472" width="9.140625" style="2"/>
    <col min="9473" max="9473" width="8.28515625" style="2" customWidth="1"/>
    <col min="9474" max="9474" width="9.42578125" style="2" customWidth="1"/>
    <col min="9475" max="9475" width="9.7109375" style="2" customWidth="1"/>
    <col min="9476" max="9477" width="9.85546875" style="2" customWidth="1"/>
    <col min="9478" max="9478" width="10.140625" style="2" customWidth="1"/>
    <col min="9479" max="9479" width="10.42578125" style="2" customWidth="1"/>
    <col min="9480" max="9480" width="9.140625" style="2"/>
    <col min="9481" max="9481" width="10.140625" style="2" customWidth="1"/>
    <col min="9482" max="9482" width="18" style="2" customWidth="1"/>
    <col min="9483" max="9483" width="9.140625" style="2"/>
    <col min="9484" max="9484" width="9.5703125" style="2" bestFit="1" customWidth="1"/>
    <col min="9485" max="9485" width="12" style="2" customWidth="1"/>
    <col min="9486" max="9486" width="10.28515625" style="2" customWidth="1"/>
    <col min="9487" max="9728" width="9.140625" style="2"/>
    <col min="9729" max="9729" width="8.28515625" style="2" customWidth="1"/>
    <col min="9730" max="9730" width="9.42578125" style="2" customWidth="1"/>
    <col min="9731" max="9731" width="9.7109375" style="2" customWidth="1"/>
    <col min="9732" max="9733" width="9.85546875" style="2" customWidth="1"/>
    <col min="9734" max="9734" width="10.140625" style="2" customWidth="1"/>
    <col min="9735" max="9735" width="10.42578125" style="2" customWidth="1"/>
    <col min="9736" max="9736" width="9.140625" style="2"/>
    <col min="9737" max="9737" width="10.140625" style="2" customWidth="1"/>
    <col min="9738" max="9738" width="18" style="2" customWidth="1"/>
    <col min="9739" max="9739" width="9.140625" style="2"/>
    <col min="9740" max="9740" width="9.5703125" style="2" bestFit="1" customWidth="1"/>
    <col min="9741" max="9741" width="12" style="2" customWidth="1"/>
    <col min="9742" max="9742" width="10.28515625" style="2" customWidth="1"/>
    <col min="9743" max="9984" width="9.140625" style="2"/>
    <col min="9985" max="9985" width="8.28515625" style="2" customWidth="1"/>
    <col min="9986" max="9986" width="9.42578125" style="2" customWidth="1"/>
    <col min="9987" max="9987" width="9.7109375" style="2" customWidth="1"/>
    <col min="9988" max="9989" width="9.85546875" style="2" customWidth="1"/>
    <col min="9990" max="9990" width="10.140625" style="2" customWidth="1"/>
    <col min="9991" max="9991" width="10.42578125" style="2" customWidth="1"/>
    <col min="9992" max="9992" width="9.140625" style="2"/>
    <col min="9993" max="9993" width="10.140625" style="2" customWidth="1"/>
    <col min="9994" max="9994" width="18" style="2" customWidth="1"/>
    <col min="9995" max="9995" width="9.140625" style="2"/>
    <col min="9996" max="9996" width="9.5703125" style="2" bestFit="1" customWidth="1"/>
    <col min="9997" max="9997" width="12" style="2" customWidth="1"/>
    <col min="9998" max="9998" width="10.28515625" style="2" customWidth="1"/>
    <col min="9999" max="10240" width="9.140625" style="2"/>
    <col min="10241" max="10241" width="8.28515625" style="2" customWidth="1"/>
    <col min="10242" max="10242" width="9.42578125" style="2" customWidth="1"/>
    <col min="10243" max="10243" width="9.7109375" style="2" customWidth="1"/>
    <col min="10244" max="10245" width="9.85546875" style="2" customWidth="1"/>
    <col min="10246" max="10246" width="10.140625" style="2" customWidth="1"/>
    <col min="10247" max="10247" width="10.42578125" style="2" customWidth="1"/>
    <col min="10248" max="10248" width="9.140625" style="2"/>
    <col min="10249" max="10249" width="10.140625" style="2" customWidth="1"/>
    <col min="10250" max="10250" width="18" style="2" customWidth="1"/>
    <col min="10251" max="10251" width="9.140625" style="2"/>
    <col min="10252" max="10252" width="9.5703125" style="2" bestFit="1" customWidth="1"/>
    <col min="10253" max="10253" width="12" style="2" customWidth="1"/>
    <col min="10254" max="10254" width="10.28515625" style="2" customWidth="1"/>
    <col min="10255" max="10496" width="9.140625" style="2"/>
    <col min="10497" max="10497" width="8.28515625" style="2" customWidth="1"/>
    <col min="10498" max="10498" width="9.42578125" style="2" customWidth="1"/>
    <col min="10499" max="10499" width="9.7109375" style="2" customWidth="1"/>
    <col min="10500" max="10501" width="9.85546875" style="2" customWidth="1"/>
    <col min="10502" max="10502" width="10.140625" style="2" customWidth="1"/>
    <col min="10503" max="10503" width="10.42578125" style="2" customWidth="1"/>
    <col min="10504" max="10504" width="9.140625" style="2"/>
    <col min="10505" max="10505" width="10.140625" style="2" customWidth="1"/>
    <col min="10506" max="10506" width="18" style="2" customWidth="1"/>
    <col min="10507" max="10507" width="9.140625" style="2"/>
    <col min="10508" max="10508" width="9.5703125" style="2" bestFit="1" customWidth="1"/>
    <col min="10509" max="10509" width="12" style="2" customWidth="1"/>
    <col min="10510" max="10510" width="10.28515625" style="2" customWidth="1"/>
    <col min="10511" max="10752" width="9.140625" style="2"/>
    <col min="10753" max="10753" width="8.28515625" style="2" customWidth="1"/>
    <col min="10754" max="10754" width="9.42578125" style="2" customWidth="1"/>
    <col min="10755" max="10755" width="9.7109375" style="2" customWidth="1"/>
    <col min="10756" max="10757" width="9.85546875" style="2" customWidth="1"/>
    <col min="10758" max="10758" width="10.140625" style="2" customWidth="1"/>
    <col min="10759" max="10759" width="10.42578125" style="2" customWidth="1"/>
    <col min="10760" max="10760" width="9.140625" style="2"/>
    <col min="10761" max="10761" width="10.140625" style="2" customWidth="1"/>
    <col min="10762" max="10762" width="18" style="2" customWidth="1"/>
    <col min="10763" max="10763" width="9.140625" style="2"/>
    <col min="10764" max="10764" width="9.5703125" style="2" bestFit="1" customWidth="1"/>
    <col min="10765" max="10765" width="12" style="2" customWidth="1"/>
    <col min="10766" max="10766" width="10.28515625" style="2" customWidth="1"/>
    <col min="10767" max="11008" width="9.140625" style="2"/>
    <col min="11009" max="11009" width="8.28515625" style="2" customWidth="1"/>
    <col min="11010" max="11010" width="9.42578125" style="2" customWidth="1"/>
    <col min="11011" max="11011" width="9.7109375" style="2" customWidth="1"/>
    <col min="11012" max="11013" width="9.85546875" style="2" customWidth="1"/>
    <col min="11014" max="11014" width="10.140625" style="2" customWidth="1"/>
    <col min="11015" max="11015" width="10.42578125" style="2" customWidth="1"/>
    <col min="11016" max="11016" width="9.140625" style="2"/>
    <col min="11017" max="11017" width="10.140625" style="2" customWidth="1"/>
    <col min="11018" max="11018" width="18" style="2" customWidth="1"/>
    <col min="11019" max="11019" width="9.140625" style="2"/>
    <col min="11020" max="11020" width="9.5703125" style="2" bestFit="1" customWidth="1"/>
    <col min="11021" max="11021" width="12" style="2" customWidth="1"/>
    <col min="11022" max="11022" width="10.28515625" style="2" customWidth="1"/>
    <col min="11023" max="11264" width="9.140625" style="2"/>
    <col min="11265" max="11265" width="8.28515625" style="2" customWidth="1"/>
    <col min="11266" max="11266" width="9.42578125" style="2" customWidth="1"/>
    <col min="11267" max="11267" width="9.7109375" style="2" customWidth="1"/>
    <col min="11268" max="11269" width="9.85546875" style="2" customWidth="1"/>
    <col min="11270" max="11270" width="10.140625" style="2" customWidth="1"/>
    <col min="11271" max="11271" width="10.42578125" style="2" customWidth="1"/>
    <col min="11272" max="11272" width="9.140625" style="2"/>
    <col min="11273" max="11273" width="10.140625" style="2" customWidth="1"/>
    <col min="11274" max="11274" width="18" style="2" customWidth="1"/>
    <col min="11275" max="11275" width="9.140625" style="2"/>
    <col min="11276" max="11276" width="9.5703125" style="2" bestFit="1" customWidth="1"/>
    <col min="11277" max="11277" width="12" style="2" customWidth="1"/>
    <col min="11278" max="11278" width="10.28515625" style="2" customWidth="1"/>
    <col min="11279" max="11520" width="9.140625" style="2"/>
    <col min="11521" max="11521" width="8.28515625" style="2" customWidth="1"/>
    <col min="11522" max="11522" width="9.42578125" style="2" customWidth="1"/>
    <col min="11523" max="11523" width="9.7109375" style="2" customWidth="1"/>
    <col min="11524" max="11525" width="9.85546875" style="2" customWidth="1"/>
    <col min="11526" max="11526" width="10.140625" style="2" customWidth="1"/>
    <col min="11527" max="11527" width="10.42578125" style="2" customWidth="1"/>
    <col min="11528" max="11528" width="9.140625" style="2"/>
    <col min="11529" max="11529" width="10.140625" style="2" customWidth="1"/>
    <col min="11530" max="11530" width="18" style="2" customWidth="1"/>
    <col min="11531" max="11531" width="9.140625" style="2"/>
    <col min="11532" max="11532" width="9.5703125" style="2" bestFit="1" customWidth="1"/>
    <col min="11533" max="11533" width="12" style="2" customWidth="1"/>
    <col min="11534" max="11534" width="10.28515625" style="2" customWidth="1"/>
    <col min="11535" max="11776" width="9.140625" style="2"/>
    <col min="11777" max="11777" width="8.28515625" style="2" customWidth="1"/>
    <col min="11778" max="11778" width="9.42578125" style="2" customWidth="1"/>
    <col min="11779" max="11779" width="9.7109375" style="2" customWidth="1"/>
    <col min="11780" max="11781" width="9.85546875" style="2" customWidth="1"/>
    <col min="11782" max="11782" width="10.140625" style="2" customWidth="1"/>
    <col min="11783" max="11783" width="10.42578125" style="2" customWidth="1"/>
    <col min="11784" max="11784" width="9.140625" style="2"/>
    <col min="11785" max="11785" width="10.140625" style="2" customWidth="1"/>
    <col min="11786" max="11786" width="18" style="2" customWidth="1"/>
    <col min="11787" max="11787" width="9.140625" style="2"/>
    <col min="11788" max="11788" width="9.5703125" style="2" bestFit="1" customWidth="1"/>
    <col min="11789" max="11789" width="12" style="2" customWidth="1"/>
    <col min="11790" max="11790" width="10.28515625" style="2" customWidth="1"/>
    <col min="11791" max="12032" width="9.140625" style="2"/>
    <col min="12033" max="12033" width="8.28515625" style="2" customWidth="1"/>
    <col min="12034" max="12034" width="9.42578125" style="2" customWidth="1"/>
    <col min="12035" max="12035" width="9.7109375" style="2" customWidth="1"/>
    <col min="12036" max="12037" width="9.85546875" style="2" customWidth="1"/>
    <col min="12038" max="12038" width="10.140625" style="2" customWidth="1"/>
    <col min="12039" max="12039" width="10.42578125" style="2" customWidth="1"/>
    <col min="12040" max="12040" width="9.140625" style="2"/>
    <col min="12041" max="12041" width="10.140625" style="2" customWidth="1"/>
    <col min="12042" max="12042" width="18" style="2" customWidth="1"/>
    <col min="12043" max="12043" width="9.140625" style="2"/>
    <col min="12044" max="12044" width="9.5703125" style="2" bestFit="1" customWidth="1"/>
    <col min="12045" max="12045" width="12" style="2" customWidth="1"/>
    <col min="12046" max="12046" width="10.28515625" style="2" customWidth="1"/>
    <col min="12047" max="12288" width="9.140625" style="2"/>
    <col min="12289" max="12289" width="8.28515625" style="2" customWidth="1"/>
    <col min="12290" max="12290" width="9.42578125" style="2" customWidth="1"/>
    <col min="12291" max="12291" width="9.7109375" style="2" customWidth="1"/>
    <col min="12292" max="12293" width="9.85546875" style="2" customWidth="1"/>
    <col min="12294" max="12294" width="10.140625" style="2" customWidth="1"/>
    <col min="12295" max="12295" width="10.42578125" style="2" customWidth="1"/>
    <col min="12296" max="12296" width="9.140625" style="2"/>
    <col min="12297" max="12297" width="10.140625" style="2" customWidth="1"/>
    <col min="12298" max="12298" width="18" style="2" customWidth="1"/>
    <col min="12299" max="12299" width="9.140625" style="2"/>
    <col min="12300" max="12300" width="9.5703125" style="2" bestFit="1" customWidth="1"/>
    <col min="12301" max="12301" width="12" style="2" customWidth="1"/>
    <col min="12302" max="12302" width="10.28515625" style="2" customWidth="1"/>
    <col min="12303" max="12544" width="9.140625" style="2"/>
    <col min="12545" max="12545" width="8.28515625" style="2" customWidth="1"/>
    <col min="12546" max="12546" width="9.42578125" style="2" customWidth="1"/>
    <col min="12547" max="12547" width="9.7109375" style="2" customWidth="1"/>
    <col min="12548" max="12549" width="9.85546875" style="2" customWidth="1"/>
    <col min="12550" max="12550" width="10.140625" style="2" customWidth="1"/>
    <col min="12551" max="12551" width="10.42578125" style="2" customWidth="1"/>
    <col min="12552" max="12552" width="9.140625" style="2"/>
    <col min="12553" max="12553" width="10.140625" style="2" customWidth="1"/>
    <col min="12554" max="12554" width="18" style="2" customWidth="1"/>
    <col min="12555" max="12555" width="9.140625" style="2"/>
    <col min="12556" max="12556" width="9.5703125" style="2" bestFit="1" customWidth="1"/>
    <col min="12557" max="12557" width="12" style="2" customWidth="1"/>
    <col min="12558" max="12558" width="10.28515625" style="2" customWidth="1"/>
    <col min="12559" max="12800" width="9.140625" style="2"/>
    <col min="12801" max="12801" width="8.28515625" style="2" customWidth="1"/>
    <col min="12802" max="12802" width="9.42578125" style="2" customWidth="1"/>
    <col min="12803" max="12803" width="9.7109375" style="2" customWidth="1"/>
    <col min="12804" max="12805" width="9.85546875" style="2" customWidth="1"/>
    <col min="12806" max="12806" width="10.140625" style="2" customWidth="1"/>
    <col min="12807" max="12807" width="10.42578125" style="2" customWidth="1"/>
    <col min="12808" max="12808" width="9.140625" style="2"/>
    <col min="12809" max="12809" width="10.140625" style="2" customWidth="1"/>
    <col min="12810" max="12810" width="18" style="2" customWidth="1"/>
    <col min="12811" max="12811" width="9.140625" style="2"/>
    <col min="12812" max="12812" width="9.5703125" style="2" bestFit="1" customWidth="1"/>
    <col min="12813" max="12813" width="12" style="2" customWidth="1"/>
    <col min="12814" max="12814" width="10.28515625" style="2" customWidth="1"/>
    <col min="12815" max="13056" width="9.140625" style="2"/>
    <col min="13057" max="13057" width="8.28515625" style="2" customWidth="1"/>
    <col min="13058" max="13058" width="9.42578125" style="2" customWidth="1"/>
    <col min="13059" max="13059" width="9.7109375" style="2" customWidth="1"/>
    <col min="13060" max="13061" width="9.85546875" style="2" customWidth="1"/>
    <col min="13062" max="13062" width="10.140625" style="2" customWidth="1"/>
    <col min="13063" max="13063" width="10.42578125" style="2" customWidth="1"/>
    <col min="13064" max="13064" width="9.140625" style="2"/>
    <col min="13065" max="13065" width="10.140625" style="2" customWidth="1"/>
    <col min="13066" max="13066" width="18" style="2" customWidth="1"/>
    <col min="13067" max="13067" width="9.140625" style="2"/>
    <col min="13068" max="13068" width="9.5703125" style="2" bestFit="1" customWidth="1"/>
    <col min="13069" max="13069" width="12" style="2" customWidth="1"/>
    <col min="13070" max="13070" width="10.28515625" style="2" customWidth="1"/>
    <col min="13071" max="13312" width="9.140625" style="2"/>
    <col min="13313" max="13313" width="8.28515625" style="2" customWidth="1"/>
    <col min="13314" max="13314" width="9.42578125" style="2" customWidth="1"/>
    <col min="13315" max="13315" width="9.7109375" style="2" customWidth="1"/>
    <col min="13316" max="13317" width="9.85546875" style="2" customWidth="1"/>
    <col min="13318" max="13318" width="10.140625" style="2" customWidth="1"/>
    <col min="13319" max="13319" width="10.42578125" style="2" customWidth="1"/>
    <col min="13320" max="13320" width="9.140625" style="2"/>
    <col min="13321" max="13321" width="10.140625" style="2" customWidth="1"/>
    <col min="13322" max="13322" width="18" style="2" customWidth="1"/>
    <col min="13323" max="13323" width="9.140625" style="2"/>
    <col min="13324" max="13324" width="9.5703125" style="2" bestFit="1" customWidth="1"/>
    <col min="13325" max="13325" width="12" style="2" customWidth="1"/>
    <col min="13326" max="13326" width="10.28515625" style="2" customWidth="1"/>
    <col min="13327" max="13568" width="9.140625" style="2"/>
    <col min="13569" max="13569" width="8.28515625" style="2" customWidth="1"/>
    <col min="13570" max="13570" width="9.42578125" style="2" customWidth="1"/>
    <col min="13571" max="13571" width="9.7109375" style="2" customWidth="1"/>
    <col min="13572" max="13573" width="9.85546875" style="2" customWidth="1"/>
    <col min="13574" max="13574" width="10.140625" style="2" customWidth="1"/>
    <col min="13575" max="13575" width="10.42578125" style="2" customWidth="1"/>
    <col min="13576" max="13576" width="9.140625" style="2"/>
    <col min="13577" max="13577" width="10.140625" style="2" customWidth="1"/>
    <col min="13578" max="13578" width="18" style="2" customWidth="1"/>
    <col min="13579" max="13579" width="9.140625" style="2"/>
    <col min="13580" max="13580" width="9.5703125" style="2" bestFit="1" customWidth="1"/>
    <col min="13581" max="13581" width="12" style="2" customWidth="1"/>
    <col min="13582" max="13582" width="10.28515625" style="2" customWidth="1"/>
    <col min="13583" max="13824" width="9.140625" style="2"/>
    <col min="13825" max="13825" width="8.28515625" style="2" customWidth="1"/>
    <col min="13826" max="13826" width="9.42578125" style="2" customWidth="1"/>
    <col min="13827" max="13827" width="9.7109375" style="2" customWidth="1"/>
    <col min="13828" max="13829" width="9.85546875" style="2" customWidth="1"/>
    <col min="13830" max="13830" width="10.140625" style="2" customWidth="1"/>
    <col min="13831" max="13831" width="10.42578125" style="2" customWidth="1"/>
    <col min="13832" max="13832" width="9.140625" style="2"/>
    <col min="13833" max="13833" width="10.140625" style="2" customWidth="1"/>
    <col min="13834" max="13834" width="18" style="2" customWidth="1"/>
    <col min="13835" max="13835" width="9.140625" style="2"/>
    <col min="13836" max="13836" width="9.5703125" style="2" bestFit="1" customWidth="1"/>
    <col min="13837" max="13837" width="12" style="2" customWidth="1"/>
    <col min="13838" max="13838" width="10.28515625" style="2" customWidth="1"/>
    <col min="13839" max="14080" width="9.140625" style="2"/>
    <col min="14081" max="14081" width="8.28515625" style="2" customWidth="1"/>
    <col min="14082" max="14082" width="9.42578125" style="2" customWidth="1"/>
    <col min="14083" max="14083" width="9.7109375" style="2" customWidth="1"/>
    <col min="14084" max="14085" width="9.85546875" style="2" customWidth="1"/>
    <col min="14086" max="14086" width="10.140625" style="2" customWidth="1"/>
    <col min="14087" max="14087" width="10.42578125" style="2" customWidth="1"/>
    <col min="14088" max="14088" width="9.140625" style="2"/>
    <col min="14089" max="14089" width="10.140625" style="2" customWidth="1"/>
    <col min="14090" max="14090" width="18" style="2" customWidth="1"/>
    <col min="14091" max="14091" width="9.140625" style="2"/>
    <col min="14092" max="14092" width="9.5703125" style="2" bestFit="1" customWidth="1"/>
    <col min="14093" max="14093" width="12" style="2" customWidth="1"/>
    <col min="14094" max="14094" width="10.28515625" style="2" customWidth="1"/>
    <col min="14095" max="14336" width="9.140625" style="2"/>
    <col min="14337" max="14337" width="8.28515625" style="2" customWidth="1"/>
    <col min="14338" max="14338" width="9.42578125" style="2" customWidth="1"/>
    <col min="14339" max="14339" width="9.7109375" style="2" customWidth="1"/>
    <col min="14340" max="14341" width="9.85546875" style="2" customWidth="1"/>
    <col min="14342" max="14342" width="10.140625" style="2" customWidth="1"/>
    <col min="14343" max="14343" width="10.42578125" style="2" customWidth="1"/>
    <col min="14344" max="14344" width="9.140625" style="2"/>
    <col min="14345" max="14345" width="10.140625" style="2" customWidth="1"/>
    <col min="14346" max="14346" width="18" style="2" customWidth="1"/>
    <col min="14347" max="14347" width="9.140625" style="2"/>
    <col min="14348" max="14348" width="9.5703125" style="2" bestFit="1" customWidth="1"/>
    <col min="14349" max="14349" width="12" style="2" customWidth="1"/>
    <col min="14350" max="14350" width="10.28515625" style="2" customWidth="1"/>
    <col min="14351" max="14592" width="9.140625" style="2"/>
    <col min="14593" max="14593" width="8.28515625" style="2" customWidth="1"/>
    <col min="14594" max="14594" width="9.42578125" style="2" customWidth="1"/>
    <col min="14595" max="14595" width="9.7109375" style="2" customWidth="1"/>
    <col min="14596" max="14597" width="9.85546875" style="2" customWidth="1"/>
    <col min="14598" max="14598" width="10.140625" style="2" customWidth="1"/>
    <col min="14599" max="14599" width="10.42578125" style="2" customWidth="1"/>
    <col min="14600" max="14600" width="9.140625" style="2"/>
    <col min="14601" max="14601" width="10.140625" style="2" customWidth="1"/>
    <col min="14602" max="14602" width="18" style="2" customWidth="1"/>
    <col min="14603" max="14603" width="9.140625" style="2"/>
    <col min="14604" max="14604" width="9.5703125" style="2" bestFit="1" customWidth="1"/>
    <col min="14605" max="14605" width="12" style="2" customWidth="1"/>
    <col min="14606" max="14606" width="10.28515625" style="2" customWidth="1"/>
    <col min="14607" max="14848" width="9.140625" style="2"/>
    <col min="14849" max="14849" width="8.28515625" style="2" customWidth="1"/>
    <col min="14850" max="14850" width="9.42578125" style="2" customWidth="1"/>
    <col min="14851" max="14851" width="9.7109375" style="2" customWidth="1"/>
    <col min="14852" max="14853" width="9.85546875" style="2" customWidth="1"/>
    <col min="14854" max="14854" width="10.140625" style="2" customWidth="1"/>
    <col min="14855" max="14855" width="10.42578125" style="2" customWidth="1"/>
    <col min="14856" max="14856" width="9.140625" style="2"/>
    <col min="14857" max="14857" width="10.140625" style="2" customWidth="1"/>
    <col min="14858" max="14858" width="18" style="2" customWidth="1"/>
    <col min="14859" max="14859" width="9.140625" style="2"/>
    <col min="14860" max="14860" width="9.5703125" style="2" bestFit="1" customWidth="1"/>
    <col min="14861" max="14861" width="12" style="2" customWidth="1"/>
    <col min="14862" max="14862" width="10.28515625" style="2" customWidth="1"/>
    <col min="14863" max="15104" width="9.140625" style="2"/>
    <col min="15105" max="15105" width="8.28515625" style="2" customWidth="1"/>
    <col min="15106" max="15106" width="9.42578125" style="2" customWidth="1"/>
    <col min="15107" max="15107" width="9.7109375" style="2" customWidth="1"/>
    <col min="15108" max="15109" width="9.85546875" style="2" customWidth="1"/>
    <col min="15110" max="15110" width="10.140625" style="2" customWidth="1"/>
    <col min="15111" max="15111" width="10.42578125" style="2" customWidth="1"/>
    <col min="15112" max="15112" width="9.140625" style="2"/>
    <col min="15113" max="15113" width="10.140625" style="2" customWidth="1"/>
    <col min="15114" max="15114" width="18" style="2" customWidth="1"/>
    <col min="15115" max="15115" width="9.140625" style="2"/>
    <col min="15116" max="15116" width="9.5703125" style="2" bestFit="1" customWidth="1"/>
    <col min="15117" max="15117" width="12" style="2" customWidth="1"/>
    <col min="15118" max="15118" width="10.28515625" style="2" customWidth="1"/>
    <col min="15119" max="15360" width="9.140625" style="2"/>
    <col min="15361" max="15361" width="8.28515625" style="2" customWidth="1"/>
    <col min="15362" max="15362" width="9.42578125" style="2" customWidth="1"/>
    <col min="15363" max="15363" width="9.7109375" style="2" customWidth="1"/>
    <col min="15364" max="15365" width="9.85546875" style="2" customWidth="1"/>
    <col min="15366" max="15366" width="10.140625" style="2" customWidth="1"/>
    <col min="15367" max="15367" width="10.42578125" style="2" customWidth="1"/>
    <col min="15368" max="15368" width="9.140625" style="2"/>
    <col min="15369" max="15369" width="10.140625" style="2" customWidth="1"/>
    <col min="15370" max="15370" width="18" style="2" customWidth="1"/>
    <col min="15371" max="15371" width="9.140625" style="2"/>
    <col min="15372" max="15372" width="9.5703125" style="2" bestFit="1" customWidth="1"/>
    <col min="15373" max="15373" width="12" style="2" customWidth="1"/>
    <col min="15374" max="15374" width="10.28515625" style="2" customWidth="1"/>
    <col min="15375" max="15616" width="9.140625" style="2"/>
    <col min="15617" max="15617" width="8.28515625" style="2" customWidth="1"/>
    <col min="15618" max="15618" width="9.42578125" style="2" customWidth="1"/>
    <col min="15619" max="15619" width="9.7109375" style="2" customWidth="1"/>
    <col min="15620" max="15621" width="9.85546875" style="2" customWidth="1"/>
    <col min="15622" max="15622" width="10.140625" style="2" customWidth="1"/>
    <col min="15623" max="15623" width="10.42578125" style="2" customWidth="1"/>
    <col min="15624" max="15624" width="9.140625" style="2"/>
    <col min="15625" max="15625" width="10.140625" style="2" customWidth="1"/>
    <col min="15626" max="15626" width="18" style="2" customWidth="1"/>
    <col min="15627" max="15627" width="9.140625" style="2"/>
    <col min="15628" max="15628" width="9.5703125" style="2" bestFit="1" customWidth="1"/>
    <col min="15629" max="15629" width="12" style="2" customWidth="1"/>
    <col min="15630" max="15630" width="10.28515625" style="2" customWidth="1"/>
    <col min="15631" max="15872" width="9.140625" style="2"/>
    <col min="15873" max="15873" width="8.28515625" style="2" customWidth="1"/>
    <col min="15874" max="15874" width="9.42578125" style="2" customWidth="1"/>
    <col min="15875" max="15875" width="9.7109375" style="2" customWidth="1"/>
    <col min="15876" max="15877" width="9.85546875" style="2" customWidth="1"/>
    <col min="15878" max="15878" width="10.140625" style="2" customWidth="1"/>
    <col min="15879" max="15879" width="10.42578125" style="2" customWidth="1"/>
    <col min="15880" max="15880" width="9.140625" style="2"/>
    <col min="15881" max="15881" width="10.140625" style="2" customWidth="1"/>
    <col min="15882" max="15882" width="18" style="2" customWidth="1"/>
    <col min="15883" max="15883" width="9.140625" style="2"/>
    <col min="15884" max="15884" width="9.5703125" style="2" bestFit="1" customWidth="1"/>
    <col min="15885" max="15885" width="12" style="2" customWidth="1"/>
    <col min="15886" max="15886" width="10.28515625" style="2" customWidth="1"/>
    <col min="15887" max="16128" width="9.140625" style="2"/>
    <col min="16129" max="16129" width="8.28515625" style="2" customWidth="1"/>
    <col min="16130" max="16130" width="9.42578125" style="2" customWidth="1"/>
    <col min="16131" max="16131" width="9.7109375" style="2" customWidth="1"/>
    <col min="16132" max="16133" width="9.85546875" style="2" customWidth="1"/>
    <col min="16134" max="16134" width="10.140625" style="2" customWidth="1"/>
    <col min="16135" max="16135" width="10.42578125" style="2" customWidth="1"/>
    <col min="16136" max="16136" width="9.140625" style="2"/>
    <col min="16137" max="16137" width="10.140625" style="2" customWidth="1"/>
    <col min="16138" max="16138" width="18" style="2" customWidth="1"/>
    <col min="16139" max="16139" width="9.140625" style="2"/>
    <col min="16140" max="16140" width="9.5703125" style="2" bestFit="1" customWidth="1"/>
    <col min="16141" max="16141" width="12" style="2" customWidth="1"/>
    <col min="16142" max="16142" width="10.28515625" style="2" customWidth="1"/>
    <col min="16143" max="16384" width="9.140625" style="2"/>
  </cols>
  <sheetData>
    <row r="1" spans="1:68" s="7" customFormat="1" x14ac:dyDescent="0.2">
      <c r="A1" s="6" t="s">
        <v>98</v>
      </c>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row>
    <row r="2" spans="1:68" x14ac:dyDescent="0.2">
      <c r="A2" s="8" t="s">
        <v>3</v>
      </c>
      <c r="B2" s="6" t="s">
        <v>4</v>
      </c>
      <c r="C2" s="7"/>
      <c r="D2" s="9" t="s">
        <v>106</v>
      </c>
      <c r="E2" s="9"/>
      <c r="F2" s="9"/>
      <c r="G2" s="9"/>
      <c r="J2" s="10" t="s">
        <v>5</v>
      </c>
    </row>
    <row r="3" spans="1:68" x14ac:dyDescent="0.2">
      <c r="A3" s="8" t="s">
        <v>6</v>
      </c>
      <c r="B3" s="11" t="s">
        <v>7</v>
      </c>
      <c r="C3" s="10" t="s">
        <v>8</v>
      </c>
      <c r="D3" s="11" t="s">
        <v>107</v>
      </c>
      <c r="E3" s="10" t="s">
        <v>9</v>
      </c>
      <c r="F3" s="10" t="s">
        <v>10</v>
      </c>
      <c r="G3" s="11" t="s">
        <v>5</v>
      </c>
      <c r="H3" s="11" t="s">
        <v>11</v>
      </c>
      <c r="I3" s="11" t="s">
        <v>12</v>
      </c>
      <c r="J3" s="10" t="s">
        <v>13</v>
      </c>
    </row>
    <row r="4" spans="1:68" x14ac:dyDescent="0.2">
      <c r="B4" s="11" t="s">
        <v>14</v>
      </c>
      <c r="C4" s="11" t="s">
        <v>15</v>
      </c>
      <c r="D4" s="10" t="s">
        <v>108</v>
      </c>
      <c r="E4" s="10" t="s">
        <v>16</v>
      </c>
      <c r="F4" s="10"/>
      <c r="G4" s="10"/>
      <c r="H4" s="10"/>
      <c r="I4" s="10" t="s">
        <v>17</v>
      </c>
      <c r="J4" s="11" t="s">
        <v>18</v>
      </c>
    </row>
    <row r="5" spans="1:68" s="7" customFormat="1" x14ac:dyDescent="0.2">
      <c r="B5" s="12"/>
      <c r="C5" s="12"/>
      <c r="D5" s="12"/>
      <c r="E5" s="12"/>
      <c r="F5" s="12"/>
      <c r="G5" s="12"/>
      <c r="H5" s="12"/>
      <c r="I5" s="12" t="s">
        <v>19</v>
      </c>
      <c r="J5" s="1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x14ac:dyDescent="0.2">
      <c r="B6" s="13" t="s">
        <v>20</v>
      </c>
      <c r="C6" s="13"/>
      <c r="D6" s="13"/>
      <c r="E6" s="13"/>
      <c r="F6" s="13"/>
      <c r="G6" s="13"/>
      <c r="H6" s="13"/>
      <c r="I6" s="13"/>
      <c r="J6" s="13"/>
    </row>
    <row r="8" spans="1:68" x14ac:dyDescent="0.2">
      <c r="A8" s="2">
        <v>1966</v>
      </c>
      <c r="B8" s="14">
        <v>10235</v>
      </c>
      <c r="C8" s="14">
        <f>(B8/1.07)</f>
        <v>9565.4205607476633</v>
      </c>
      <c r="D8" s="14">
        <v>0</v>
      </c>
      <c r="E8" s="14">
        <v>951.75750000000005</v>
      </c>
      <c r="F8" s="14">
        <v>414.858</v>
      </c>
      <c r="G8" s="14">
        <f>(D8+E8+F8)</f>
        <v>1366.6155000000001</v>
      </c>
      <c r="H8" s="14">
        <v>98</v>
      </c>
      <c r="I8" s="14">
        <v>69</v>
      </c>
      <c r="J8" s="15">
        <f>C8+G8+H8+I8</f>
        <v>11099.036060747663</v>
      </c>
    </row>
    <row r="9" spans="1:68" x14ac:dyDescent="0.2">
      <c r="A9" s="2">
        <v>1967</v>
      </c>
      <c r="B9" s="14">
        <v>10474</v>
      </c>
      <c r="C9" s="14">
        <f t="shared" ref="C9:C64" si="0">(B9/1.07)</f>
        <v>9788.7850467289718</v>
      </c>
      <c r="D9" s="14">
        <v>3</v>
      </c>
      <c r="E9" s="14">
        <v>983.83390017896249</v>
      </c>
      <c r="F9" s="14">
        <v>427.83600000000001</v>
      </c>
      <c r="G9" s="14">
        <f t="shared" ref="G9:G64" si="1">(D9+E9+F9)</f>
        <v>1414.6699001789625</v>
      </c>
      <c r="H9" s="14">
        <v>89</v>
      </c>
      <c r="I9" s="14">
        <v>50</v>
      </c>
      <c r="J9" s="15">
        <f t="shared" ref="J9:J64" si="2">C9+G9+H9+I9</f>
        <v>11342.454946907934</v>
      </c>
    </row>
    <row r="10" spans="1:68" x14ac:dyDescent="0.2">
      <c r="A10" s="2">
        <v>1968</v>
      </c>
      <c r="B10" s="14">
        <v>10656</v>
      </c>
      <c r="C10" s="14">
        <f t="shared" si="0"/>
        <v>9958.8785046728972</v>
      </c>
      <c r="D10" s="14">
        <v>15</v>
      </c>
      <c r="E10" s="14">
        <v>1030.5735483579001</v>
      </c>
      <c r="F10" s="14">
        <v>443.52199999999999</v>
      </c>
      <c r="G10" s="14">
        <f t="shared" si="1"/>
        <v>1489.0955483579</v>
      </c>
      <c r="H10" s="14">
        <v>90</v>
      </c>
      <c r="I10" s="14">
        <v>70</v>
      </c>
      <c r="J10" s="15">
        <f t="shared" si="2"/>
        <v>11607.974053030797</v>
      </c>
    </row>
    <row r="11" spans="1:68" x14ac:dyDescent="0.2">
      <c r="A11" s="2">
        <v>1969</v>
      </c>
      <c r="B11" s="14">
        <v>10950</v>
      </c>
      <c r="C11" s="14">
        <f t="shared" si="0"/>
        <v>10233.644859813083</v>
      </c>
      <c r="D11" s="14">
        <v>33</v>
      </c>
      <c r="E11" s="14">
        <v>1060.9199612384837</v>
      </c>
      <c r="F11" s="14">
        <v>458.93900000000002</v>
      </c>
      <c r="G11" s="14">
        <f t="shared" si="1"/>
        <v>1552.8589612384837</v>
      </c>
      <c r="H11" s="14">
        <v>101</v>
      </c>
      <c r="I11" s="14">
        <v>61</v>
      </c>
      <c r="J11" s="15">
        <f t="shared" si="2"/>
        <v>11948.503821051567</v>
      </c>
    </row>
    <row r="12" spans="1:68" x14ac:dyDescent="0.2">
      <c r="A12" s="2">
        <v>1970</v>
      </c>
      <c r="B12" s="14">
        <v>11163</v>
      </c>
      <c r="C12" s="14">
        <f t="shared" si="0"/>
        <v>10432.710280373831</v>
      </c>
      <c r="D12" s="14">
        <v>56.18268820928126</v>
      </c>
      <c r="E12" s="14">
        <v>1101.891277944645</v>
      </c>
      <c r="F12" s="14">
        <v>471.15199999999999</v>
      </c>
      <c r="G12" s="14">
        <f t="shared" si="1"/>
        <v>1629.2259661539263</v>
      </c>
      <c r="H12" s="14">
        <v>103</v>
      </c>
      <c r="I12" s="14">
        <v>51</v>
      </c>
      <c r="J12" s="15">
        <f t="shared" si="2"/>
        <v>12215.936246527757</v>
      </c>
    </row>
    <row r="13" spans="1:68" x14ac:dyDescent="0.2">
      <c r="A13" s="2">
        <v>1971</v>
      </c>
      <c r="B13" s="14">
        <v>11345</v>
      </c>
      <c r="C13" s="14">
        <f t="shared" si="0"/>
        <v>10602.803738317756</v>
      </c>
      <c r="D13" s="14">
        <v>85.630242188480366</v>
      </c>
      <c r="E13" s="14">
        <v>1163.1161294640522</v>
      </c>
      <c r="F13" s="14">
        <v>481.76499999999999</v>
      </c>
      <c r="G13" s="14">
        <f t="shared" si="1"/>
        <v>1730.5113716525325</v>
      </c>
      <c r="H13" s="14">
        <v>93</v>
      </c>
      <c r="I13" s="14">
        <v>52</v>
      </c>
      <c r="J13" s="15">
        <f t="shared" si="2"/>
        <v>12478.315109970288</v>
      </c>
    </row>
    <row r="14" spans="1:68" x14ac:dyDescent="0.2">
      <c r="A14" s="2">
        <v>1972</v>
      </c>
      <c r="B14" s="14">
        <v>11487</v>
      </c>
      <c r="C14" s="14">
        <f t="shared" si="0"/>
        <v>10735.514018691589</v>
      </c>
      <c r="D14" s="14">
        <v>121.16003567315768</v>
      </c>
      <c r="E14" s="14">
        <v>1257.3127500000001</v>
      </c>
      <c r="F14" s="14">
        <v>484.524</v>
      </c>
      <c r="G14" s="14">
        <f t="shared" si="1"/>
        <v>1862.9967856731578</v>
      </c>
      <c r="H14" s="14">
        <v>105</v>
      </c>
      <c r="I14" s="14">
        <v>52</v>
      </c>
      <c r="J14" s="15">
        <f t="shared" si="2"/>
        <v>12755.510804364747</v>
      </c>
    </row>
    <row r="15" spans="1:68" x14ac:dyDescent="0.2">
      <c r="A15" s="2">
        <v>1973</v>
      </c>
      <c r="B15" s="14">
        <v>11429</v>
      </c>
      <c r="C15" s="14">
        <f t="shared" si="0"/>
        <v>10681.308411214952</v>
      </c>
      <c r="D15" s="14">
        <v>218.49315610440163</v>
      </c>
      <c r="E15" s="14">
        <v>1384.47675</v>
      </c>
      <c r="F15" s="14">
        <v>489.42399999999998</v>
      </c>
      <c r="G15" s="14">
        <f t="shared" si="1"/>
        <v>2092.3939061044016</v>
      </c>
      <c r="H15" s="14">
        <v>95</v>
      </c>
      <c r="I15" s="14">
        <v>53</v>
      </c>
      <c r="J15" s="15">
        <f t="shared" si="2"/>
        <v>12921.702317319354</v>
      </c>
    </row>
    <row r="16" spans="1:68" x14ac:dyDescent="0.2">
      <c r="A16" s="2">
        <v>1974</v>
      </c>
      <c r="B16" s="14">
        <v>10945</v>
      </c>
      <c r="C16" s="14">
        <f t="shared" si="0"/>
        <v>10228.971962616823</v>
      </c>
      <c r="D16" s="14">
        <v>295.39201439241407</v>
      </c>
      <c r="E16" s="14">
        <v>1480.491</v>
      </c>
      <c r="F16" s="14">
        <v>486.34399999999999</v>
      </c>
      <c r="G16" s="14">
        <f t="shared" si="1"/>
        <v>2262.2270143924138</v>
      </c>
      <c r="H16" s="14">
        <v>75</v>
      </c>
      <c r="I16" s="14">
        <v>43</v>
      </c>
      <c r="J16" s="15">
        <f t="shared" si="2"/>
        <v>12609.198977009237</v>
      </c>
    </row>
    <row r="17" spans="1:64" s="7" customFormat="1" x14ac:dyDescent="0.2">
      <c r="A17" s="2">
        <v>1975</v>
      </c>
      <c r="B17" s="14">
        <v>10302</v>
      </c>
      <c r="C17" s="14">
        <f t="shared" si="0"/>
        <v>9628.0373831775687</v>
      </c>
      <c r="D17" s="14">
        <v>526.88499999999999</v>
      </c>
      <c r="E17" s="14">
        <v>1514.59575</v>
      </c>
      <c r="F17" s="14">
        <v>473.08600000000001</v>
      </c>
      <c r="G17" s="14">
        <f t="shared" si="1"/>
        <v>2514.56675</v>
      </c>
      <c r="H17" s="14">
        <v>108</v>
      </c>
      <c r="I17" s="14">
        <v>43</v>
      </c>
      <c r="J17" s="15">
        <f t="shared" si="2"/>
        <v>12293.604133177569</v>
      </c>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row>
    <row r="18" spans="1:64" x14ac:dyDescent="0.2">
      <c r="A18" s="2">
        <v>1976</v>
      </c>
      <c r="B18" s="14">
        <v>10893</v>
      </c>
      <c r="C18" s="14">
        <f t="shared" si="0"/>
        <v>10180.3738317757</v>
      </c>
      <c r="D18" s="14">
        <v>782.20764057481563</v>
      </c>
      <c r="E18" s="14">
        <v>1513.89975</v>
      </c>
      <c r="F18" s="14">
        <v>451.84</v>
      </c>
      <c r="G18" s="14">
        <f t="shared" si="1"/>
        <v>2747.9473905748159</v>
      </c>
      <c r="H18" s="14">
        <v>100</v>
      </c>
      <c r="I18" s="14">
        <v>44</v>
      </c>
      <c r="J18" s="15">
        <f t="shared" si="2"/>
        <v>13072.321222350516</v>
      </c>
    </row>
    <row r="19" spans="1:64" x14ac:dyDescent="0.2">
      <c r="A19" s="2">
        <v>1977</v>
      </c>
      <c r="B19" s="14">
        <v>11099</v>
      </c>
      <c r="C19" s="14">
        <f t="shared" si="0"/>
        <v>10372.897196261682</v>
      </c>
      <c r="D19" s="14">
        <v>1056.8973870201639</v>
      </c>
      <c r="E19" s="14">
        <v>1517.1802499999999</v>
      </c>
      <c r="F19" s="14">
        <v>428.512</v>
      </c>
      <c r="G19" s="14">
        <f t="shared" si="1"/>
        <v>3002.589637020164</v>
      </c>
      <c r="H19" s="14">
        <v>100</v>
      </c>
      <c r="I19" s="14">
        <v>44</v>
      </c>
      <c r="J19" s="15">
        <f t="shared" si="2"/>
        <v>13519.486833281846</v>
      </c>
    </row>
    <row r="20" spans="1:64" x14ac:dyDescent="0.2">
      <c r="A20" s="2">
        <v>1978</v>
      </c>
      <c r="B20" s="14">
        <v>10889</v>
      </c>
      <c r="C20" s="14">
        <f t="shared" si="0"/>
        <v>10176.635514018692</v>
      </c>
      <c r="D20" s="14">
        <v>1198.3347686822442</v>
      </c>
      <c r="E20" s="14">
        <v>1550.8110000000004</v>
      </c>
      <c r="F20" s="14">
        <v>410.351</v>
      </c>
      <c r="G20" s="14">
        <f t="shared" si="1"/>
        <v>3159.4967686822447</v>
      </c>
      <c r="H20" s="14">
        <v>120</v>
      </c>
      <c r="I20" s="14">
        <v>45</v>
      </c>
      <c r="J20" s="15">
        <f t="shared" si="2"/>
        <v>13501.132282700935</v>
      </c>
    </row>
    <row r="21" spans="1:64" x14ac:dyDescent="0.2">
      <c r="A21" s="2">
        <v>1979</v>
      </c>
      <c r="B21" s="14">
        <v>10756</v>
      </c>
      <c r="C21" s="14">
        <f t="shared" si="0"/>
        <v>10052.336448598131</v>
      </c>
      <c r="D21" s="14">
        <v>1659.8029006616014</v>
      </c>
      <c r="E21" s="14">
        <v>1519.1872499999999</v>
      </c>
      <c r="F21" s="14">
        <v>398.77600000000001</v>
      </c>
      <c r="G21" s="14">
        <f t="shared" si="1"/>
        <v>3577.7661506616014</v>
      </c>
      <c r="H21" s="14">
        <v>117</v>
      </c>
      <c r="I21" s="14">
        <v>44</v>
      </c>
      <c r="J21" s="15">
        <f t="shared" si="2"/>
        <v>13791.102599259732</v>
      </c>
    </row>
    <row r="22" spans="1:64" x14ac:dyDescent="0.2">
      <c r="A22" s="2">
        <v>1980</v>
      </c>
      <c r="B22" s="14">
        <v>10189</v>
      </c>
      <c r="C22" s="14">
        <f t="shared" si="0"/>
        <v>9522.4299065420564</v>
      </c>
      <c r="D22" s="14">
        <v>2158.3542983261132</v>
      </c>
      <c r="E22" s="14">
        <v>1471.83</v>
      </c>
      <c r="F22" s="14">
        <v>393.40300000000002</v>
      </c>
      <c r="G22" s="14">
        <f t="shared" si="1"/>
        <v>4023.5872983261133</v>
      </c>
      <c r="H22" s="14">
        <v>93.873000000000005</v>
      </c>
      <c r="I22" s="14">
        <v>50</v>
      </c>
      <c r="J22" s="15">
        <f t="shared" si="2"/>
        <v>13689.89020486817</v>
      </c>
    </row>
    <row r="23" spans="1:64" x14ac:dyDescent="0.2">
      <c r="A23" s="2">
        <v>1981</v>
      </c>
      <c r="B23" s="14">
        <v>9769</v>
      </c>
      <c r="C23" s="14">
        <f t="shared" si="0"/>
        <v>9129.9065420560746</v>
      </c>
      <c r="D23" s="14">
        <v>2625.5301527689062</v>
      </c>
      <c r="E23" s="14">
        <v>1486.10625</v>
      </c>
      <c r="F23" s="14">
        <v>389.5</v>
      </c>
      <c r="G23" s="14">
        <f t="shared" si="1"/>
        <v>4501.136402768906</v>
      </c>
      <c r="H23" s="14">
        <v>96.28</v>
      </c>
      <c r="I23" s="14">
        <v>46</v>
      </c>
      <c r="J23" s="15">
        <f t="shared" si="2"/>
        <v>13773.322944824982</v>
      </c>
    </row>
    <row r="24" spans="1:64" x14ac:dyDescent="0.2">
      <c r="A24" s="2">
        <v>1982</v>
      </c>
      <c r="B24" s="14">
        <v>9153</v>
      </c>
      <c r="C24" s="14">
        <f t="shared" si="0"/>
        <v>8554.2056074766351</v>
      </c>
      <c r="D24" s="14">
        <v>3090.0412762633673</v>
      </c>
      <c r="E24" s="14">
        <v>1479.3105</v>
      </c>
      <c r="F24" s="14">
        <v>391.71</v>
      </c>
      <c r="G24" s="14">
        <f t="shared" si="1"/>
        <v>4961.0617762633674</v>
      </c>
      <c r="H24" s="14">
        <v>104.08199999999999</v>
      </c>
      <c r="I24" s="14">
        <v>46</v>
      </c>
      <c r="J24" s="15">
        <f t="shared" si="2"/>
        <v>13665.349383740004</v>
      </c>
    </row>
    <row r="25" spans="1:64" x14ac:dyDescent="0.2">
      <c r="A25" s="2">
        <v>1983</v>
      </c>
      <c r="B25" s="14">
        <v>8812</v>
      </c>
      <c r="C25" s="14">
        <f t="shared" si="0"/>
        <v>8235.5140186915887</v>
      </c>
      <c r="D25" s="14">
        <v>3655.3620000000001</v>
      </c>
      <c r="E25" s="14">
        <v>1523.4937500000001</v>
      </c>
      <c r="F25" s="14">
        <v>398.14100000000002</v>
      </c>
      <c r="G25" s="14">
        <f t="shared" si="1"/>
        <v>5576.9967500000002</v>
      </c>
      <c r="H25" s="14">
        <v>115.7435</v>
      </c>
      <c r="I25" s="14">
        <v>47.2</v>
      </c>
      <c r="J25" s="15">
        <f t="shared" si="2"/>
        <v>13975.45426869159</v>
      </c>
    </row>
    <row r="26" spans="1:64" x14ac:dyDescent="0.2">
      <c r="A26" s="2">
        <v>1984</v>
      </c>
      <c r="B26" s="14">
        <v>8428</v>
      </c>
      <c r="C26" s="14">
        <f t="shared" si="0"/>
        <v>7876.6355140186915</v>
      </c>
      <c r="D26" s="14">
        <v>4399.1769999999997</v>
      </c>
      <c r="E26" s="14">
        <v>1552.2127499999997</v>
      </c>
      <c r="F26" s="14">
        <v>407.85300000000001</v>
      </c>
      <c r="G26" s="14">
        <f t="shared" si="1"/>
        <v>6359.2427499999994</v>
      </c>
      <c r="H26" s="14">
        <v>108.0245</v>
      </c>
      <c r="I26" s="14">
        <v>47</v>
      </c>
      <c r="J26" s="15">
        <f t="shared" si="2"/>
        <v>14390.902764018691</v>
      </c>
    </row>
    <row r="27" spans="1:64" x14ac:dyDescent="0.2">
      <c r="A27" s="2">
        <v>1985</v>
      </c>
      <c r="B27" s="14">
        <v>8003</v>
      </c>
      <c r="C27" s="14">
        <f t="shared" si="0"/>
        <v>7479.4392523364486</v>
      </c>
      <c r="D27" s="14">
        <v>5385.8810000000003</v>
      </c>
      <c r="E27" s="14">
        <v>1607.3640000000005</v>
      </c>
      <c r="F27" s="14">
        <v>417.9</v>
      </c>
      <c r="G27" s="14">
        <f t="shared" si="1"/>
        <v>7411.1450000000004</v>
      </c>
      <c r="H27" s="14">
        <v>104.4555</v>
      </c>
      <c r="I27" s="14">
        <v>48.080059697397097</v>
      </c>
      <c r="J27" s="15">
        <f t="shared" si="2"/>
        <v>15043.119812033845</v>
      </c>
    </row>
    <row r="28" spans="1:64" x14ac:dyDescent="0.2">
      <c r="A28" s="2">
        <v>1986</v>
      </c>
      <c r="B28" s="14">
        <v>7731</v>
      </c>
      <c r="C28" s="14">
        <f t="shared" si="0"/>
        <v>7225.2336448598126</v>
      </c>
      <c r="D28" s="14">
        <v>5498.1319999999996</v>
      </c>
      <c r="E28" s="14">
        <v>1632.471</v>
      </c>
      <c r="F28" s="14">
        <v>430.49700000000001</v>
      </c>
      <c r="G28" s="14">
        <f t="shared" si="1"/>
        <v>7561.0999999999995</v>
      </c>
      <c r="H28" s="14">
        <v>120.931</v>
      </c>
      <c r="I28" s="14">
        <v>49.901552557656302</v>
      </c>
      <c r="J28" s="15">
        <f t="shared" si="2"/>
        <v>14957.166197417469</v>
      </c>
    </row>
    <row r="29" spans="1:64" x14ac:dyDescent="0.2">
      <c r="A29" s="2">
        <v>1987</v>
      </c>
      <c r="B29" s="14">
        <v>8103</v>
      </c>
      <c r="C29" s="14">
        <f t="shared" si="0"/>
        <v>7572.8971962616815</v>
      </c>
      <c r="D29" s="14">
        <v>5791.9830000000002</v>
      </c>
      <c r="E29" s="14">
        <v>1679.2019999999998</v>
      </c>
      <c r="F29" s="14">
        <v>440.97500000000002</v>
      </c>
      <c r="G29" s="14">
        <f t="shared" si="1"/>
        <v>7912.16</v>
      </c>
      <c r="H29" s="14">
        <v>107.23050000000002</v>
      </c>
      <c r="I29" s="14">
        <v>54.483089126861898</v>
      </c>
      <c r="J29" s="15">
        <f t="shared" si="2"/>
        <v>15646.770785388542</v>
      </c>
    </row>
    <row r="30" spans="1:64" x14ac:dyDescent="0.2">
      <c r="A30" s="2">
        <v>1988</v>
      </c>
      <c r="B30" s="14">
        <v>8136</v>
      </c>
      <c r="C30" s="14">
        <f t="shared" si="0"/>
        <v>7603.7383177570091</v>
      </c>
      <c r="D30" s="14">
        <v>5998.393</v>
      </c>
      <c r="E30" s="14">
        <v>1746.81675</v>
      </c>
      <c r="F30" s="14">
        <v>451.565</v>
      </c>
      <c r="G30" s="14">
        <f t="shared" si="1"/>
        <v>8196.7747500000005</v>
      </c>
      <c r="H30" s="14">
        <v>103.76417999999998</v>
      </c>
      <c r="I30" s="14">
        <v>53.528990755068001</v>
      </c>
      <c r="J30" s="15">
        <f t="shared" si="2"/>
        <v>15957.806238512077</v>
      </c>
    </row>
    <row r="31" spans="1:64" x14ac:dyDescent="0.2">
      <c r="A31" s="2">
        <v>1989</v>
      </c>
      <c r="B31" s="14">
        <v>8304</v>
      </c>
      <c r="C31" s="14">
        <f t="shared" si="0"/>
        <v>7760.7476635514013</v>
      </c>
      <c r="D31" s="14">
        <v>5960.4679999999998</v>
      </c>
      <c r="E31" s="14">
        <v>1586.8959296502007</v>
      </c>
      <c r="F31" s="14">
        <v>437.80998520000003</v>
      </c>
      <c r="G31" s="14">
        <f t="shared" si="1"/>
        <v>7985.1739148502002</v>
      </c>
      <c r="H31" s="14">
        <v>96.504917251662576</v>
      </c>
      <c r="I31" s="14">
        <v>52.409966825488098</v>
      </c>
      <c r="J31" s="15">
        <f t="shared" si="2"/>
        <v>15894.836462478752</v>
      </c>
    </row>
    <row r="32" spans="1:64" x14ac:dyDescent="0.2">
      <c r="A32" s="2">
        <v>1990</v>
      </c>
      <c r="B32" s="14">
        <v>8615</v>
      </c>
      <c r="C32" s="14">
        <f t="shared" si="0"/>
        <v>8051.4018691588781</v>
      </c>
      <c r="D32" s="14">
        <v>6202.4499999999989</v>
      </c>
      <c r="E32" s="14">
        <v>1700.4923751929357</v>
      </c>
      <c r="F32" s="14">
        <v>455.12956629999996</v>
      </c>
      <c r="G32" s="14">
        <f t="shared" si="1"/>
        <v>8358.0719414929335</v>
      </c>
      <c r="H32" s="14">
        <v>103.49818554710335</v>
      </c>
      <c r="I32" s="14">
        <v>52.574602077581297</v>
      </c>
      <c r="J32" s="15">
        <f t="shared" si="2"/>
        <v>16565.546598276498</v>
      </c>
    </row>
    <row r="33" spans="1:10" x14ac:dyDescent="0.2">
      <c r="A33" s="2">
        <v>1991</v>
      </c>
      <c r="B33" s="14">
        <v>8622</v>
      </c>
      <c r="C33" s="14">
        <f t="shared" si="0"/>
        <v>8057.9439252336442</v>
      </c>
      <c r="D33" s="14">
        <v>6376.0410000000002</v>
      </c>
      <c r="E33" s="14">
        <v>1776.0739403999141</v>
      </c>
      <c r="F33" s="14">
        <v>462.84167057500008</v>
      </c>
      <c r="G33" s="14">
        <f t="shared" si="1"/>
        <v>8614.9566109749139</v>
      </c>
      <c r="H33" s="14">
        <v>116.33044116259651</v>
      </c>
      <c r="I33" s="14">
        <v>53.044362059610499</v>
      </c>
      <c r="J33" s="15">
        <f t="shared" si="2"/>
        <v>16842.275339430766</v>
      </c>
    </row>
    <row r="34" spans="1:10" x14ac:dyDescent="0.2">
      <c r="A34" s="2">
        <v>1992</v>
      </c>
      <c r="B34" s="14">
        <v>8747.6548200000016</v>
      </c>
      <c r="C34" s="14">
        <f t="shared" si="0"/>
        <v>8175.3783364485989</v>
      </c>
      <c r="D34" s="14">
        <v>6643.2216588232086</v>
      </c>
      <c r="E34" s="14">
        <v>1943.2613327963722</v>
      </c>
      <c r="F34" s="14">
        <v>460.51737124375006</v>
      </c>
      <c r="G34" s="14">
        <f t="shared" si="1"/>
        <v>9047.0003628633312</v>
      </c>
      <c r="H34" s="14">
        <v>126.06334815014797</v>
      </c>
      <c r="I34" s="14">
        <v>19.970206094070832</v>
      </c>
      <c r="J34" s="15">
        <f t="shared" si="2"/>
        <v>17368.412253556147</v>
      </c>
    </row>
    <row r="35" spans="1:10" x14ac:dyDescent="0.2">
      <c r="A35" s="2">
        <v>1993</v>
      </c>
      <c r="B35" s="14">
        <v>8824.8903434999993</v>
      </c>
      <c r="C35" s="14">
        <f t="shared" si="0"/>
        <v>8247.5610686915879</v>
      </c>
      <c r="D35" s="14">
        <v>7065.1247766569813</v>
      </c>
      <c r="E35" s="14">
        <v>2049.957563428683</v>
      </c>
      <c r="F35" s="14">
        <v>481.25637746700443</v>
      </c>
      <c r="G35" s="14">
        <f t="shared" si="1"/>
        <v>9596.3387175526696</v>
      </c>
      <c r="H35" s="14">
        <v>134.81797753861974</v>
      </c>
      <c r="I35" s="14">
        <v>19.908359726597972</v>
      </c>
      <c r="J35" s="15">
        <f t="shared" si="2"/>
        <v>17998.626123509472</v>
      </c>
    </row>
    <row r="36" spans="1:10" x14ac:dyDescent="0.2">
      <c r="A36" s="2">
        <v>1994</v>
      </c>
      <c r="B36" s="14">
        <v>9070.4842500000013</v>
      </c>
      <c r="C36" s="14">
        <f t="shared" si="0"/>
        <v>8477.0880841121507</v>
      </c>
      <c r="D36" s="14">
        <v>7415.4046329589801</v>
      </c>
      <c r="E36" s="14">
        <v>2092.9927867776778</v>
      </c>
      <c r="F36" s="14">
        <v>502.14324745868544</v>
      </c>
      <c r="G36" s="14">
        <f t="shared" si="1"/>
        <v>10010.540667195344</v>
      </c>
      <c r="H36" s="14">
        <v>125.67436880554692</v>
      </c>
      <c r="I36" s="14">
        <v>18.274810163332706</v>
      </c>
      <c r="J36" s="15">
        <f t="shared" si="2"/>
        <v>18631.577930276373</v>
      </c>
    </row>
    <row r="37" spans="1:10" x14ac:dyDescent="0.2">
      <c r="A37" s="2">
        <v>1995</v>
      </c>
      <c r="B37" s="14">
        <v>9258.1156900000005</v>
      </c>
      <c r="C37" s="14">
        <f t="shared" si="0"/>
        <v>8652.4445700934575</v>
      </c>
      <c r="D37" s="14">
        <v>7781.3098465410467</v>
      </c>
      <c r="E37" s="14">
        <v>2176.4902992204679</v>
      </c>
      <c r="F37" s="14">
        <v>528.35223507812941</v>
      </c>
      <c r="G37" s="14">
        <f t="shared" si="1"/>
        <v>10486.152380839643</v>
      </c>
      <c r="H37" s="14">
        <v>120.08066293726874</v>
      </c>
      <c r="I37" s="14">
        <v>35.748229315024609</v>
      </c>
      <c r="J37" s="15">
        <f t="shared" si="2"/>
        <v>19294.425843185392</v>
      </c>
    </row>
    <row r="38" spans="1:10" x14ac:dyDescent="0.2">
      <c r="A38" s="2">
        <v>1996</v>
      </c>
      <c r="B38" s="14">
        <v>9400.2095700000009</v>
      </c>
      <c r="C38" s="14">
        <f t="shared" si="0"/>
        <v>8785.2425887850477</v>
      </c>
      <c r="D38" s="14">
        <v>8049.968919275876</v>
      </c>
      <c r="E38" s="14">
        <v>2215.9628949421544</v>
      </c>
      <c r="F38" s="14">
        <v>537.31195242195236</v>
      </c>
      <c r="G38" s="14">
        <f t="shared" si="1"/>
        <v>10803.243766639984</v>
      </c>
      <c r="H38" s="14">
        <v>130.77784916715251</v>
      </c>
      <c r="I38" s="14">
        <v>94.433749759059808</v>
      </c>
      <c r="J38" s="15">
        <f t="shared" si="2"/>
        <v>19813.697954351246</v>
      </c>
    </row>
    <row r="39" spans="1:10" x14ac:dyDescent="0.2">
      <c r="A39" s="2">
        <v>1997</v>
      </c>
      <c r="B39" s="14">
        <v>9480.7411999999986</v>
      </c>
      <c r="C39" s="14">
        <f t="shared" si="0"/>
        <v>8860.5057943925221</v>
      </c>
      <c r="D39" s="14">
        <v>8554.7782668086456</v>
      </c>
      <c r="E39" s="14">
        <v>2364.3636416376685</v>
      </c>
      <c r="F39" s="14">
        <v>511.15325167019421</v>
      </c>
      <c r="G39" s="14">
        <f t="shared" si="1"/>
        <v>11430.295160116508</v>
      </c>
      <c r="H39" s="14">
        <v>129.32031606050469</v>
      </c>
      <c r="I39" s="14">
        <v>81.454386993588685</v>
      </c>
      <c r="J39" s="15">
        <f t="shared" si="2"/>
        <v>20501.575657563124</v>
      </c>
    </row>
    <row r="40" spans="1:10" x14ac:dyDescent="0.2">
      <c r="A40" s="2">
        <v>1998</v>
      </c>
      <c r="B40" s="14">
        <v>9593.72235</v>
      </c>
      <c r="C40" s="14">
        <f t="shared" si="0"/>
        <v>8966.0956542056065</v>
      </c>
      <c r="D40" s="14">
        <v>8884.8407806119303</v>
      </c>
      <c r="E40" s="14">
        <v>2357.7858178238275</v>
      </c>
      <c r="F40" s="14">
        <v>501.93259043883711</v>
      </c>
      <c r="G40" s="14">
        <f t="shared" si="1"/>
        <v>11744.559188874595</v>
      </c>
      <c r="H40" s="14">
        <v>129.53654583451387</v>
      </c>
      <c r="I40" s="14">
        <v>80.662882258153346</v>
      </c>
      <c r="J40" s="15">
        <f t="shared" si="2"/>
        <v>20920.85427117287</v>
      </c>
    </row>
    <row r="41" spans="1:10" x14ac:dyDescent="0.2">
      <c r="A41" s="2">
        <v>1999</v>
      </c>
      <c r="B41" s="14">
        <v>9912.1194099999993</v>
      </c>
      <c r="C41" s="14">
        <f t="shared" si="0"/>
        <v>9263.6629999999986</v>
      </c>
      <c r="D41" s="14">
        <v>9196.8765004351626</v>
      </c>
      <c r="E41" s="14">
        <v>2281.258908484333</v>
      </c>
      <c r="F41" s="14">
        <v>488.20997858034377</v>
      </c>
      <c r="G41" s="14">
        <f t="shared" si="1"/>
        <v>11966.345387499839</v>
      </c>
      <c r="H41" s="14">
        <v>146.97057007390612</v>
      </c>
      <c r="I41" s="14">
        <v>77.528814317146612</v>
      </c>
      <c r="J41" s="15">
        <f t="shared" si="2"/>
        <v>21454.507771890891</v>
      </c>
    </row>
    <row r="42" spans="1:10" x14ac:dyDescent="0.2">
      <c r="A42" s="2">
        <v>2000</v>
      </c>
      <c r="B42" s="14">
        <v>9901.0907299999999</v>
      </c>
      <c r="C42" s="14">
        <f t="shared" si="0"/>
        <v>9253.3558224299068</v>
      </c>
      <c r="D42" s="14">
        <v>9090.58558020485</v>
      </c>
      <c r="E42" s="14">
        <v>2230.2998696842515</v>
      </c>
      <c r="F42" s="14">
        <v>475.75807067309029</v>
      </c>
      <c r="G42" s="14">
        <f t="shared" si="1"/>
        <v>11796.643520562191</v>
      </c>
      <c r="H42" s="14">
        <v>156.90430881602865</v>
      </c>
      <c r="I42" s="14">
        <v>83.583708635524133</v>
      </c>
      <c r="J42" s="15">
        <f t="shared" si="2"/>
        <v>21290.487360443651</v>
      </c>
    </row>
    <row r="43" spans="1:10" x14ac:dyDescent="0.2">
      <c r="A43" s="2">
        <v>2001</v>
      </c>
      <c r="B43" s="14">
        <v>9839.1150600000001</v>
      </c>
      <c r="C43" s="14">
        <f t="shared" si="0"/>
        <v>9195.4346355140187</v>
      </c>
      <c r="D43" s="14">
        <v>9098.1475313785104</v>
      </c>
      <c r="E43" s="14">
        <v>2205.1902330871694</v>
      </c>
      <c r="F43" s="14">
        <v>469.43656827764556</v>
      </c>
      <c r="G43" s="14">
        <f t="shared" si="1"/>
        <v>11772.774332743325</v>
      </c>
      <c r="H43" s="14">
        <v>134.11096401244075</v>
      </c>
      <c r="I43" s="14">
        <v>142.30781998408733</v>
      </c>
      <c r="J43" s="15">
        <f t="shared" si="2"/>
        <v>21244.627752253869</v>
      </c>
    </row>
    <row r="44" spans="1:10" x14ac:dyDescent="0.2">
      <c r="A44" s="2">
        <v>2002</v>
      </c>
      <c r="B44" s="14">
        <v>9746.4355699999996</v>
      </c>
      <c r="C44" s="14">
        <f t="shared" si="0"/>
        <v>9108.8182897196257</v>
      </c>
      <c r="D44" s="14">
        <v>9245.6419572284067</v>
      </c>
      <c r="E44" s="14">
        <v>2223.629048355232</v>
      </c>
      <c r="F44" s="14">
        <v>472.87668500010966</v>
      </c>
      <c r="G44" s="14">
        <f t="shared" si="1"/>
        <v>11942.14769058375</v>
      </c>
      <c r="H44" s="14">
        <v>153.25521771587782</v>
      </c>
      <c r="I44" s="14">
        <v>138.20155405004508</v>
      </c>
      <c r="J44" s="15">
        <f t="shared" si="2"/>
        <v>21342.422752069298</v>
      </c>
    </row>
    <row r="45" spans="1:10" x14ac:dyDescent="0.2">
      <c r="A45" s="2">
        <v>2003</v>
      </c>
      <c r="B45" s="14">
        <v>9479.4469499999977</v>
      </c>
      <c r="C45" s="14">
        <f t="shared" si="0"/>
        <v>8859.2962149532686</v>
      </c>
      <c r="D45" s="14">
        <v>9078.2587438683586</v>
      </c>
      <c r="E45" s="14">
        <v>2209.2363305001145</v>
      </c>
      <c r="F45" s="14">
        <v>448.7972767361257</v>
      </c>
      <c r="G45" s="14">
        <f t="shared" si="1"/>
        <v>11736.292351104599</v>
      </c>
      <c r="H45" s="14">
        <v>145.81225763142049</v>
      </c>
      <c r="I45" s="14">
        <v>111.85511031121248</v>
      </c>
      <c r="J45" s="15">
        <f t="shared" si="2"/>
        <v>20853.255934000499</v>
      </c>
    </row>
    <row r="46" spans="1:10" x14ac:dyDescent="0.2">
      <c r="A46" s="2">
        <v>2004</v>
      </c>
      <c r="B46" s="14">
        <v>9677.8418599999986</v>
      </c>
      <c r="C46" s="14">
        <f t="shared" si="0"/>
        <v>9044.7120186915872</v>
      </c>
      <c r="D46" s="14">
        <v>9017.2947872766927</v>
      </c>
      <c r="E46" s="14">
        <v>2292.0237960043619</v>
      </c>
      <c r="F46" s="14">
        <v>486.50865206811079</v>
      </c>
      <c r="G46" s="14">
        <f t="shared" si="1"/>
        <v>11795.827235349165</v>
      </c>
      <c r="H46" s="14">
        <v>130.19231438739493</v>
      </c>
      <c r="I46" s="14">
        <v>96.273448954459425</v>
      </c>
      <c r="J46" s="15">
        <f t="shared" si="2"/>
        <v>21067.005017382606</v>
      </c>
    </row>
    <row r="47" spans="1:10" x14ac:dyDescent="0.2">
      <c r="A47" s="2">
        <v>2005</v>
      </c>
      <c r="B47" s="14">
        <v>9999.7095100000006</v>
      </c>
      <c r="C47" s="14">
        <f t="shared" si="0"/>
        <v>9345.5229065420554</v>
      </c>
      <c r="D47" s="14">
        <v>9008.2385112358206</v>
      </c>
      <c r="E47" s="14">
        <v>2260.8612629003069</v>
      </c>
      <c r="F47" s="14">
        <v>480.74245617313545</v>
      </c>
      <c r="G47" s="14">
        <f t="shared" si="1"/>
        <v>11749.842230309263</v>
      </c>
      <c r="H47" s="14">
        <v>155.49283021387407</v>
      </c>
      <c r="I47" s="14">
        <v>94.201376312243241</v>
      </c>
      <c r="J47" s="15">
        <f t="shared" si="2"/>
        <v>21345.059343377434</v>
      </c>
    </row>
    <row r="48" spans="1:10" x14ac:dyDescent="0.2">
      <c r="A48" s="16">
        <v>2006</v>
      </c>
      <c r="B48" s="14">
        <v>9975.5085399999989</v>
      </c>
      <c r="C48" s="14">
        <f t="shared" si="0"/>
        <v>9322.9051775700918</v>
      </c>
      <c r="D48" s="14">
        <v>8984.3418847451721</v>
      </c>
      <c r="E48" s="14">
        <v>2053.3460714113526</v>
      </c>
      <c r="F48" s="14">
        <v>463.20273538822289</v>
      </c>
      <c r="G48" s="14">
        <f t="shared" si="1"/>
        <v>11500.890691544748</v>
      </c>
      <c r="H48" s="14">
        <v>166.7361657631827</v>
      </c>
      <c r="I48" s="14">
        <v>98.330920620002871</v>
      </c>
      <c r="J48" s="15">
        <f t="shared" si="2"/>
        <v>21088.862955498022</v>
      </c>
    </row>
    <row r="49" spans="1:10" x14ac:dyDescent="0.2">
      <c r="A49" s="16">
        <v>2007</v>
      </c>
      <c r="B49" s="14">
        <v>9913.7196199999998</v>
      </c>
      <c r="C49" s="14">
        <f t="shared" si="0"/>
        <v>9265.1585233644855</v>
      </c>
      <c r="D49" s="14">
        <v>8717.146568009648</v>
      </c>
      <c r="E49" s="14">
        <v>2067.2139751890199</v>
      </c>
      <c r="F49" s="14">
        <v>448.35358904637332</v>
      </c>
      <c r="G49" s="14">
        <f t="shared" si="1"/>
        <v>11232.714132245042</v>
      </c>
      <c r="H49" s="14">
        <v>148.52319271913476</v>
      </c>
      <c r="I49" s="14">
        <v>93.653983883607637</v>
      </c>
      <c r="J49" s="15">
        <f t="shared" si="2"/>
        <v>20740.049832212269</v>
      </c>
    </row>
    <row r="50" spans="1:10" x14ac:dyDescent="0.2">
      <c r="A50" s="16">
        <v>2008</v>
      </c>
      <c r="B50" s="14">
        <v>10682.226009999998</v>
      </c>
      <c r="C50" s="14">
        <f t="shared" si="0"/>
        <v>9983.388794392522</v>
      </c>
      <c r="D50" s="14">
        <v>8300.8006438076864</v>
      </c>
      <c r="E50" s="14">
        <v>2035.7034762601188</v>
      </c>
      <c r="F50" s="14">
        <v>419.1740441801436</v>
      </c>
      <c r="G50" s="14">
        <f t="shared" si="1"/>
        <v>10755.678164247949</v>
      </c>
      <c r="H50" s="14">
        <v>150.78821493615786</v>
      </c>
      <c r="I50" s="14">
        <v>93.233045238498562</v>
      </c>
      <c r="J50" s="15">
        <f t="shared" si="2"/>
        <v>20983.088218815126</v>
      </c>
    </row>
    <row r="51" spans="1:10" x14ac:dyDescent="0.2">
      <c r="A51" s="17">
        <v>2009</v>
      </c>
      <c r="B51" s="14">
        <v>10451.852849999999</v>
      </c>
      <c r="C51" s="14">
        <f t="shared" si="0"/>
        <v>9768.0867757009328</v>
      </c>
      <c r="D51" s="14">
        <v>7957.2439562264399</v>
      </c>
      <c r="E51" s="14">
        <v>1990.7824004666031</v>
      </c>
      <c r="F51" s="14">
        <v>416.88927855867485</v>
      </c>
      <c r="G51" s="14">
        <f t="shared" si="1"/>
        <v>10364.915635251717</v>
      </c>
      <c r="H51" s="14">
        <v>140.74588831477354</v>
      </c>
      <c r="I51" s="14">
        <v>90.348597867584928</v>
      </c>
      <c r="J51" s="15">
        <f t="shared" si="2"/>
        <v>20364.096897135008</v>
      </c>
    </row>
    <row r="52" spans="1:10" x14ac:dyDescent="0.2">
      <c r="A52" s="17">
        <v>2010</v>
      </c>
      <c r="B52" s="14">
        <v>10960.859689999999</v>
      </c>
      <c r="C52" s="14">
        <f t="shared" si="0"/>
        <v>10243.794102803737</v>
      </c>
      <c r="D52" s="14">
        <v>7830.5803579141984</v>
      </c>
      <c r="E52" s="14">
        <v>1956.0034062392631</v>
      </c>
      <c r="F52" s="14">
        <v>450.27643325179656</v>
      </c>
      <c r="G52" s="14">
        <f t="shared" si="1"/>
        <v>10236.860197405258</v>
      </c>
      <c r="H52" s="14">
        <v>160.12982111174344</v>
      </c>
      <c r="I52" s="14">
        <v>103.82910259667709</v>
      </c>
      <c r="J52" s="15">
        <f t="shared" si="2"/>
        <v>20744.613223917415</v>
      </c>
    </row>
    <row r="53" spans="1:10" x14ac:dyDescent="0.2">
      <c r="A53" s="17">
        <v>2011</v>
      </c>
      <c r="B53" s="14">
        <v>11086.436290000001</v>
      </c>
      <c r="C53" s="14">
        <f t="shared" si="0"/>
        <v>10361.155411214953</v>
      </c>
      <c r="D53" s="14">
        <v>7578.3771086795878</v>
      </c>
      <c r="E53" s="14">
        <v>1907.8746512556881</v>
      </c>
      <c r="F53" s="14">
        <v>446.00201907770469</v>
      </c>
      <c r="G53" s="14">
        <f t="shared" si="1"/>
        <v>9932.2537790129809</v>
      </c>
      <c r="H53" s="14">
        <v>168.87440152431873</v>
      </c>
      <c r="I53" s="14">
        <v>102.13532109206959</v>
      </c>
      <c r="J53" s="15">
        <f t="shared" si="2"/>
        <v>20564.418912844318</v>
      </c>
    </row>
    <row r="54" spans="1:10" x14ac:dyDescent="0.2">
      <c r="A54" s="17">
        <v>2012</v>
      </c>
      <c r="B54" s="14">
        <v>11226.66655</v>
      </c>
      <c r="C54" s="14">
        <f t="shared" si="0"/>
        <v>10492.211728971963</v>
      </c>
      <c r="D54" s="14">
        <v>7494.0608829251041</v>
      </c>
      <c r="E54" s="14">
        <v>1969.4829593180286</v>
      </c>
      <c r="F54" s="14">
        <v>420.43106991857223</v>
      </c>
      <c r="G54" s="14">
        <f t="shared" si="1"/>
        <v>9883.9749121617042</v>
      </c>
      <c r="H54" s="14">
        <v>173.87327967106177</v>
      </c>
      <c r="I54" s="14">
        <v>103.79549171890137</v>
      </c>
      <c r="J54" s="15">
        <f t="shared" si="2"/>
        <v>20653.85541252363</v>
      </c>
    </row>
    <row r="55" spans="1:10" x14ac:dyDescent="0.2">
      <c r="A55" s="17">
        <v>2013</v>
      </c>
      <c r="B55" s="14">
        <v>11542.310670000001</v>
      </c>
      <c r="C55" s="14">
        <f t="shared" si="0"/>
        <v>10787.20623364486</v>
      </c>
      <c r="D55" s="14">
        <v>7243.1678752399357</v>
      </c>
      <c r="E55" s="14">
        <v>1902.7101563847614</v>
      </c>
      <c r="F55" s="14">
        <v>414.94860442522457</v>
      </c>
      <c r="G55" s="14">
        <f t="shared" si="1"/>
        <v>9560.8266360499219</v>
      </c>
      <c r="H55" s="14">
        <v>182.82567073138642</v>
      </c>
      <c r="I55" s="14">
        <v>110.82816570933502</v>
      </c>
      <c r="J55" s="15">
        <f t="shared" si="2"/>
        <v>20641.686706135504</v>
      </c>
    </row>
    <row r="56" spans="1:10" x14ac:dyDescent="0.2">
      <c r="A56" s="17">
        <v>2014</v>
      </c>
      <c r="B56" s="14">
        <v>11699.153610000001</v>
      </c>
      <c r="C56" s="14">
        <f t="shared" si="0"/>
        <v>10933.788420560748</v>
      </c>
      <c r="D56" s="14">
        <v>7331.8595586938063</v>
      </c>
      <c r="E56" s="14">
        <v>1940.5340098827551</v>
      </c>
      <c r="F56" s="14">
        <v>472.47885008908105</v>
      </c>
      <c r="G56" s="14">
        <f t="shared" si="1"/>
        <v>9744.8724186656418</v>
      </c>
      <c r="H56" s="14">
        <v>206.6283847263353</v>
      </c>
      <c r="I56" s="14">
        <v>127.43355843678299</v>
      </c>
      <c r="J56" s="15">
        <f t="shared" si="2"/>
        <v>21012.722782389508</v>
      </c>
    </row>
    <row r="57" spans="1:10" x14ac:dyDescent="0.2">
      <c r="A57" s="17">
        <v>2015</v>
      </c>
      <c r="B57" s="14">
        <v>11884.76504</v>
      </c>
      <c r="C57" s="14">
        <f t="shared" si="0"/>
        <v>11107.257046728972</v>
      </c>
      <c r="D57" s="14">
        <v>7183.4716741894472</v>
      </c>
      <c r="E57" s="14">
        <v>1972.3609653658234</v>
      </c>
      <c r="F57" s="14">
        <v>475.59115144348516</v>
      </c>
      <c r="G57" s="14">
        <f t="shared" si="1"/>
        <v>9631.4237909987551</v>
      </c>
      <c r="H57" s="14">
        <v>207.00922899280013</v>
      </c>
      <c r="I57" s="14">
        <v>136.83053491803727</v>
      </c>
      <c r="J57" s="15">
        <f t="shared" si="2"/>
        <v>21082.520601638564</v>
      </c>
    </row>
    <row r="58" spans="1:10" x14ac:dyDescent="0.2">
      <c r="A58" s="17">
        <v>2016</v>
      </c>
      <c r="B58" s="14">
        <v>12081.387550000001</v>
      </c>
      <c r="C58" s="14">
        <f t="shared" si="0"/>
        <v>11291.016401869159</v>
      </c>
      <c r="D58" s="14">
        <v>7035.9112216205458</v>
      </c>
      <c r="E58" s="14">
        <v>2001.0050544460482</v>
      </c>
      <c r="F58" s="14">
        <v>443.12499974413987</v>
      </c>
      <c r="G58" s="14">
        <f t="shared" si="1"/>
        <v>9480.0412758107323</v>
      </c>
      <c r="H58" s="14">
        <v>202.39122056057528</v>
      </c>
      <c r="I58" s="14">
        <v>105.29927360823432</v>
      </c>
      <c r="J58" s="15">
        <f t="shared" si="2"/>
        <v>21078.7481718487</v>
      </c>
    </row>
    <row r="59" spans="1:10" x14ac:dyDescent="0.2">
      <c r="A59" s="17">
        <v>2017</v>
      </c>
      <c r="B59" s="14">
        <v>12050.849860000002</v>
      </c>
      <c r="C59" s="14">
        <f t="shared" si="0"/>
        <v>11262.476504672899</v>
      </c>
      <c r="D59" s="14">
        <v>6883.1949987620073</v>
      </c>
      <c r="E59" s="14">
        <v>2128.7576877768984</v>
      </c>
      <c r="F59" s="14">
        <v>481.32846356517462</v>
      </c>
      <c r="G59" s="14">
        <f t="shared" si="1"/>
        <v>9493.2811501040796</v>
      </c>
      <c r="H59" s="14">
        <v>232.45722530115589</v>
      </c>
      <c r="I59" s="14">
        <v>109.46793157958821</v>
      </c>
      <c r="J59" s="15">
        <f t="shared" si="2"/>
        <v>21097.682811657724</v>
      </c>
    </row>
    <row r="60" spans="1:10" x14ac:dyDescent="0.2">
      <c r="A60" s="17">
        <v>2018</v>
      </c>
      <c r="B60" s="14">
        <v>12009.41626</v>
      </c>
      <c r="C60" s="14">
        <f t="shared" si="0"/>
        <v>11223.75351401869</v>
      </c>
      <c r="D60" s="14">
        <v>6701.7596854458034</v>
      </c>
      <c r="E60" s="14">
        <v>2148.0281035865069</v>
      </c>
      <c r="F60" s="14">
        <v>482.7102716599552</v>
      </c>
      <c r="G60" s="14">
        <f t="shared" si="1"/>
        <v>9332.4980606922654</v>
      </c>
      <c r="H60" s="14">
        <v>217.53902860331698</v>
      </c>
      <c r="I60" s="14">
        <v>115.4667032274826</v>
      </c>
      <c r="J60" s="15">
        <f t="shared" si="2"/>
        <v>20889.257306541756</v>
      </c>
    </row>
    <row r="61" spans="1:10" x14ac:dyDescent="0.2">
      <c r="A61" s="17">
        <v>2019</v>
      </c>
      <c r="B61" s="14">
        <v>12026.82583</v>
      </c>
      <c r="C61" s="14">
        <f t="shared" si="0"/>
        <v>11240.024140186915</v>
      </c>
      <c r="D61" s="14">
        <v>6578.45184552309</v>
      </c>
      <c r="E61" s="14">
        <v>2161.7649375253895</v>
      </c>
      <c r="F61" s="14">
        <v>461.78221259146301</v>
      </c>
      <c r="G61" s="14">
        <f t="shared" si="1"/>
        <v>9201.9989956399422</v>
      </c>
      <c r="H61" s="14">
        <v>206.83124475039787</v>
      </c>
      <c r="I61" s="14">
        <v>124.75310598671554</v>
      </c>
      <c r="J61" s="15">
        <f t="shared" si="2"/>
        <v>20773.607486563971</v>
      </c>
    </row>
    <row r="62" spans="1:10" x14ac:dyDescent="0.2">
      <c r="A62" s="17">
        <v>2020</v>
      </c>
      <c r="B62" s="14">
        <v>12147.08027</v>
      </c>
      <c r="C62" s="14">
        <f t="shared" si="0"/>
        <v>11352.411467289719</v>
      </c>
      <c r="D62" s="14">
        <v>6637.383511288318</v>
      </c>
      <c r="E62" s="14">
        <v>2118.4163965614216</v>
      </c>
      <c r="F62" s="14">
        <v>464.24467705642218</v>
      </c>
      <c r="G62" s="14">
        <f t="shared" si="1"/>
        <v>9220.0445849061616</v>
      </c>
      <c r="H62" s="14">
        <v>222.46291390312285</v>
      </c>
      <c r="I62" s="14">
        <v>120.29314609296578</v>
      </c>
      <c r="J62" s="15">
        <f t="shared" si="2"/>
        <v>20915.21211219197</v>
      </c>
    </row>
    <row r="63" spans="1:10" x14ac:dyDescent="0.2">
      <c r="A63" s="17">
        <v>2021</v>
      </c>
      <c r="B63" s="14">
        <v>12393.54981</v>
      </c>
      <c r="C63" s="14">
        <f t="shared" si="0"/>
        <v>11582.756831775701</v>
      </c>
      <c r="D63" s="14">
        <v>6565.7108947123088</v>
      </c>
      <c r="E63" s="14">
        <v>2154.0914295989401</v>
      </c>
      <c r="F63" s="14">
        <v>459.0141665366973</v>
      </c>
      <c r="G63" s="14">
        <f t="shared" si="1"/>
        <v>9178.8164908479466</v>
      </c>
      <c r="H63" s="14">
        <v>241.56667295830593</v>
      </c>
      <c r="I63" s="14">
        <v>146.6078347711412</v>
      </c>
      <c r="J63" s="15">
        <f t="shared" si="2"/>
        <v>21149.747830353095</v>
      </c>
    </row>
    <row r="64" spans="1:10" x14ac:dyDescent="0.2">
      <c r="A64" s="44">
        <v>2022</v>
      </c>
      <c r="B64" s="45">
        <v>12391.590740000001</v>
      </c>
      <c r="C64" s="45">
        <f t="shared" si="0"/>
        <v>11580.925925233645</v>
      </c>
      <c r="D64" s="45">
        <v>6572.0903856832847</v>
      </c>
      <c r="E64" s="45">
        <v>2148.7012727701076</v>
      </c>
      <c r="F64" s="45">
        <v>438.05910182388072</v>
      </c>
      <c r="G64" s="45">
        <f t="shared" si="1"/>
        <v>9158.8507602772734</v>
      </c>
      <c r="H64" s="45">
        <v>220.42097446437518</v>
      </c>
      <c r="I64" s="45">
        <v>161.2448191629874</v>
      </c>
      <c r="J64" s="46">
        <f t="shared" si="2"/>
        <v>21121.442479138281</v>
      </c>
    </row>
    <row r="65" spans="1:10" ht="47.25" customHeight="1" x14ac:dyDescent="0.2">
      <c r="A65" s="47" t="s">
        <v>109</v>
      </c>
      <c r="B65" s="47"/>
      <c r="C65" s="47"/>
      <c r="D65" s="47"/>
      <c r="E65" s="47"/>
      <c r="F65" s="47"/>
      <c r="G65" s="47"/>
      <c r="H65" s="47"/>
      <c r="I65" s="47"/>
      <c r="J65" s="47"/>
    </row>
    <row r="66" spans="1:10" ht="11.25" customHeight="1" x14ac:dyDescent="0.2">
      <c r="A66" s="48" t="s">
        <v>115</v>
      </c>
      <c r="B66" s="49"/>
      <c r="C66" s="49"/>
      <c r="D66" s="49"/>
      <c r="E66" s="49"/>
      <c r="F66" s="49"/>
      <c r="G66" s="49"/>
      <c r="H66" s="49"/>
      <c r="I66" s="49"/>
      <c r="J66" s="49"/>
    </row>
    <row r="67" spans="1:10" x14ac:dyDescent="0.2">
      <c r="A67" s="48" t="s">
        <v>21</v>
      </c>
      <c r="B67" s="49"/>
      <c r="C67" s="49"/>
      <c r="D67" s="49"/>
      <c r="E67" s="49"/>
      <c r="F67" s="49"/>
      <c r="G67" s="49"/>
      <c r="H67" s="49"/>
      <c r="I67" s="49"/>
      <c r="J67" s="49"/>
    </row>
    <row r="68" spans="1:10" x14ac:dyDescent="0.2">
      <c r="A68" s="49" t="s">
        <v>22</v>
      </c>
      <c r="B68" s="49"/>
      <c r="C68" s="49"/>
      <c r="D68" s="49"/>
      <c r="E68" s="49"/>
      <c r="F68" s="49"/>
      <c r="G68" s="49"/>
      <c r="H68" s="49"/>
      <c r="I68" s="49"/>
      <c r="J68" s="49"/>
    </row>
    <row r="69" spans="1:10" x14ac:dyDescent="0.2">
      <c r="A69" s="18" t="s">
        <v>118</v>
      </c>
      <c r="B69" s="49"/>
      <c r="C69" s="49"/>
      <c r="D69" s="49"/>
      <c r="E69" s="49"/>
      <c r="F69" s="49"/>
      <c r="G69" s="49"/>
      <c r="H69" s="49"/>
      <c r="I69" s="49"/>
      <c r="J69" s="49"/>
    </row>
    <row r="70" spans="1:10" x14ac:dyDescent="0.2">
      <c r="A70" s="49"/>
      <c r="B70" s="49"/>
      <c r="C70" s="49"/>
      <c r="D70" s="49"/>
      <c r="E70" s="49"/>
      <c r="F70" s="49"/>
      <c r="G70" s="49"/>
      <c r="H70" s="49"/>
      <c r="I70" s="49"/>
      <c r="J70" s="49"/>
    </row>
    <row r="71" spans="1:10" x14ac:dyDescent="0.2">
      <c r="A71" s="49"/>
      <c r="B71" s="49"/>
      <c r="C71" s="49"/>
      <c r="D71" s="49"/>
      <c r="E71" s="49"/>
      <c r="F71" s="49"/>
      <c r="G71" s="49"/>
      <c r="H71" s="49"/>
      <c r="I71" s="49"/>
      <c r="J71" s="49"/>
    </row>
    <row r="72" spans="1:10" x14ac:dyDescent="0.2">
      <c r="A72" s="49"/>
      <c r="B72" s="49"/>
      <c r="C72" s="49"/>
      <c r="D72" s="49"/>
      <c r="E72" s="49"/>
      <c r="F72" s="49"/>
      <c r="G72" s="49"/>
      <c r="H72" s="49"/>
      <c r="I72" s="49"/>
      <c r="J72" s="49"/>
    </row>
    <row r="73" spans="1:10" x14ac:dyDescent="0.2">
      <c r="A73" s="49"/>
      <c r="B73" s="49"/>
      <c r="C73" s="49"/>
      <c r="D73" s="49"/>
      <c r="E73" s="49"/>
      <c r="F73" s="49"/>
      <c r="G73" s="49"/>
      <c r="H73" s="49"/>
      <c r="I73" s="49"/>
      <c r="J73" s="49"/>
    </row>
    <row r="74" spans="1:10" x14ac:dyDescent="0.2">
      <c r="A74" s="49"/>
      <c r="B74" s="49"/>
      <c r="C74" s="49"/>
      <c r="D74" s="49"/>
      <c r="E74" s="49"/>
      <c r="F74" s="49"/>
      <c r="G74" s="49"/>
      <c r="H74" s="49"/>
      <c r="I74" s="49"/>
      <c r="J74" s="49"/>
    </row>
    <row r="75" spans="1:10" x14ac:dyDescent="0.2">
      <c r="A75" s="49"/>
      <c r="B75" s="49"/>
      <c r="C75" s="49"/>
      <c r="D75" s="49"/>
      <c r="E75" s="49"/>
      <c r="F75" s="49"/>
      <c r="G75" s="49"/>
      <c r="H75" s="49"/>
      <c r="I75" s="49"/>
      <c r="J75" s="49"/>
    </row>
    <row r="76" spans="1:10" x14ac:dyDescent="0.2">
      <c r="A76" s="49"/>
      <c r="B76" s="49"/>
      <c r="C76" s="49"/>
      <c r="D76" s="49"/>
      <c r="E76" s="49"/>
      <c r="F76" s="49"/>
      <c r="G76" s="49"/>
      <c r="H76" s="49"/>
      <c r="I76" s="49"/>
      <c r="J76" s="49"/>
    </row>
    <row r="77" spans="1:10" x14ac:dyDescent="0.2">
      <c r="A77" s="49"/>
      <c r="B77" s="49"/>
      <c r="C77" s="49"/>
      <c r="D77" s="49"/>
      <c r="E77" s="49"/>
      <c r="F77" s="49"/>
      <c r="G77" s="49"/>
      <c r="H77" s="49"/>
      <c r="I77" s="49"/>
      <c r="J77" s="49"/>
    </row>
    <row r="78" spans="1:10" x14ac:dyDescent="0.2">
      <c r="A78" s="49"/>
      <c r="B78" s="49"/>
      <c r="C78" s="49"/>
      <c r="D78" s="49"/>
      <c r="E78" s="49"/>
      <c r="F78" s="49"/>
      <c r="G78" s="49"/>
      <c r="H78" s="49"/>
      <c r="I78" s="49"/>
      <c r="J78" s="49"/>
    </row>
    <row r="79" spans="1:10" x14ac:dyDescent="0.2">
      <c r="A79" s="49"/>
      <c r="B79" s="49"/>
      <c r="C79" s="49"/>
      <c r="D79" s="49"/>
      <c r="E79" s="49"/>
      <c r="F79" s="49"/>
      <c r="G79" s="49"/>
      <c r="H79" s="49"/>
      <c r="I79" s="49"/>
      <c r="J79" s="49"/>
    </row>
    <row r="80" spans="1:10" x14ac:dyDescent="0.2">
      <c r="A80" s="49"/>
      <c r="B80" s="49"/>
      <c r="C80" s="49"/>
      <c r="D80" s="49"/>
      <c r="E80" s="49"/>
      <c r="F80" s="49"/>
      <c r="G80" s="49"/>
      <c r="H80" s="49"/>
      <c r="I80" s="49"/>
      <c r="J80" s="49"/>
    </row>
    <row r="81" spans="1:10" x14ac:dyDescent="0.2">
      <c r="A81" s="49"/>
      <c r="B81" s="49"/>
      <c r="C81" s="49"/>
      <c r="D81" s="49"/>
      <c r="E81" s="49"/>
      <c r="F81" s="49"/>
      <c r="G81" s="49"/>
      <c r="H81" s="49"/>
      <c r="I81" s="49"/>
      <c r="J81" s="49"/>
    </row>
    <row r="82" spans="1:10" x14ac:dyDescent="0.2">
      <c r="A82" s="49"/>
      <c r="B82" s="49"/>
      <c r="C82" s="49"/>
      <c r="D82" s="49"/>
      <c r="E82" s="49"/>
      <c r="F82" s="49"/>
      <c r="G82" s="49"/>
      <c r="H82" s="49"/>
      <c r="I82" s="49"/>
      <c r="J82" s="49"/>
    </row>
    <row r="83" spans="1:10" x14ac:dyDescent="0.2">
      <c r="A83" s="49"/>
      <c r="B83" s="49"/>
      <c r="C83" s="49"/>
      <c r="D83" s="49"/>
      <c r="E83" s="49"/>
      <c r="F83" s="49"/>
      <c r="G83" s="49"/>
      <c r="H83" s="49"/>
      <c r="I83" s="49"/>
      <c r="J83" s="49"/>
    </row>
    <row r="84" spans="1:10" x14ac:dyDescent="0.2">
      <c r="A84" s="49"/>
      <c r="B84" s="49"/>
      <c r="C84" s="49"/>
      <c r="D84" s="49"/>
      <c r="E84" s="49"/>
      <c r="F84" s="49"/>
      <c r="G84" s="49"/>
      <c r="H84" s="49"/>
      <c r="I84" s="49"/>
      <c r="J84" s="49"/>
    </row>
    <row r="85" spans="1:10" x14ac:dyDescent="0.2">
      <c r="A85" s="49"/>
      <c r="B85" s="49"/>
      <c r="C85" s="49"/>
      <c r="D85" s="49"/>
      <c r="E85" s="49"/>
      <c r="F85" s="49"/>
      <c r="G85" s="49"/>
      <c r="H85" s="49"/>
      <c r="I85" s="49"/>
      <c r="J85" s="49"/>
    </row>
    <row r="86" spans="1:10" x14ac:dyDescent="0.2">
      <c r="A86" s="49"/>
      <c r="B86" s="49"/>
      <c r="C86" s="49"/>
      <c r="D86" s="49"/>
      <c r="E86" s="49"/>
      <c r="F86" s="49"/>
      <c r="G86" s="49"/>
      <c r="H86" s="49"/>
      <c r="I86" s="49"/>
      <c r="J86" s="49"/>
    </row>
    <row r="87" spans="1:10" x14ac:dyDescent="0.2">
      <c r="A87" s="49"/>
      <c r="B87" s="49"/>
      <c r="C87" s="49"/>
      <c r="D87" s="49"/>
      <c r="E87" s="49"/>
      <c r="F87" s="49"/>
      <c r="G87" s="49"/>
      <c r="H87" s="49"/>
      <c r="I87" s="49"/>
      <c r="J87" s="49"/>
    </row>
    <row r="88" spans="1:10" x14ac:dyDescent="0.2">
      <c r="A88" s="49"/>
      <c r="B88" s="49"/>
      <c r="C88" s="49"/>
      <c r="D88" s="49"/>
      <c r="E88" s="49"/>
      <c r="F88" s="49"/>
      <c r="G88" s="49"/>
      <c r="H88" s="49"/>
      <c r="I88" s="49"/>
      <c r="J88" s="49"/>
    </row>
    <row r="89" spans="1:10" x14ac:dyDescent="0.2">
      <c r="A89" s="49"/>
      <c r="B89" s="49"/>
      <c r="C89" s="49"/>
      <c r="D89" s="49"/>
      <c r="E89" s="49"/>
      <c r="F89" s="49"/>
      <c r="G89" s="49"/>
      <c r="H89" s="49"/>
      <c r="I89" s="49"/>
      <c r="J89" s="49"/>
    </row>
    <row r="90" spans="1:10" x14ac:dyDescent="0.2">
      <c r="A90" s="49"/>
      <c r="B90" s="49"/>
      <c r="C90" s="49"/>
      <c r="D90" s="49"/>
      <c r="E90" s="49"/>
      <c r="F90" s="49"/>
      <c r="G90" s="49"/>
      <c r="H90" s="49"/>
      <c r="I90" s="49"/>
      <c r="J90" s="49"/>
    </row>
    <row r="91" spans="1:10" x14ac:dyDescent="0.2">
      <c r="A91" s="49"/>
      <c r="B91" s="49"/>
      <c r="C91" s="49"/>
      <c r="D91" s="49"/>
      <c r="E91" s="49"/>
      <c r="F91" s="49"/>
      <c r="G91" s="49"/>
      <c r="H91" s="49"/>
      <c r="I91" s="49"/>
      <c r="J91" s="49"/>
    </row>
    <row r="92" spans="1:10" x14ac:dyDescent="0.2">
      <c r="A92" s="49"/>
      <c r="B92" s="49"/>
      <c r="C92" s="49"/>
      <c r="D92" s="49"/>
      <c r="E92" s="49"/>
      <c r="F92" s="49"/>
      <c r="G92" s="49"/>
      <c r="H92" s="49"/>
      <c r="I92" s="49"/>
      <c r="J92" s="49"/>
    </row>
    <row r="93" spans="1:10" x14ac:dyDescent="0.2">
      <c r="A93" s="49"/>
      <c r="B93" s="49"/>
      <c r="C93" s="49"/>
      <c r="D93" s="49"/>
      <c r="E93" s="49"/>
      <c r="F93" s="49"/>
      <c r="G93" s="49"/>
      <c r="H93" s="49"/>
      <c r="I93" s="49"/>
      <c r="J93" s="49"/>
    </row>
    <row r="94" spans="1:10" x14ac:dyDescent="0.2">
      <c r="A94" s="49"/>
      <c r="B94" s="49"/>
      <c r="C94" s="49"/>
      <c r="D94" s="49"/>
      <c r="E94" s="49"/>
      <c r="F94" s="49"/>
      <c r="G94" s="49"/>
      <c r="H94" s="49"/>
      <c r="I94" s="49"/>
      <c r="J94" s="49"/>
    </row>
    <row r="95" spans="1:10" x14ac:dyDescent="0.2">
      <c r="A95" s="49"/>
      <c r="B95" s="49"/>
      <c r="C95" s="49"/>
      <c r="D95" s="49"/>
      <c r="E95" s="49"/>
      <c r="F95" s="49"/>
      <c r="G95" s="49"/>
      <c r="H95" s="49"/>
      <c r="I95" s="49"/>
      <c r="J95" s="49"/>
    </row>
    <row r="96" spans="1:10" x14ac:dyDescent="0.2">
      <c r="A96" s="49"/>
      <c r="B96" s="49"/>
      <c r="C96" s="49"/>
      <c r="D96" s="49"/>
      <c r="E96" s="49"/>
      <c r="F96" s="49"/>
      <c r="G96" s="49"/>
      <c r="H96" s="49"/>
      <c r="I96" s="49"/>
      <c r="J96" s="49"/>
    </row>
    <row r="97" spans="1:10" x14ac:dyDescent="0.2">
      <c r="A97" s="49"/>
      <c r="B97" s="49"/>
      <c r="C97" s="49"/>
      <c r="D97" s="49"/>
      <c r="E97" s="49"/>
      <c r="F97" s="49"/>
      <c r="G97" s="49"/>
      <c r="H97" s="49"/>
      <c r="I97" s="49"/>
      <c r="J97" s="49"/>
    </row>
    <row r="98" spans="1:10" x14ac:dyDescent="0.2">
      <c r="A98" s="49"/>
      <c r="B98" s="49"/>
      <c r="C98" s="49"/>
      <c r="D98" s="49"/>
      <c r="E98" s="49"/>
      <c r="F98" s="49"/>
      <c r="G98" s="49"/>
      <c r="H98" s="49"/>
      <c r="I98" s="49"/>
      <c r="J98" s="49"/>
    </row>
    <row r="99" spans="1:10" x14ac:dyDescent="0.2">
      <c r="A99" s="49"/>
      <c r="B99" s="49"/>
      <c r="C99" s="49"/>
      <c r="D99" s="49"/>
      <c r="E99" s="49"/>
      <c r="F99" s="49"/>
      <c r="G99" s="49"/>
      <c r="H99" s="49"/>
      <c r="I99" s="49"/>
      <c r="J99" s="49"/>
    </row>
    <row r="100" spans="1:10" x14ac:dyDescent="0.2">
      <c r="A100" s="49"/>
      <c r="B100" s="49"/>
      <c r="C100" s="49"/>
      <c r="D100" s="49"/>
      <c r="E100" s="49"/>
      <c r="F100" s="49"/>
      <c r="G100" s="49"/>
      <c r="H100" s="49"/>
      <c r="I100" s="49"/>
      <c r="J100" s="49"/>
    </row>
    <row r="101" spans="1:10" x14ac:dyDescent="0.2">
      <c r="A101" s="49"/>
      <c r="B101" s="49"/>
      <c r="C101" s="49"/>
      <c r="D101" s="49"/>
      <c r="E101" s="49"/>
      <c r="F101" s="49"/>
      <c r="G101" s="49"/>
      <c r="H101" s="49"/>
      <c r="I101" s="49"/>
      <c r="J101" s="49"/>
    </row>
    <row r="102" spans="1:10" x14ac:dyDescent="0.2">
      <c r="A102" s="49"/>
      <c r="B102" s="49"/>
      <c r="C102" s="49"/>
      <c r="D102" s="49"/>
      <c r="E102" s="49"/>
      <c r="F102" s="49"/>
      <c r="G102" s="49"/>
      <c r="H102" s="49"/>
      <c r="I102" s="49"/>
      <c r="J102" s="49"/>
    </row>
    <row r="103" spans="1:10" x14ac:dyDescent="0.2">
      <c r="A103" s="49"/>
      <c r="B103" s="49"/>
      <c r="C103" s="49"/>
      <c r="D103" s="49"/>
      <c r="E103" s="49"/>
      <c r="F103" s="49"/>
      <c r="G103" s="49"/>
      <c r="H103" s="49"/>
      <c r="I103" s="49"/>
      <c r="J103" s="49"/>
    </row>
    <row r="104" spans="1:10" x14ac:dyDescent="0.2">
      <c r="A104" s="49"/>
      <c r="B104" s="49"/>
      <c r="C104" s="49"/>
      <c r="D104" s="49"/>
      <c r="E104" s="49"/>
      <c r="F104" s="49"/>
      <c r="G104" s="49"/>
      <c r="H104" s="49"/>
      <c r="I104" s="49"/>
      <c r="J104" s="49"/>
    </row>
    <row r="105" spans="1:10" x14ac:dyDescent="0.2">
      <c r="A105" s="49"/>
      <c r="B105" s="49"/>
      <c r="C105" s="49"/>
      <c r="D105" s="49"/>
      <c r="E105" s="49"/>
      <c r="F105" s="49"/>
      <c r="G105" s="49"/>
      <c r="H105" s="49"/>
      <c r="I105" s="49"/>
      <c r="J105" s="49"/>
    </row>
    <row r="106" spans="1:10" x14ac:dyDescent="0.2">
      <c r="A106" s="49"/>
      <c r="B106" s="49"/>
      <c r="C106" s="49"/>
      <c r="D106" s="49"/>
      <c r="E106" s="49"/>
      <c r="F106" s="49"/>
      <c r="G106" s="49"/>
      <c r="H106" s="49"/>
      <c r="I106" s="49"/>
      <c r="J106" s="49"/>
    </row>
    <row r="107" spans="1:10" x14ac:dyDescent="0.2">
      <c r="A107" s="49"/>
      <c r="B107" s="49"/>
      <c r="C107" s="49"/>
      <c r="D107" s="49"/>
      <c r="E107" s="49"/>
      <c r="F107" s="49"/>
      <c r="G107" s="49"/>
      <c r="H107" s="49"/>
      <c r="I107" s="49"/>
      <c r="J107" s="49"/>
    </row>
    <row r="108" spans="1:10" x14ac:dyDescent="0.2">
      <c r="A108" s="49"/>
      <c r="B108" s="49"/>
      <c r="C108" s="49"/>
      <c r="D108" s="49"/>
      <c r="E108" s="49"/>
      <c r="F108" s="49"/>
      <c r="G108" s="49"/>
      <c r="H108" s="49"/>
      <c r="I108" s="49"/>
      <c r="J108" s="49"/>
    </row>
    <row r="109" spans="1:10" x14ac:dyDescent="0.2">
      <c r="A109" s="49"/>
      <c r="B109" s="49"/>
      <c r="C109" s="49"/>
      <c r="D109" s="49"/>
      <c r="E109" s="49"/>
      <c r="F109" s="49"/>
      <c r="G109" s="49"/>
      <c r="H109" s="49"/>
      <c r="I109" s="49"/>
      <c r="J109" s="49"/>
    </row>
    <row r="110" spans="1:10" x14ac:dyDescent="0.2">
      <c r="A110" s="49"/>
      <c r="B110" s="49"/>
      <c r="C110" s="49"/>
      <c r="D110" s="49"/>
      <c r="E110" s="49"/>
      <c r="F110" s="49"/>
      <c r="G110" s="49"/>
      <c r="H110" s="49"/>
      <c r="I110" s="49"/>
      <c r="J110" s="49"/>
    </row>
    <row r="111" spans="1:10" x14ac:dyDescent="0.2">
      <c r="A111" s="49"/>
      <c r="B111" s="49"/>
      <c r="C111" s="49"/>
      <c r="D111" s="49"/>
      <c r="E111" s="49"/>
      <c r="F111" s="49"/>
      <c r="G111" s="49"/>
      <c r="H111" s="49"/>
      <c r="I111" s="49"/>
      <c r="J111" s="49"/>
    </row>
    <row r="112" spans="1:10" x14ac:dyDescent="0.2">
      <c r="A112" s="49"/>
      <c r="B112" s="49"/>
      <c r="C112" s="49"/>
      <c r="D112" s="49"/>
      <c r="E112" s="49"/>
      <c r="F112" s="49"/>
      <c r="G112" s="49"/>
      <c r="H112" s="49"/>
      <c r="I112" s="49"/>
      <c r="J112" s="49"/>
    </row>
    <row r="113" spans="1:10" x14ac:dyDescent="0.2">
      <c r="A113" s="49"/>
      <c r="B113" s="49"/>
      <c r="C113" s="49"/>
      <c r="D113" s="49"/>
      <c r="E113" s="49"/>
      <c r="F113" s="49"/>
      <c r="G113" s="49"/>
      <c r="H113" s="49"/>
      <c r="I113" s="49"/>
      <c r="J113" s="49"/>
    </row>
    <row r="114" spans="1:10" x14ac:dyDescent="0.2">
      <c r="A114" s="49"/>
      <c r="B114" s="49"/>
      <c r="C114" s="49"/>
      <c r="D114" s="49"/>
      <c r="E114" s="49"/>
      <c r="F114" s="49"/>
      <c r="G114" s="49"/>
      <c r="H114" s="49"/>
      <c r="I114" s="49"/>
      <c r="J114" s="49"/>
    </row>
    <row r="115" spans="1:10" x14ac:dyDescent="0.2">
      <c r="A115" s="49"/>
      <c r="B115" s="49"/>
      <c r="C115" s="49"/>
      <c r="D115" s="49"/>
      <c r="E115" s="49"/>
      <c r="F115" s="49"/>
      <c r="G115" s="49"/>
      <c r="H115" s="49"/>
      <c r="I115" s="49"/>
      <c r="J115" s="49"/>
    </row>
    <row r="116" spans="1:10" x14ac:dyDescent="0.2">
      <c r="A116" s="49"/>
      <c r="B116" s="49"/>
      <c r="C116" s="49"/>
      <c r="D116" s="49"/>
      <c r="E116" s="49"/>
      <c r="F116" s="49"/>
      <c r="G116" s="49"/>
      <c r="H116" s="49"/>
      <c r="I116" s="49"/>
      <c r="J116" s="49"/>
    </row>
    <row r="117" spans="1:10" x14ac:dyDescent="0.2">
      <c r="A117" s="49"/>
      <c r="B117" s="49"/>
      <c r="C117" s="49"/>
      <c r="D117" s="49"/>
      <c r="E117" s="49"/>
      <c r="F117" s="49"/>
      <c r="G117" s="49"/>
      <c r="H117" s="49"/>
      <c r="I117" s="49"/>
      <c r="J117" s="49"/>
    </row>
    <row r="118" spans="1:10" x14ac:dyDescent="0.2">
      <c r="A118" s="49"/>
      <c r="B118" s="49"/>
      <c r="C118" s="49"/>
      <c r="D118" s="49"/>
      <c r="E118" s="49"/>
      <c r="F118" s="49"/>
      <c r="G118" s="49"/>
      <c r="H118" s="49"/>
      <c r="I118" s="49"/>
      <c r="J118" s="49"/>
    </row>
    <row r="119" spans="1:10" x14ac:dyDescent="0.2">
      <c r="A119" s="49"/>
      <c r="B119" s="49"/>
      <c r="C119" s="49"/>
      <c r="D119" s="49"/>
      <c r="E119" s="49"/>
      <c r="F119" s="49"/>
      <c r="G119" s="49"/>
      <c r="H119" s="49"/>
      <c r="I119" s="49"/>
      <c r="J119" s="49"/>
    </row>
    <row r="120" spans="1:10" x14ac:dyDescent="0.2">
      <c r="A120" s="49"/>
      <c r="B120" s="49"/>
      <c r="C120" s="49"/>
      <c r="D120" s="49"/>
      <c r="E120" s="49"/>
      <c r="F120" s="49"/>
      <c r="G120" s="49"/>
      <c r="H120" s="49"/>
      <c r="I120" s="49"/>
      <c r="J120" s="49"/>
    </row>
  </sheetData>
  <mergeCells count="1">
    <mergeCell ref="A65:J65"/>
  </mergeCells>
  <pageMargins left="0.75" right="0.75" top="1" bottom="1" header="0.5" footer="0.5"/>
  <pageSetup scale="83"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FF0D0-3D6F-47EA-9C92-B2C48C50B440}">
  <dimension ref="A1:L84"/>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1.25" x14ac:dyDescent="0.2"/>
  <cols>
    <col min="1" max="1" width="8.28515625" style="2" customWidth="1"/>
    <col min="2" max="2" width="16.42578125" style="2" customWidth="1"/>
    <col min="3" max="3" width="7.7109375" style="2" bestFit="1" customWidth="1"/>
    <col min="4" max="4" width="13.140625" style="2" bestFit="1" customWidth="1"/>
    <col min="5" max="10" width="10.42578125" style="2" customWidth="1"/>
    <col min="11" max="11" width="9.140625" style="2"/>
    <col min="12" max="12" width="11.5703125" style="2" customWidth="1"/>
    <col min="13" max="14" width="13.5703125" style="2" customWidth="1"/>
    <col min="15" max="256" width="9.140625" style="2"/>
    <col min="257" max="257" width="8.28515625" style="2" customWidth="1"/>
    <col min="258" max="258" width="16.42578125" style="2" customWidth="1"/>
    <col min="259" max="259" width="7.7109375" style="2" bestFit="1" customWidth="1"/>
    <col min="260" max="266" width="10.42578125" style="2" customWidth="1"/>
    <col min="267" max="267" width="9.140625" style="2"/>
    <col min="268" max="268" width="11.5703125" style="2" customWidth="1"/>
    <col min="269" max="270" width="13.5703125" style="2" customWidth="1"/>
    <col min="271" max="512" width="9.140625" style="2"/>
    <col min="513" max="513" width="8.28515625" style="2" customWidth="1"/>
    <col min="514" max="514" width="16.42578125" style="2" customWidth="1"/>
    <col min="515" max="515" width="7.7109375" style="2" bestFit="1" customWidth="1"/>
    <col min="516" max="522" width="10.42578125" style="2" customWidth="1"/>
    <col min="523" max="523" width="9.140625" style="2"/>
    <col min="524" max="524" width="11.5703125" style="2" customWidth="1"/>
    <col min="525" max="526" width="13.5703125" style="2" customWidth="1"/>
    <col min="527" max="768" width="9.140625" style="2"/>
    <col min="769" max="769" width="8.28515625" style="2" customWidth="1"/>
    <col min="770" max="770" width="16.42578125" style="2" customWidth="1"/>
    <col min="771" max="771" width="7.7109375" style="2" bestFit="1" customWidth="1"/>
    <col min="772" max="778" width="10.42578125" style="2" customWidth="1"/>
    <col min="779" max="779" width="9.140625" style="2"/>
    <col min="780" max="780" width="11.5703125" style="2" customWidth="1"/>
    <col min="781" max="782" width="13.5703125" style="2" customWidth="1"/>
    <col min="783" max="1024" width="9.140625" style="2"/>
    <col min="1025" max="1025" width="8.28515625" style="2" customWidth="1"/>
    <col min="1026" max="1026" width="16.42578125" style="2" customWidth="1"/>
    <col min="1027" max="1027" width="7.7109375" style="2" bestFit="1" customWidth="1"/>
    <col min="1028" max="1034" width="10.42578125" style="2" customWidth="1"/>
    <col min="1035" max="1035" width="9.140625" style="2"/>
    <col min="1036" max="1036" width="11.5703125" style="2" customWidth="1"/>
    <col min="1037" max="1038" width="13.5703125" style="2" customWidth="1"/>
    <col min="1039" max="1280" width="9.140625" style="2"/>
    <col min="1281" max="1281" width="8.28515625" style="2" customWidth="1"/>
    <col min="1282" max="1282" width="16.42578125" style="2" customWidth="1"/>
    <col min="1283" max="1283" width="7.7109375" style="2" bestFit="1" customWidth="1"/>
    <col min="1284" max="1290" width="10.42578125" style="2" customWidth="1"/>
    <col min="1291" max="1291" width="9.140625" style="2"/>
    <col min="1292" max="1292" width="11.5703125" style="2" customWidth="1"/>
    <col min="1293" max="1294" width="13.5703125" style="2" customWidth="1"/>
    <col min="1295" max="1536" width="9.140625" style="2"/>
    <col min="1537" max="1537" width="8.28515625" style="2" customWidth="1"/>
    <col min="1538" max="1538" width="16.42578125" style="2" customWidth="1"/>
    <col min="1539" max="1539" width="7.7109375" style="2" bestFit="1" customWidth="1"/>
    <col min="1540" max="1546" width="10.42578125" style="2" customWidth="1"/>
    <col min="1547" max="1547" width="9.140625" style="2"/>
    <col min="1548" max="1548" width="11.5703125" style="2" customWidth="1"/>
    <col min="1549" max="1550" width="13.5703125" style="2" customWidth="1"/>
    <col min="1551" max="1792" width="9.140625" style="2"/>
    <col min="1793" max="1793" width="8.28515625" style="2" customWidth="1"/>
    <col min="1794" max="1794" width="16.42578125" style="2" customWidth="1"/>
    <col min="1795" max="1795" width="7.7109375" style="2" bestFit="1" customWidth="1"/>
    <col min="1796" max="1802" width="10.42578125" style="2" customWidth="1"/>
    <col min="1803" max="1803" width="9.140625" style="2"/>
    <col min="1804" max="1804" width="11.5703125" style="2" customWidth="1"/>
    <col min="1805" max="1806" width="13.5703125" style="2" customWidth="1"/>
    <col min="1807" max="2048" width="9.140625" style="2"/>
    <col min="2049" max="2049" width="8.28515625" style="2" customWidth="1"/>
    <col min="2050" max="2050" width="16.42578125" style="2" customWidth="1"/>
    <col min="2051" max="2051" width="7.7109375" style="2" bestFit="1" customWidth="1"/>
    <col min="2052" max="2058" width="10.42578125" style="2" customWidth="1"/>
    <col min="2059" max="2059" width="9.140625" style="2"/>
    <col min="2060" max="2060" width="11.5703125" style="2" customWidth="1"/>
    <col min="2061" max="2062" width="13.5703125" style="2" customWidth="1"/>
    <col min="2063" max="2304" width="9.140625" style="2"/>
    <col min="2305" max="2305" width="8.28515625" style="2" customWidth="1"/>
    <col min="2306" max="2306" width="16.42578125" style="2" customWidth="1"/>
    <col min="2307" max="2307" width="7.7109375" style="2" bestFit="1" customWidth="1"/>
    <col min="2308" max="2314" width="10.42578125" style="2" customWidth="1"/>
    <col min="2315" max="2315" width="9.140625" style="2"/>
    <col min="2316" max="2316" width="11.5703125" style="2" customWidth="1"/>
    <col min="2317" max="2318" width="13.5703125" style="2" customWidth="1"/>
    <col min="2319" max="2560" width="9.140625" style="2"/>
    <col min="2561" max="2561" width="8.28515625" style="2" customWidth="1"/>
    <col min="2562" max="2562" width="16.42578125" style="2" customWidth="1"/>
    <col min="2563" max="2563" width="7.7109375" style="2" bestFit="1" customWidth="1"/>
    <col min="2564" max="2570" width="10.42578125" style="2" customWidth="1"/>
    <col min="2571" max="2571" width="9.140625" style="2"/>
    <col min="2572" max="2572" width="11.5703125" style="2" customWidth="1"/>
    <col min="2573" max="2574" width="13.5703125" style="2" customWidth="1"/>
    <col min="2575" max="2816" width="9.140625" style="2"/>
    <col min="2817" max="2817" width="8.28515625" style="2" customWidth="1"/>
    <col min="2818" max="2818" width="16.42578125" style="2" customWidth="1"/>
    <col min="2819" max="2819" width="7.7109375" style="2" bestFit="1" customWidth="1"/>
    <col min="2820" max="2826" width="10.42578125" style="2" customWidth="1"/>
    <col min="2827" max="2827" width="9.140625" style="2"/>
    <col min="2828" max="2828" width="11.5703125" style="2" customWidth="1"/>
    <col min="2829" max="2830" width="13.5703125" style="2" customWidth="1"/>
    <col min="2831" max="3072" width="9.140625" style="2"/>
    <col min="3073" max="3073" width="8.28515625" style="2" customWidth="1"/>
    <col min="3074" max="3074" width="16.42578125" style="2" customWidth="1"/>
    <col min="3075" max="3075" width="7.7109375" style="2" bestFit="1" customWidth="1"/>
    <col min="3076" max="3082" width="10.42578125" style="2" customWidth="1"/>
    <col min="3083" max="3083" width="9.140625" style="2"/>
    <col min="3084" max="3084" width="11.5703125" style="2" customWidth="1"/>
    <col min="3085" max="3086" width="13.5703125" style="2" customWidth="1"/>
    <col min="3087" max="3328" width="9.140625" style="2"/>
    <col min="3329" max="3329" width="8.28515625" style="2" customWidth="1"/>
    <col min="3330" max="3330" width="16.42578125" style="2" customWidth="1"/>
    <col min="3331" max="3331" width="7.7109375" style="2" bestFit="1" customWidth="1"/>
    <col min="3332" max="3338" width="10.42578125" style="2" customWidth="1"/>
    <col min="3339" max="3339" width="9.140625" style="2"/>
    <col min="3340" max="3340" width="11.5703125" style="2" customWidth="1"/>
    <col min="3341" max="3342" width="13.5703125" style="2" customWidth="1"/>
    <col min="3343" max="3584" width="9.140625" style="2"/>
    <col min="3585" max="3585" width="8.28515625" style="2" customWidth="1"/>
    <col min="3586" max="3586" width="16.42578125" style="2" customWidth="1"/>
    <col min="3587" max="3587" width="7.7109375" style="2" bestFit="1" customWidth="1"/>
    <col min="3588" max="3594" width="10.42578125" style="2" customWidth="1"/>
    <col min="3595" max="3595" width="9.140625" style="2"/>
    <col min="3596" max="3596" width="11.5703125" style="2" customWidth="1"/>
    <col min="3597" max="3598" width="13.5703125" style="2" customWidth="1"/>
    <col min="3599" max="3840" width="9.140625" style="2"/>
    <col min="3841" max="3841" width="8.28515625" style="2" customWidth="1"/>
    <col min="3842" max="3842" width="16.42578125" style="2" customWidth="1"/>
    <col min="3843" max="3843" width="7.7109375" style="2" bestFit="1" customWidth="1"/>
    <col min="3844" max="3850" width="10.42578125" style="2" customWidth="1"/>
    <col min="3851" max="3851" width="9.140625" style="2"/>
    <col min="3852" max="3852" width="11.5703125" style="2" customWidth="1"/>
    <col min="3853" max="3854" width="13.5703125" style="2" customWidth="1"/>
    <col min="3855" max="4096" width="9.140625" style="2"/>
    <col min="4097" max="4097" width="8.28515625" style="2" customWidth="1"/>
    <col min="4098" max="4098" width="16.42578125" style="2" customWidth="1"/>
    <col min="4099" max="4099" width="7.7109375" style="2" bestFit="1" customWidth="1"/>
    <col min="4100" max="4106" width="10.42578125" style="2" customWidth="1"/>
    <col min="4107" max="4107" width="9.140625" style="2"/>
    <col min="4108" max="4108" width="11.5703125" style="2" customWidth="1"/>
    <col min="4109" max="4110" width="13.5703125" style="2" customWidth="1"/>
    <col min="4111" max="4352" width="9.140625" style="2"/>
    <col min="4353" max="4353" width="8.28515625" style="2" customWidth="1"/>
    <col min="4354" max="4354" width="16.42578125" style="2" customWidth="1"/>
    <col min="4355" max="4355" width="7.7109375" style="2" bestFit="1" customWidth="1"/>
    <col min="4356" max="4362" width="10.42578125" style="2" customWidth="1"/>
    <col min="4363" max="4363" width="9.140625" style="2"/>
    <col min="4364" max="4364" width="11.5703125" style="2" customWidth="1"/>
    <col min="4365" max="4366" width="13.5703125" style="2" customWidth="1"/>
    <col min="4367" max="4608" width="9.140625" style="2"/>
    <col min="4609" max="4609" width="8.28515625" style="2" customWidth="1"/>
    <col min="4610" max="4610" width="16.42578125" style="2" customWidth="1"/>
    <col min="4611" max="4611" width="7.7109375" style="2" bestFit="1" customWidth="1"/>
    <col min="4612" max="4618" width="10.42578125" style="2" customWidth="1"/>
    <col min="4619" max="4619" width="9.140625" style="2"/>
    <col min="4620" max="4620" width="11.5703125" style="2" customWidth="1"/>
    <col min="4621" max="4622" width="13.5703125" style="2" customWidth="1"/>
    <col min="4623" max="4864" width="9.140625" style="2"/>
    <col min="4865" max="4865" width="8.28515625" style="2" customWidth="1"/>
    <col min="4866" max="4866" width="16.42578125" style="2" customWidth="1"/>
    <col min="4867" max="4867" width="7.7109375" style="2" bestFit="1" customWidth="1"/>
    <col min="4868" max="4874" width="10.42578125" style="2" customWidth="1"/>
    <col min="4875" max="4875" width="9.140625" style="2"/>
    <col min="4876" max="4876" width="11.5703125" style="2" customWidth="1"/>
    <col min="4877" max="4878" width="13.5703125" style="2" customWidth="1"/>
    <col min="4879" max="5120" width="9.140625" style="2"/>
    <col min="5121" max="5121" width="8.28515625" style="2" customWidth="1"/>
    <col min="5122" max="5122" width="16.42578125" style="2" customWidth="1"/>
    <col min="5123" max="5123" width="7.7109375" style="2" bestFit="1" customWidth="1"/>
    <col min="5124" max="5130" width="10.42578125" style="2" customWidth="1"/>
    <col min="5131" max="5131" width="9.140625" style="2"/>
    <col min="5132" max="5132" width="11.5703125" style="2" customWidth="1"/>
    <col min="5133" max="5134" width="13.5703125" style="2" customWidth="1"/>
    <col min="5135" max="5376" width="9.140625" style="2"/>
    <col min="5377" max="5377" width="8.28515625" style="2" customWidth="1"/>
    <col min="5378" max="5378" width="16.42578125" style="2" customWidth="1"/>
    <col min="5379" max="5379" width="7.7109375" style="2" bestFit="1" customWidth="1"/>
    <col min="5380" max="5386" width="10.42578125" style="2" customWidth="1"/>
    <col min="5387" max="5387" width="9.140625" style="2"/>
    <col min="5388" max="5388" width="11.5703125" style="2" customWidth="1"/>
    <col min="5389" max="5390" width="13.5703125" style="2" customWidth="1"/>
    <col min="5391" max="5632" width="9.140625" style="2"/>
    <col min="5633" max="5633" width="8.28515625" style="2" customWidth="1"/>
    <col min="5634" max="5634" width="16.42578125" style="2" customWidth="1"/>
    <col min="5635" max="5635" width="7.7109375" style="2" bestFit="1" customWidth="1"/>
    <col min="5636" max="5642" width="10.42578125" style="2" customWidth="1"/>
    <col min="5643" max="5643" width="9.140625" style="2"/>
    <col min="5644" max="5644" width="11.5703125" style="2" customWidth="1"/>
    <col min="5645" max="5646" width="13.5703125" style="2" customWidth="1"/>
    <col min="5647" max="5888" width="9.140625" style="2"/>
    <col min="5889" max="5889" width="8.28515625" style="2" customWidth="1"/>
    <col min="5890" max="5890" width="16.42578125" style="2" customWidth="1"/>
    <col min="5891" max="5891" width="7.7109375" style="2" bestFit="1" customWidth="1"/>
    <col min="5892" max="5898" width="10.42578125" style="2" customWidth="1"/>
    <col min="5899" max="5899" width="9.140625" style="2"/>
    <col min="5900" max="5900" width="11.5703125" style="2" customWidth="1"/>
    <col min="5901" max="5902" width="13.5703125" style="2" customWidth="1"/>
    <col min="5903" max="6144" width="9.140625" style="2"/>
    <col min="6145" max="6145" width="8.28515625" style="2" customWidth="1"/>
    <col min="6146" max="6146" width="16.42578125" style="2" customWidth="1"/>
    <col min="6147" max="6147" width="7.7109375" style="2" bestFit="1" customWidth="1"/>
    <col min="6148" max="6154" width="10.42578125" style="2" customWidth="1"/>
    <col min="6155" max="6155" width="9.140625" style="2"/>
    <col min="6156" max="6156" width="11.5703125" style="2" customWidth="1"/>
    <col min="6157" max="6158" width="13.5703125" style="2" customWidth="1"/>
    <col min="6159" max="6400" width="9.140625" style="2"/>
    <col min="6401" max="6401" width="8.28515625" style="2" customWidth="1"/>
    <col min="6402" max="6402" width="16.42578125" style="2" customWidth="1"/>
    <col min="6403" max="6403" width="7.7109375" style="2" bestFit="1" customWidth="1"/>
    <col min="6404" max="6410" width="10.42578125" style="2" customWidth="1"/>
    <col min="6411" max="6411" width="9.140625" style="2"/>
    <col min="6412" max="6412" width="11.5703125" style="2" customWidth="1"/>
    <col min="6413" max="6414" width="13.5703125" style="2" customWidth="1"/>
    <col min="6415" max="6656" width="9.140625" style="2"/>
    <col min="6657" max="6657" width="8.28515625" style="2" customWidth="1"/>
    <col min="6658" max="6658" width="16.42578125" style="2" customWidth="1"/>
    <col min="6659" max="6659" width="7.7109375" style="2" bestFit="1" customWidth="1"/>
    <col min="6660" max="6666" width="10.42578125" style="2" customWidth="1"/>
    <col min="6667" max="6667" width="9.140625" style="2"/>
    <col min="6668" max="6668" width="11.5703125" style="2" customWidth="1"/>
    <col min="6669" max="6670" width="13.5703125" style="2" customWidth="1"/>
    <col min="6671" max="6912" width="9.140625" style="2"/>
    <col min="6913" max="6913" width="8.28515625" style="2" customWidth="1"/>
    <col min="6914" max="6914" width="16.42578125" style="2" customWidth="1"/>
    <col min="6915" max="6915" width="7.7109375" style="2" bestFit="1" customWidth="1"/>
    <col min="6916" max="6922" width="10.42578125" style="2" customWidth="1"/>
    <col min="6923" max="6923" width="9.140625" style="2"/>
    <col min="6924" max="6924" width="11.5703125" style="2" customWidth="1"/>
    <col min="6925" max="6926" width="13.5703125" style="2" customWidth="1"/>
    <col min="6927" max="7168" width="9.140625" style="2"/>
    <col min="7169" max="7169" width="8.28515625" style="2" customWidth="1"/>
    <col min="7170" max="7170" width="16.42578125" style="2" customWidth="1"/>
    <col min="7171" max="7171" width="7.7109375" style="2" bestFit="1" customWidth="1"/>
    <col min="7172" max="7178" width="10.42578125" style="2" customWidth="1"/>
    <col min="7179" max="7179" width="9.140625" style="2"/>
    <col min="7180" max="7180" width="11.5703125" style="2" customWidth="1"/>
    <col min="7181" max="7182" width="13.5703125" style="2" customWidth="1"/>
    <col min="7183" max="7424" width="9.140625" style="2"/>
    <col min="7425" max="7425" width="8.28515625" style="2" customWidth="1"/>
    <col min="7426" max="7426" width="16.42578125" style="2" customWidth="1"/>
    <col min="7427" max="7427" width="7.7109375" style="2" bestFit="1" customWidth="1"/>
    <col min="7428" max="7434" width="10.42578125" style="2" customWidth="1"/>
    <col min="7435" max="7435" width="9.140625" style="2"/>
    <col min="7436" max="7436" width="11.5703125" style="2" customWidth="1"/>
    <col min="7437" max="7438" width="13.5703125" style="2" customWidth="1"/>
    <col min="7439" max="7680" width="9.140625" style="2"/>
    <col min="7681" max="7681" width="8.28515625" style="2" customWidth="1"/>
    <col min="7682" max="7682" width="16.42578125" style="2" customWidth="1"/>
    <col min="7683" max="7683" width="7.7109375" style="2" bestFit="1" customWidth="1"/>
    <col min="7684" max="7690" width="10.42578125" style="2" customWidth="1"/>
    <col min="7691" max="7691" width="9.140625" style="2"/>
    <col min="7692" max="7692" width="11.5703125" style="2" customWidth="1"/>
    <col min="7693" max="7694" width="13.5703125" style="2" customWidth="1"/>
    <col min="7695" max="7936" width="9.140625" style="2"/>
    <col min="7937" max="7937" width="8.28515625" style="2" customWidth="1"/>
    <col min="7938" max="7938" width="16.42578125" style="2" customWidth="1"/>
    <col min="7939" max="7939" width="7.7109375" style="2" bestFit="1" customWidth="1"/>
    <col min="7940" max="7946" width="10.42578125" style="2" customWidth="1"/>
    <col min="7947" max="7947" width="9.140625" style="2"/>
    <col min="7948" max="7948" width="11.5703125" style="2" customWidth="1"/>
    <col min="7949" max="7950" width="13.5703125" style="2" customWidth="1"/>
    <col min="7951" max="8192" width="9.140625" style="2"/>
    <col min="8193" max="8193" width="8.28515625" style="2" customWidth="1"/>
    <col min="8194" max="8194" width="16.42578125" style="2" customWidth="1"/>
    <col min="8195" max="8195" width="7.7109375" style="2" bestFit="1" customWidth="1"/>
    <col min="8196" max="8202" width="10.42578125" style="2" customWidth="1"/>
    <col min="8203" max="8203" width="9.140625" style="2"/>
    <col min="8204" max="8204" width="11.5703125" style="2" customWidth="1"/>
    <col min="8205" max="8206" width="13.5703125" style="2" customWidth="1"/>
    <col min="8207" max="8448" width="9.140625" style="2"/>
    <col min="8449" max="8449" width="8.28515625" style="2" customWidth="1"/>
    <col min="8450" max="8450" width="16.42578125" style="2" customWidth="1"/>
    <col min="8451" max="8451" width="7.7109375" style="2" bestFit="1" customWidth="1"/>
    <col min="8452" max="8458" width="10.42578125" style="2" customWidth="1"/>
    <col min="8459" max="8459" width="9.140625" style="2"/>
    <col min="8460" max="8460" width="11.5703125" style="2" customWidth="1"/>
    <col min="8461" max="8462" width="13.5703125" style="2" customWidth="1"/>
    <col min="8463" max="8704" width="9.140625" style="2"/>
    <col min="8705" max="8705" width="8.28515625" style="2" customWidth="1"/>
    <col min="8706" max="8706" width="16.42578125" style="2" customWidth="1"/>
    <col min="8707" max="8707" width="7.7109375" style="2" bestFit="1" customWidth="1"/>
    <col min="8708" max="8714" width="10.42578125" style="2" customWidth="1"/>
    <col min="8715" max="8715" width="9.140625" style="2"/>
    <col min="8716" max="8716" width="11.5703125" style="2" customWidth="1"/>
    <col min="8717" max="8718" width="13.5703125" style="2" customWidth="1"/>
    <col min="8719" max="8960" width="9.140625" style="2"/>
    <col min="8961" max="8961" width="8.28515625" style="2" customWidth="1"/>
    <col min="8962" max="8962" width="16.42578125" style="2" customWidth="1"/>
    <col min="8963" max="8963" width="7.7109375" style="2" bestFit="1" customWidth="1"/>
    <col min="8964" max="8970" width="10.42578125" style="2" customWidth="1"/>
    <col min="8971" max="8971" width="9.140625" style="2"/>
    <col min="8972" max="8972" width="11.5703125" style="2" customWidth="1"/>
    <col min="8973" max="8974" width="13.5703125" style="2" customWidth="1"/>
    <col min="8975" max="9216" width="9.140625" style="2"/>
    <col min="9217" max="9217" width="8.28515625" style="2" customWidth="1"/>
    <col min="9218" max="9218" width="16.42578125" style="2" customWidth="1"/>
    <col min="9219" max="9219" width="7.7109375" style="2" bestFit="1" customWidth="1"/>
    <col min="9220" max="9226" width="10.42578125" style="2" customWidth="1"/>
    <col min="9227" max="9227" width="9.140625" style="2"/>
    <col min="9228" max="9228" width="11.5703125" style="2" customWidth="1"/>
    <col min="9229" max="9230" width="13.5703125" style="2" customWidth="1"/>
    <col min="9231" max="9472" width="9.140625" style="2"/>
    <col min="9473" max="9473" width="8.28515625" style="2" customWidth="1"/>
    <col min="9474" max="9474" width="16.42578125" style="2" customWidth="1"/>
    <col min="9475" max="9475" width="7.7109375" style="2" bestFit="1" customWidth="1"/>
    <col min="9476" max="9482" width="10.42578125" style="2" customWidth="1"/>
    <col min="9483" max="9483" width="9.140625" style="2"/>
    <col min="9484" max="9484" width="11.5703125" style="2" customWidth="1"/>
    <col min="9485" max="9486" width="13.5703125" style="2" customWidth="1"/>
    <col min="9487" max="9728" width="9.140625" style="2"/>
    <col min="9729" max="9729" width="8.28515625" style="2" customWidth="1"/>
    <col min="9730" max="9730" width="16.42578125" style="2" customWidth="1"/>
    <col min="9731" max="9731" width="7.7109375" style="2" bestFit="1" customWidth="1"/>
    <col min="9732" max="9738" width="10.42578125" style="2" customWidth="1"/>
    <col min="9739" max="9739" width="9.140625" style="2"/>
    <col min="9740" max="9740" width="11.5703125" style="2" customWidth="1"/>
    <col min="9741" max="9742" width="13.5703125" style="2" customWidth="1"/>
    <col min="9743" max="9984" width="9.140625" style="2"/>
    <col min="9985" max="9985" width="8.28515625" style="2" customWidth="1"/>
    <col min="9986" max="9986" width="16.42578125" style="2" customWidth="1"/>
    <col min="9987" max="9987" width="7.7109375" style="2" bestFit="1" customWidth="1"/>
    <col min="9988" max="9994" width="10.42578125" style="2" customWidth="1"/>
    <col min="9995" max="9995" width="9.140625" style="2"/>
    <col min="9996" max="9996" width="11.5703125" style="2" customWidth="1"/>
    <col min="9997" max="9998" width="13.5703125" style="2" customWidth="1"/>
    <col min="9999" max="10240" width="9.140625" style="2"/>
    <col min="10241" max="10241" width="8.28515625" style="2" customWidth="1"/>
    <col min="10242" max="10242" width="16.42578125" style="2" customWidth="1"/>
    <col min="10243" max="10243" width="7.7109375" style="2" bestFit="1" customWidth="1"/>
    <col min="10244" max="10250" width="10.42578125" style="2" customWidth="1"/>
    <col min="10251" max="10251" width="9.140625" style="2"/>
    <col min="10252" max="10252" width="11.5703125" style="2" customWidth="1"/>
    <col min="10253" max="10254" width="13.5703125" style="2" customWidth="1"/>
    <col min="10255" max="10496" width="9.140625" style="2"/>
    <col min="10497" max="10497" width="8.28515625" style="2" customWidth="1"/>
    <col min="10498" max="10498" width="16.42578125" style="2" customWidth="1"/>
    <col min="10499" max="10499" width="7.7109375" style="2" bestFit="1" customWidth="1"/>
    <col min="10500" max="10506" width="10.42578125" style="2" customWidth="1"/>
    <col min="10507" max="10507" width="9.140625" style="2"/>
    <col min="10508" max="10508" width="11.5703125" style="2" customWidth="1"/>
    <col min="10509" max="10510" width="13.5703125" style="2" customWidth="1"/>
    <col min="10511" max="10752" width="9.140625" style="2"/>
    <col min="10753" max="10753" width="8.28515625" style="2" customWidth="1"/>
    <col min="10754" max="10754" width="16.42578125" style="2" customWidth="1"/>
    <col min="10755" max="10755" width="7.7109375" style="2" bestFit="1" customWidth="1"/>
    <col min="10756" max="10762" width="10.42578125" style="2" customWidth="1"/>
    <col min="10763" max="10763" width="9.140625" style="2"/>
    <col min="10764" max="10764" width="11.5703125" style="2" customWidth="1"/>
    <col min="10765" max="10766" width="13.5703125" style="2" customWidth="1"/>
    <col min="10767" max="11008" width="9.140625" style="2"/>
    <col min="11009" max="11009" width="8.28515625" style="2" customWidth="1"/>
    <col min="11010" max="11010" width="16.42578125" style="2" customWidth="1"/>
    <col min="11011" max="11011" width="7.7109375" style="2" bestFit="1" customWidth="1"/>
    <col min="11012" max="11018" width="10.42578125" style="2" customWidth="1"/>
    <col min="11019" max="11019" width="9.140625" style="2"/>
    <col min="11020" max="11020" width="11.5703125" style="2" customWidth="1"/>
    <col min="11021" max="11022" width="13.5703125" style="2" customWidth="1"/>
    <col min="11023" max="11264" width="9.140625" style="2"/>
    <col min="11265" max="11265" width="8.28515625" style="2" customWidth="1"/>
    <col min="11266" max="11266" width="16.42578125" style="2" customWidth="1"/>
    <col min="11267" max="11267" width="7.7109375" style="2" bestFit="1" customWidth="1"/>
    <col min="11268" max="11274" width="10.42578125" style="2" customWidth="1"/>
    <col min="11275" max="11275" width="9.140625" style="2"/>
    <col min="11276" max="11276" width="11.5703125" style="2" customWidth="1"/>
    <col min="11277" max="11278" width="13.5703125" style="2" customWidth="1"/>
    <col min="11279" max="11520" width="9.140625" style="2"/>
    <col min="11521" max="11521" width="8.28515625" style="2" customWidth="1"/>
    <col min="11522" max="11522" width="16.42578125" style="2" customWidth="1"/>
    <col min="11523" max="11523" width="7.7109375" style="2" bestFit="1" customWidth="1"/>
    <col min="11524" max="11530" width="10.42578125" style="2" customWidth="1"/>
    <col min="11531" max="11531" width="9.140625" style="2"/>
    <col min="11532" max="11532" width="11.5703125" style="2" customWidth="1"/>
    <col min="11533" max="11534" width="13.5703125" style="2" customWidth="1"/>
    <col min="11535" max="11776" width="9.140625" style="2"/>
    <col min="11777" max="11777" width="8.28515625" style="2" customWidth="1"/>
    <col min="11778" max="11778" width="16.42578125" style="2" customWidth="1"/>
    <col min="11779" max="11779" width="7.7109375" style="2" bestFit="1" customWidth="1"/>
    <col min="11780" max="11786" width="10.42578125" style="2" customWidth="1"/>
    <col min="11787" max="11787" width="9.140625" style="2"/>
    <col min="11788" max="11788" width="11.5703125" style="2" customWidth="1"/>
    <col min="11789" max="11790" width="13.5703125" style="2" customWidth="1"/>
    <col min="11791" max="12032" width="9.140625" style="2"/>
    <col min="12033" max="12033" width="8.28515625" style="2" customWidth="1"/>
    <col min="12034" max="12034" width="16.42578125" style="2" customWidth="1"/>
    <col min="12035" max="12035" width="7.7109375" style="2" bestFit="1" customWidth="1"/>
    <col min="12036" max="12042" width="10.42578125" style="2" customWidth="1"/>
    <col min="12043" max="12043" width="9.140625" style="2"/>
    <col min="12044" max="12044" width="11.5703125" style="2" customWidth="1"/>
    <col min="12045" max="12046" width="13.5703125" style="2" customWidth="1"/>
    <col min="12047" max="12288" width="9.140625" style="2"/>
    <col min="12289" max="12289" width="8.28515625" style="2" customWidth="1"/>
    <col min="12290" max="12290" width="16.42578125" style="2" customWidth="1"/>
    <col min="12291" max="12291" width="7.7109375" style="2" bestFit="1" customWidth="1"/>
    <col min="12292" max="12298" width="10.42578125" style="2" customWidth="1"/>
    <col min="12299" max="12299" width="9.140625" style="2"/>
    <col min="12300" max="12300" width="11.5703125" style="2" customWidth="1"/>
    <col min="12301" max="12302" width="13.5703125" style="2" customWidth="1"/>
    <col min="12303" max="12544" width="9.140625" style="2"/>
    <col min="12545" max="12545" width="8.28515625" style="2" customWidth="1"/>
    <col min="12546" max="12546" width="16.42578125" style="2" customWidth="1"/>
    <col min="12547" max="12547" width="7.7109375" style="2" bestFit="1" customWidth="1"/>
    <col min="12548" max="12554" width="10.42578125" style="2" customWidth="1"/>
    <col min="12555" max="12555" width="9.140625" style="2"/>
    <col min="12556" max="12556" width="11.5703125" style="2" customWidth="1"/>
    <col min="12557" max="12558" width="13.5703125" style="2" customWidth="1"/>
    <col min="12559" max="12800" width="9.140625" style="2"/>
    <col min="12801" max="12801" width="8.28515625" style="2" customWidth="1"/>
    <col min="12802" max="12802" width="16.42578125" style="2" customWidth="1"/>
    <col min="12803" max="12803" width="7.7109375" style="2" bestFit="1" customWidth="1"/>
    <col min="12804" max="12810" width="10.42578125" style="2" customWidth="1"/>
    <col min="12811" max="12811" width="9.140625" style="2"/>
    <col min="12812" max="12812" width="11.5703125" style="2" customWidth="1"/>
    <col min="12813" max="12814" width="13.5703125" style="2" customWidth="1"/>
    <col min="12815" max="13056" width="9.140625" style="2"/>
    <col min="13057" max="13057" width="8.28515625" style="2" customWidth="1"/>
    <col min="13058" max="13058" width="16.42578125" style="2" customWidth="1"/>
    <col min="13059" max="13059" width="7.7109375" style="2" bestFit="1" customWidth="1"/>
    <col min="13060" max="13066" width="10.42578125" style="2" customWidth="1"/>
    <col min="13067" max="13067" width="9.140625" style="2"/>
    <col min="13068" max="13068" width="11.5703125" style="2" customWidth="1"/>
    <col min="13069" max="13070" width="13.5703125" style="2" customWidth="1"/>
    <col min="13071" max="13312" width="9.140625" style="2"/>
    <col min="13313" max="13313" width="8.28515625" style="2" customWidth="1"/>
    <col min="13314" max="13314" width="16.42578125" style="2" customWidth="1"/>
    <col min="13315" max="13315" width="7.7109375" style="2" bestFit="1" customWidth="1"/>
    <col min="13316" max="13322" width="10.42578125" style="2" customWidth="1"/>
    <col min="13323" max="13323" width="9.140625" style="2"/>
    <col min="13324" max="13324" width="11.5703125" style="2" customWidth="1"/>
    <col min="13325" max="13326" width="13.5703125" style="2" customWidth="1"/>
    <col min="13327" max="13568" width="9.140625" style="2"/>
    <col min="13569" max="13569" width="8.28515625" style="2" customWidth="1"/>
    <col min="13570" max="13570" width="16.42578125" style="2" customWidth="1"/>
    <col min="13571" max="13571" width="7.7109375" style="2" bestFit="1" customWidth="1"/>
    <col min="13572" max="13578" width="10.42578125" style="2" customWidth="1"/>
    <col min="13579" max="13579" width="9.140625" style="2"/>
    <col min="13580" max="13580" width="11.5703125" style="2" customWidth="1"/>
    <col min="13581" max="13582" width="13.5703125" style="2" customWidth="1"/>
    <col min="13583" max="13824" width="9.140625" style="2"/>
    <col min="13825" max="13825" width="8.28515625" style="2" customWidth="1"/>
    <col min="13826" max="13826" width="16.42578125" style="2" customWidth="1"/>
    <col min="13827" max="13827" width="7.7109375" style="2" bestFit="1" customWidth="1"/>
    <col min="13828" max="13834" width="10.42578125" style="2" customWidth="1"/>
    <col min="13835" max="13835" width="9.140625" style="2"/>
    <col min="13836" max="13836" width="11.5703125" style="2" customWidth="1"/>
    <col min="13837" max="13838" width="13.5703125" style="2" customWidth="1"/>
    <col min="13839" max="14080" width="9.140625" style="2"/>
    <col min="14081" max="14081" width="8.28515625" style="2" customWidth="1"/>
    <col min="14082" max="14082" width="16.42578125" style="2" customWidth="1"/>
    <col min="14083" max="14083" width="7.7109375" style="2" bestFit="1" customWidth="1"/>
    <col min="14084" max="14090" width="10.42578125" style="2" customWidth="1"/>
    <col min="14091" max="14091" width="9.140625" style="2"/>
    <col min="14092" max="14092" width="11.5703125" style="2" customWidth="1"/>
    <col min="14093" max="14094" width="13.5703125" style="2" customWidth="1"/>
    <col min="14095" max="14336" width="9.140625" style="2"/>
    <col min="14337" max="14337" width="8.28515625" style="2" customWidth="1"/>
    <col min="14338" max="14338" width="16.42578125" style="2" customWidth="1"/>
    <col min="14339" max="14339" width="7.7109375" style="2" bestFit="1" customWidth="1"/>
    <col min="14340" max="14346" width="10.42578125" style="2" customWidth="1"/>
    <col min="14347" max="14347" width="9.140625" style="2"/>
    <col min="14348" max="14348" width="11.5703125" style="2" customWidth="1"/>
    <col min="14349" max="14350" width="13.5703125" style="2" customWidth="1"/>
    <col min="14351" max="14592" width="9.140625" style="2"/>
    <col min="14593" max="14593" width="8.28515625" style="2" customWidth="1"/>
    <col min="14594" max="14594" width="16.42578125" style="2" customWidth="1"/>
    <col min="14595" max="14595" width="7.7109375" style="2" bestFit="1" customWidth="1"/>
    <col min="14596" max="14602" width="10.42578125" style="2" customWidth="1"/>
    <col min="14603" max="14603" width="9.140625" style="2"/>
    <col min="14604" max="14604" width="11.5703125" style="2" customWidth="1"/>
    <col min="14605" max="14606" width="13.5703125" style="2" customWidth="1"/>
    <col min="14607" max="14848" width="9.140625" style="2"/>
    <col min="14849" max="14849" width="8.28515625" style="2" customWidth="1"/>
    <col min="14850" max="14850" width="16.42578125" style="2" customWidth="1"/>
    <col min="14851" max="14851" width="7.7109375" style="2" bestFit="1" customWidth="1"/>
    <col min="14852" max="14858" width="10.42578125" style="2" customWidth="1"/>
    <col min="14859" max="14859" width="9.140625" style="2"/>
    <col min="14860" max="14860" width="11.5703125" style="2" customWidth="1"/>
    <col min="14861" max="14862" width="13.5703125" style="2" customWidth="1"/>
    <col min="14863" max="15104" width="9.140625" style="2"/>
    <col min="15105" max="15105" width="8.28515625" style="2" customWidth="1"/>
    <col min="15106" max="15106" width="16.42578125" style="2" customWidth="1"/>
    <col min="15107" max="15107" width="7.7109375" style="2" bestFit="1" customWidth="1"/>
    <col min="15108" max="15114" width="10.42578125" style="2" customWidth="1"/>
    <col min="15115" max="15115" width="9.140625" style="2"/>
    <col min="15116" max="15116" width="11.5703125" style="2" customWidth="1"/>
    <col min="15117" max="15118" width="13.5703125" style="2" customWidth="1"/>
    <col min="15119" max="15360" width="9.140625" style="2"/>
    <col min="15361" max="15361" width="8.28515625" style="2" customWidth="1"/>
    <col min="15362" max="15362" width="16.42578125" style="2" customWidth="1"/>
    <col min="15363" max="15363" width="7.7109375" style="2" bestFit="1" customWidth="1"/>
    <col min="15364" max="15370" width="10.42578125" style="2" customWidth="1"/>
    <col min="15371" max="15371" width="9.140625" style="2"/>
    <col min="15372" max="15372" width="11.5703125" style="2" customWidth="1"/>
    <col min="15373" max="15374" width="13.5703125" style="2" customWidth="1"/>
    <col min="15375" max="15616" width="9.140625" style="2"/>
    <col min="15617" max="15617" width="8.28515625" style="2" customWidth="1"/>
    <col min="15618" max="15618" width="16.42578125" style="2" customWidth="1"/>
    <col min="15619" max="15619" width="7.7109375" style="2" bestFit="1" customWidth="1"/>
    <col min="15620" max="15626" width="10.42578125" style="2" customWidth="1"/>
    <col min="15627" max="15627" width="9.140625" style="2"/>
    <col min="15628" max="15628" width="11.5703125" style="2" customWidth="1"/>
    <col min="15629" max="15630" width="13.5703125" style="2" customWidth="1"/>
    <col min="15631" max="15872" width="9.140625" style="2"/>
    <col min="15873" max="15873" width="8.28515625" style="2" customWidth="1"/>
    <col min="15874" max="15874" width="16.42578125" style="2" customWidth="1"/>
    <col min="15875" max="15875" width="7.7109375" style="2" bestFit="1" customWidth="1"/>
    <col min="15876" max="15882" width="10.42578125" style="2" customWidth="1"/>
    <col min="15883" max="15883" width="9.140625" style="2"/>
    <col min="15884" max="15884" width="11.5703125" style="2" customWidth="1"/>
    <col min="15885" max="15886" width="13.5703125" style="2" customWidth="1"/>
    <col min="15887" max="16128" width="9.140625" style="2"/>
    <col min="16129" max="16129" width="8.28515625" style="2" customWidth="1"/>
    <col min="16130" max="16130" width="16.42578125" style="2" customWidth="1"/>
    <col min="16131" max="16131" width="7.7109375" style="2" bestFit="1" customWidth="1"/>
    <col min="16132" max="16138" width="10.42578125" style="2" customWidth="1"/>
    <col min="16139" max="16139" width="9.140625" style="2"/>
    <col min="16140" max="16140" width="11.5703125" style="2" customWidth="1"/>
    <col min="16141" max="16142" width="13.5703125" style="2" customWidth="1"/>
    <col min="16143" max="16384" width="9.140625" style="2"/>
  </cols>
  <sheetData>
    <row r="1" spans="1:10" x14ac:dyDescent="0.2">
      <c r="A1" s="6" t="s">
        <v>99</v>
      </c>
      <c r="B1" s="7"/>
      <c r="C1" s="7"/>
      <c r="D1" s="7"/>
      <c r="E1" s="7"/>
      <c r="F1" s="7"/>
      <c r="G1" s="7"/>
      <c r="H1" s="7"/>
      <c r="I1" s="7"/>
      <c r="J1" s="7"/>
    </row>
    <row r="2" spans="1:10" x14ac:dyDescent="0.2">
      <c r="A2" s="2" t="s">
        <v>3</v>
      </c>
      <c r="B2" s="11" t="s">
        <v>23</v>
      </c>
      <c r="C2" s="10" t="s">
        <v>8</v>
      </c>
      <c r="D2" s="13" t="s">
        <v>107</v>
      </c>
      <c r="E2" s="19" t="s">
        <v>24</v>
      </c>
      <c r="F2" s="19"/>
      <c r="G2" s="19"/>
      <c r="H2" s="10" t="s">
        <v>25</v>
      </c>
      <c r="I2" s="10" t="s">
        <v>26</v>
      </c>
      <c r="J2" s="10" t="s">
        <v>5</v>
      </c>
    </row>
    <row r="3" spans="1:10" x14ac:dyDescent="0.2">
      <c r="A3" s="2" t="s">
        <v>6</v>
      </c>
      <c r="B3" s="11"/>
      <c r="C3" s="11" t="s">
        <v>27</v>
      </c>
      <c r="D3" s="10" t="s">
        <v>108</v>
      </c>
      <c r="E3" s="10" t="s">
        <v>9</v>
      </c>
      <c r="F3" s="10" t="s">
        <v>10</v>
      </c>
      <c r="G3" s="10" t="s">
        <v>5</v>
      </c>
      <c r="H3" s="10" t="s">
        <v>28</v>
      </c>
      <c r="I3" s="10" t="s">
        <v>19</v>
      </c>
      <c r="J3" s="10" t="s">
        <v>13</v>
      </c>
    </row>
    <row r="4" spans="1:10" x14ac:dyDescent="0.2">
      <c r="A4" s="7"/>
      <c r="B4" s="12" t="s">
        <v>29</v>
      </c>
      <c r="C4" s="12"/>
      <c r="D4" s="12"/>
      <c r="E4" s="12" t="s">
        <v>30</v>
      </c>
      <c r="F4" s="12"/>
      <c r="G4" s="12"/>
      <c r="H4" s="12"/>
      <c r="I4" s="12"/>
      <c r="J4" s="12" t="s">
        <v>31</v>
      </c>
    </row>
    <row r="5" spans="1:10" x14ac:dyDescent="0.2">
      <c r="B5" s="10" t="s">
        <v>32</v>
      </c>
      <c r="C5" s="13" t="s">
        <v>33</v>
      </c>
      <c r="D5" s="13"/>
      <c r="E5" s="13"/>
      <c r="F5" s="13"/>
      <c r="G5" s="13"/>
      <c r="H5" s="13"/>
      <c r="I5" s="13"/>
      <c r="J5" s="13"/>
    </row>
    <row r="6" spans="1:10" x14ac:dyDescent="0.2">
      <c r="B6" s="2" t="s">
        <v>34</v>
      </c>
    </row>
    <row r="8" spans="1:10" x14ac:dyDescent="0.2">
      <c r="A8" s="2">
        <v>1966</v>
      </c>
      <c r="B8" s="20">
        <v>196.56</v>
      </c>
      <c r="C8" s="3">
        <f>(Table49!C8/Table50!$B8)*2</f>
        <v>97.328251533859003</v>
      </c>
      <c r="D8" s="3">
        <f>(Table49!D8/Table50!$B8)*2</f>
        <v>0</v>
      </c>
      <c r="E8" s="3">
        <f>(Table49!E8/Table50!$B8)*2</f>
        <v>9.6841422466422475</v>
      </c>
      <c r="F8" s="3">
        <f>(Table49!F8/Table50!$B8)*2</f>
        <v>4.2211843711843713</v>
      </c>
      <c r="G8" s="3">
        <f>E8+F8</f>
        <v>13.905326617826619</v>
      </c>
      <c r="H8" s="3">
        <f>(Table49!H8/Table50!$B8)*2</f>
        <v>0.99715099715099709</v>
      </c>
      <c r="I8" s="3">
        <f>(Table49!I8/Table50!$B8)*2</f>
        <v>0.70207570207570202</v>
      </c>
      <c r="J8" s="3">
        <f>C8+D8+G8+H8+I8</f>
        <v>112.93280485091232</v>
      </c>
    </row>
    <row r="9" spans="1:10" x14ac:dyDescent="0.2">
      <c r="A9" s="2">
        <v>1967</v>
      </c>
      <c r="B9" s="20">
        <v>198.71199999999999</v>
      </c>
      <c r="C9" s="3">
        <f>(Table49!C9/Table50!$B9)*2</f>
        <v>98.522334300182905</v>
      </c>
      <c r="D9" s="3">
        <f>(Table49!D9/Table50!$B9)*2</f>
        <v>3.0194452272635775E-2</v>
      </c>
      <c r="E9" s="3">
        <f>(Table49!E9/Table50!$B9)*2</f>
        <v>9.9021085810515981</v>
      </c>
      <c r="F9" s="3">
        <f>(Table49!F9/Table50!$B9)*2</f>
        <v>4.3060912275051333</v>
      </c>
      <c r="G9" s="3">
        <f t="shared" ref="G9:G63" si="0">E9+F9</f>
        <v>14.208199808556731</v>
      </c>
      <c r="H9" s="3">
        <f>(Table49!H9/Table50!$B9)*2</f>
        <v>0.8957687507548614</v>
      </c>
      <c r="I9" s="3">
        <f>(Table49!I9/Table50!$B9)*2</f>
        <v>0.50324087121059624</v>
      </c>
      <c r="J9" s="3">
        <f t="shared" ref="J9:J63" si="1">C9+D9+G9+H9+I9</f>
        <v>114.15973818297773</v>
      </c>
    </row>
    <row r="10" spans="1:10" x14ac:dyDescent="0.2">
      <c r="A10" s="2">
        <v>1968</v>
      </c>
      <c r="B10" s="20">
        <v>200.70599999999999</v>
      </c>
      <c r="C10" s="3">
        <f>(Table49!C10/Table50!$B10)*2</f>
        <v>99.238473236205166</v>
      </c>
      <c r="D10" s="3">
        <f>(Table49!D10/Table50!$B10)*2</f>
        <v>0.14947236256016264</v>
      </c>
      <c r="E10" s="3">
        <f>(Table49!E10/Table50!$B10)*2</f>
        <v>10.26948420433769</v>
      </c>
      <c r="F10" s="3">
        <f>(Table49!F10/Table50!$B10)*2</f>
        <v>4.41961874582723</v>
      </c>
      <c r="G10" s="3">
        <f t="shared" si="0"/>
        <v>14.689102950164919</v>
      </c>
      <c r="H10" s="3">
        <f>(Table49!H10/Table50!$B10)*2</f>
        <v>0.89683417536097576</v>
      </c>
      <c r="I10" s="3">
        <f>(Table49!I10/Table50!$B10)*2</f>
        <v>0.69753769194742565</v>
      </c>
      <c r="J10" s="3">
        <f t="shared" si="1"/>
        <v>115.67142041623866</v>
      </c>
    </row>
    <row r="11" spans="1:10" x14ac:dyDescent="0.2">
      <c r="A11" s="2">
        <v>1969</v>
      </c>
      <c r="B11" s="20">
        <v>201.38499999999999</v>
      </c>
      <c r="C11" s="3">
        <f>(Table49!C11/Table50!$B11)*2</f>
        <v>101.63264254848259</v>
      </c>
      <c r="D11" s="3">
        <f>(Table49!D11/Table50!$B11)*2</f>
        <v>0.3277304665193535</v>
      </c>
      <c r="E11" s="3">
        <f>(Table49!E11/Table50!$B11)*2</f>
        <v>10.536236176860081</v>
      </c>
      <c r="F11" s="3">
        <f>(Table49!F11/Table50!$B11)*2</f>
        <v>4.5578270476947145</v>
      </c>
      <c r="G11" s="3">
        <f t="shared" si="0"/>
        <v>15.094063224554795</v>
      </c>
      <c r="H11" s="3">
        <f>(Table49!H11/Table50!$B11)*2</f>
        <v>1.003053852074385</v>
      </c>
      <c r="I11" s="3">
        <f>(Table49!I11/Table50!$B11)*2</f>
        <v>0.60580480174789586</v>
      </c>
      <c r="J11" s="3">
        <f t="shared" si="1"/>
        <v>118.66329489337902</v>
      </c>
    </row>
    <row r="12" spans="1:10" x14ac:dyDescent="0.2">
      <c r="A12" s="2">
        <v>1970</v>
      </c>
      <c r="B12" s="20">
        <v>203.98399999999998</v>
      </c>
      <c r="C12" s="3">
        <f>(Table49!C12/Table50!$B12)*2</f>
        <v>102.28949604257032</v>
      </c>
      <c r="D12" s="3">
        <f>(Table49!D12/Table50!$B12)*2</f>
        <v>0.55085387294377275</v>
      </c>
      <c r="E12" s="3">
        <f>(Table49!E12/Table50!$B12)*2</f>
        <v>10.80370301538008</v>
      </c>
      <c r="F12" s="3">
        <f>(Table49!F12/Table50!$B12)*2</f>
        <v>4.6194995685936151</v>
      </c>
      <c r="G12" s="3">
        <f t="shared" si="0"/>
        <v>15.423202583973694</v>
      </c>
      <c r="H12" s="3">
        <f>(Table49!H12/Table50!$B12)*2</f>
        <v>1.0098831280884777</v>
      </c>
      <c r="I12" s="3">
        <f>(Table49!I12/Table50!$B12)*2</f>
        <v>0.50003921876225588</v>
      </c>
      <c r="J12" s="3">
        <f t="shared" si="1"/>
        <v>119.77347484633852</v>
      </c>
    </row>
    <row r="13" spans="1:10" x14ac:dyDescent="0.2">
      <c r="A13" s="2">
        <v>1971</v>
      </c>
      <c r="B13" s="20">
        <v>206.827</v>
      </c>
      <c r="C13" s="3">
        <f>(Table49!C13/Table50!$B13)*2</f>
        <v>102.52823604575569</v>
      </c>
      <c r="D13" s="3">
        <f>(Table49!D13/Table50!$B13)*2</f>
        <v>0.82803736638330938</v>
      </c>
      <c r="E13" s="3">
        <f>(Table49!E13/Table50!$B13)*2</f>
        <v>11.24723686427838</v>
      </c>
      <c r="F13" s="3">
        <f>(Table49!F13/Table50!$B13)*2</f>
        <v>4.6586277420259439</v>
      </c>
      <c r="G13" s="3">
        <f t="shared" si="0"/>
        <v>15.905864606304323</v>
      </c>
      <c r="H13" s="3">
        <f>(Table49!H13/Table50!$B13)*2</f>
        <v>0.89930231546171435</v>
      </c>
      <c r="I13" s="3">
        <f>(Table49!I13/Table50!$B13)*2</f>
        <v>0.50283570326891558</v>
      </c>
      <c r="J13" s="3">
        <f t="shared" si="1"/>
        <v>120.66427603717395</v>
      </c>
    </row>
    <row r="14" spans="1:10" x14ac:dyDescent="0.2">
      <c r="A14" s="2">
        <v>1972</v>
      </c>
      <c r="B14" s="20">
        <v>209.28399999999999</v>
      </c>
      <c r="C14" s="3">
        <f>(Table49!C14/Table50!$B14)*2</f>
        <v>102.59278319118125</v>
      </c>
      <c r="D14" s="3">
        <f>(Table49!D14/Table50!$B14)*2</f>
        <v>1.1578528284355964</v>
      </c>
      <c r="E14" s="3">
        <f>(Table49!E14/Table50!$B14)*2</f>
        <v>12.015373846065634</v>
      </c>
      <c r="F14" s="3">
        <f>(Table49!F14/Table50!$B14)*2</f>
        <v>4.6303014086122207</v>
      </c>
      <c r="G14" s="3">
        <f t="shared" si="0"/>
        <v>16.645675254677855</v>
      </c>
      <c r="H14" s="3">
        <f>(Table49!H14/Table50!$B14)*2</f>
        <v>1.0034211884329429</v>
      </c>
      <c r="I14" s="3">
        <f>(Table49!I14/Table50!$B14)*2</f>
        <v>0.49693239808107648</v>
      </c>
      <c r="J14" s="3">
        <f t="shared" si="1"/>
        <v>121.89666486080871</v>
      </c>
    </row>
    <row r="15" spans="1:10" x14ac:dyDescent="0.2">
      <c r="A15" s="2">
        <v>1973</v>
      </c>
      <c r="B15" s="20">
        <v>211.357</v>
      </c>
      <c r="C15" s="3">
        <f>(Table49!C15/Table50!$B15)*2</f>
        <v>101.07361867565258</v>
      </c>
      <c r="D15" s="3">
        <f>(Table49!D15/Table50!$B15)*2</f>
        <v>2.0675270381809132</v>
      </c>
      <c r="E15" s="3">
        <f>(Table49!E15/Table50!$B15)*2</f>
        <v>13.100836499382561</v>
      </c>
      <c r="F15" s="3">
        <f>(Table49!F15/Table50!$B15)*2</f>
        <v>4.6312542286273937</v>
      </c>
      <c r="G15" s="3">
        <f t="shared" si="0"/>
        <v>17.732090728009954</v>
      </c>
      <c r="H15" s="3">
        <f>(Table49!H15/Table50!$B15)*2</f>
        <v>0.89895295637239359</v>
      </c>
      <c r="I15" s="3">
        <f>(Table49!I15/Table50!$B15)*2</f>
        <v>0.50152112302880902</v>
      </c>
      <c r="J15" s="3">
        <f t="shared" si="1"/>
        <v>122.27371052124465</v>
      </c>
    </row>
    <row r="16" spans="1:10" x14ac:dyDescent="0.2">
      <c r="A16" s="2">
        <v>1974</v>
      </c>
      <c r="B16" s="20">
        <v>213.34199999999998</v>
      </c>
      <c r="C16" s="3">
        <f>(Table49!C16/Table50!$B16)*2</f>
        <v>95.89271650792459</v>
      </c>
      <c r="D16" s="3">
        <f>(Table49!D16/Table50!$B16)*2</f>
        <v>2.7691876366811421</v>
      </c>
      <c r="E16" s="3">
        <f>(Table49!E16/Table50!$B16)*2</f>
        <v>13.879039289028885</v>
      </c>
      <c r="F16" s="3">
        <f>(Table49!F16/Table50!$B16)*2</f>
        <v>4.559289778852734</v>
      </c>
      <c r="G16" s="3">
        <f t="shared" si="0"/>
        <v>18.438329067881618</v>
      </c>
      <c r="H16" s="3">
        <f>(Table49!H16/Table50!$B16)*2</f>
        <v>0.70309643670725885</v>
      </c>
      <c r="I16" s="3">
        <f>(Table49!I16/Table50!$B16)*2</f>
        <v>0.40310862371216172</v>
      </c>
      <c r="J16" s="3">
        <f t="shared" si="1"/>
        <v>118.20643827290677</v>
      </c>
    </row>
    <row r="17" spans="1:10" x14ac:dyDescent="0.2">
      <c r="A17" s="2">
        <v>1975</v>
      </c>
      <c r="B17" s="20">
        <v>215.465</v>
      </c>
      <c r="C17" s="3">
        <f>(Table49!C17/Table50!$B17)*2</f>
        <v>89.369850167568458</v>
      </c>
      <c r="D17" s="3">
        <f>(Table49!D17/Table50!$B17)*2</f>
        <v>4.8906783004200216</v>
      </c>
      <c r="E17" s="3">
        <f>(Table49!E17/Table50!$B17)*2</f>
        <v>14.058856426797854</v>
      </c>
      <c r="F17" s="3">
        <f>(Table49!F17/Table50!$B17)*2</f>
        <v>4.3913025317336922</v>
      </c>
      <c r="G17" s="3">
        <f t="shared" si="0"/>
        <v>18.450158958531546</v>
      </c>
      <c r="H17" s="3">
        <f>(Table49!H17/Table50!$B17)*2</f>
        <v>1.0024830018796556</v>
      </c>
      <c r="I17" s="3">
        <f>(Table49!I17/Table50!$B17)*2</f>
        <v>0.3991367507483814</v>
      </c>
      <c r="J17" s="3">
        <f t="shared" si="1"/>
        <v>114.11230717914806</v>
      </c>
    </row>
    <row r="18" spans="1:10" x14ac:dyDescent="0.2">
      <c r="A18" s="2">
        <v>1976</v>
      </c>
      <c r="B18" s="20">
        <v>217.56299999999999</v>
      </c>
      <c r="C18" s="3">
        <f>(Table49!C18/Table50!$B18)*2</f>
        <v>93.585525404372063</v>
      </c>
      <c r="D18" s="3">
        <f>(Table49!D18/Table50!$B18)*2</f>
        <v>7.1906311328196031</v>
      </c>
      <c r="E18" s="3">
        <f>(Table49!E18/Table50!$B18)*2</f>
        <v>13.916886143324003</v>
      </c>
      <c r="F18" s="3">
        <f>(Table49!F18/Table50!$B18)*2</f>
        <v>4.1536474492445867</v>
      </c>
      <c r="G18" s="3">
        <f t="shared" si="0"/>
        <v>18.070533592568591</v>
      </c>
      <c r="H18" s="3">
        <f>(Table49!H18/Table50!$B18)*2</f>
        <v>0.91927395742842311</v>
      </c>
      <c r="I18" s="3">
        <f>(Table49!I18/Table50!$B18)*2</f>
        <v>0.40448054126850613</v>
      </c>
      <c r="J18" s="3">
        <f t="shared" si="1"/>
        <v>120.17044462845719</v>
      </c>
    </row>
    <row r="19" spans="1:10" x14ac:dyDescent="0.2">
      <c r="A19" s="2">
        <v>1977</v>
      </c>
      <c r="B19" s="20">
        <v>219.76</v>
      </c>
      <c r="C19" s="3">
        <f>(Table49!C19/Table50!$B19)*2</f>
        <v>94.402049474532959</v>
      </c>
      <c r="D19" s="3">
        <f>(Table49!D19/Table50!$B19)*2</f>
        <v>9.6186511377881683</v>
      </c>
      <c r="E19" s="3">
        <f>(Table49!E19/Table50!$B19)*2</f>
        <v>13.807610575172916</v>
      </c>
      <c r="F19" s="3">
        <f>(Table49!F19/Table50!$B19)*2</f>
        <v>3.8998179832544597</v>
      </c>
      <c r="G19" s="3">
        <f t="shared" si="0"/>
        <v>17.707428558427374</v>
      </c>
      <c r="H19" s="3">
        <f>(Table49!H19/Table50!$B19)*2</f>
        <v>0.91008372770294876</v>
      </c>
      <c r="I19" s="3">
        <f>(Table49!I19/Table50!$B19)*2</f>
        <v>0.40043684018929743</v>
      </c>
      <c r="J19" s="3">
        <f t="shared" si="1"/>
        <v>123.03864973864076</v>
      </c>
    </row>
    <row r="20" spans="1:10" x14ac:dyDescent="0.2">
      <c r="A20" s="2">
        <v>1978</v>
      </c>
      <c r="B20" s="20">
        <v>222.095</v>
      </c>
      <c r="C20" s="3">
        <f>(Table49!C20/Table50!$B20)*2</f>
        <v>91.64218477695303</v>
      </c>
      <c r="D20" s="3">
        <f>(Table49!D20/Table50!$B20)*2</f>
        <v>10.791190874916087</v>
      </c>
      <c r="E20" s="3">
        <f>(Table49!E20/Table50!$B20)*2</f>
        <v>13.965294130889937</v>
      </c>
      <c r="F20" s="3">
        <f>(Table49!F20/Table50!$B20)*2</f>
        <v>3.6952745446768276</v>
      </c>
      <c r="G20" s="3">
        <f t="shared" si="0"/>
        <v>17.660568675566765</v>
      </c>
      <c r="H20" s="3">
        <f>(Table49!H20/Table50!$B20)*2</f>
        <v>1.0806186541795177</v>
      </c>
      <c r="I20" s="3">
        <f>(Table49!I20/Table50!$B20)*2</f>
        <v>0.40523199531731918</v>
      </c>
      <c r="J20" s="3">
        <f t="shared" si="1"/>
        <v>121.57979497693272</v>
      </c>
    </row>
    <row r="21" spans="1:10" x14ac:dyDescent="0.2">
      <c r="A21" s="2">
        <v>1979</v>
      </c>
      <c r="B21" s="20">
        <v>224.56699999999998</v>
      </c>
      <c r="C21" s="3">
        <f>(Table49!C21/Table50!$B21)*2</f>
        <v>89.526390329818113</v>
      </c>
      <c r="D21" s="3">
        <f>(Table49!D21/Table50!$B21)*2</f>
        <v>14.782251182601197</v>
      </c>
      <c r="E21" s="3">
        <f>(Table49!E21/Table50!$B21)*2</f>
        <v>13.529924254231478</v>
      </c>
      <c r="F21" s="3">
        <f>(Table49!F21/Table50!$B21)*2</f>
        <v>3.5515102397057454</v>
      </c>
      <c r="G21" s="3">
        <f t="shared" si="0"/>
        <v>17.081434493937223</v>
      </c>
      <c r="H21" s="3">
        <f>(Table49!H21/Table50!$B21)*2</f>
        <v>1.0420052812746308</v>
      </c>
      <c r="I21" s="3">
        <f>(Table49!I21/Table50!$B21)*2</f>
        <v>0.39186523398362183</v>
      </c>
      <c r="J21" s="3">
        <f t="shared" si="1"/>
        <v>122.82394652161479</v>
      </c>
    </row>
    <row r="22" spans="1:10" x14ac:dyDescent="0.2">
      <c r="A22" s="2">
        <v>1980</v>
      </c>
      <c r="B22" s="20">
        <v>227.22499999999999</v>
      </c>
      <c r="C22" s="3">
        <f>(Table49!C22/Table50!$B22)*2</f>
        <v>83.8149843242782</v>
      </c>
      <c r="D22" s="3">
        <f>(Table49!D22/Table50!$B22)*2</f>
        <v>18.997507301803175</v>
      </c>
      <c r="E22" s="3">
        <f>(Table49!E22/Table50!$B22)*2</f>
        <v>12.954824513147761</v>
      </c>
      <c r="F22" s="3">
        <f>(Table49!F22/Table50!$B22)*2</f>
        <v>3.4626735614479043</v>
      </c>
      <c r="G22" s="3">
        <f t="shared" si="0"/>
        <v>16.417498074595667</v>
      </c>
      <c r="H22" s="3">
        <f>(Table49!H22/Table50!$B22)*2</f>
        <v>0.82625591374188589</v>
      </c>
      <c r="I22" s="3">
        <f>(Table49!I22/Table50!$B22)*2</f>
        <v>0.4400924194080757</v>
      </c>
      <c r="J22" s="3">
        <f t="shared" si="1"/>
        <v>120.496338033827</v>
      </c>
    </row>
    <row r="23" spans="1:10" x14ac:dyDescent="0.2">
      <c r="A23" s="2">
        <v>1981</v>
      </c>
      <c r="B23" s="20">
        <v>229.46600000000001</v>
      </c>
      <c r="C23" s="3">
        <f>(Table49!C23/Table50!$B23)*2</f>
        <v>79.57524462932264</v>
      </c>
      <c r="D23" s="3">
        <f>(Table49!D23/Table50!$B23)*2</f>
        <v>22.883827257797723</v>
      </c>
      <c r="E23" s="3">
        <f>(Table49!E23/Table50!$B23)*2</f>
        <v>12.952735917303652</v>
      </c>
      <c r="F23" s="3">
        <f>(Table49!F23/Table50!$B23)*2</f>
        <v>3.3948384510123502</v>
      </c>
      <c r="G23" s="3">
        <f t="shared" si="0"/>
        <v>16.347574368316003</v>
      </c>
      <c r="H23" s="3">
        <f>(Table49!H23/Table50!$B23)*2</f>
        <v>0.83916571518220562</v>
      </c>
      <c r="I23" s="3">
        <f>(Table49!I23/Table50!$B23)*2</f>
        <v>0.40093085685896818</v>
      </c>
      <c r="J23" s="3">
        <f t="shared" si="1"/>
        <v>120.04674282747753</v>
      </c>
    </row>
    <row r="24" spans="1:10" x14ac:dyDescent="0.2">
      <c r="A24" s="2">
        <v>1982</v>
      </c>
      <c r="B24" s="20">
        <v>231.66399999999999</v>
      </c>
      <c r="C24" s="3">
        <f>(Table49!C24/Table50!$B24)*2</f>
        <v>73.850107116139199</v>
      </c>
      <c r="D24" s="3">
        <f>(Table49!D24/Table50!$B24)*2</f>
        <v>26.676922407135915</v>
      </c>
      <c r="E24" s="3">
        <f>(Table49!E24/Table50!$B24)*2</f>
        <v>12.771172905587404</v>
      </c>
      <c r="F24" s="3">
        <f>(Table49!F24/Table50!$B24)*2</f>
        <v>3.3817079908833483</v>
      </c>
      <c r="G24" s="3">
        <f t="shared" si="0"/>
        <v>16.152880896470752</v>
      </c>
      <c r="H24" s="3">
        <f>(Table49!H24/Table50!$B24)*2</f>
        <v>0.89855998342426968</v>
      </c>
      <c r="I24" s="3">
        <f>(Table49!I24/Table50!$B24)*2</f>
        <v>0.39712687340285935</v>
      </c>
      <c r="J24" s="3">
        <f t="shared" si="1"/>
        <v>117.97559727657298</v>
      </c>
    </row>
    <row r="25" spans="1:10" x14ac:dyDescent="0.2">
      <c r="A25" s="2">
        <v>1983</v>
      </c>
      <c r="B25" s="20">
        <v>233.792</v>
      </c>
      <c r="C25" s="3">
        <f>(Table49!C25/Table50!$B25)*2</f>
        <v>70.451632379992375</v>
      </c>
      <c r="D25" s="3">
        <f>(Table49!D25/Table50!$B25)*2</f>
        <v>31.270205995072544</v>
      </c>
      <c r="E25" s="3">
        <f>(Table49!E25/Table50!$B25)*2</f>
        <v>13.032898901587737</v>
      </c>
      <c r="F25" s="3">
        <f>(Table49!F25/Table50!$B25)*2</f>
        <v>3.4059420339447031</v>
      </c>
      <c r="G25" s="3">
        <f t="shared" si="0"/>
        <v>16.43884093553244</v>
      </c>
      <c r="H25" s="3">
        <f>(Table49!H25/Table50!$B25)*2</f>
        <v>0.99014080892417189</v>
      </c>
      <c r="I25" s="3">
        <f>(Table49!I25/Table50!$B25)*2</f>
        <v>0.40377771694497677</v>
      </c>
      <c r="J25" s="3">
        <f t="shared" si="1"/>
        <v>119.5545978364665</v>
      </c>
    </row>
    <row r="26" spans="1:10" x14ac:dyDescent="0.2">
      <c r="A26" s="2">
        <v>1984</v>
      </c>
      <c r="B26" s="20">
        <v>235.82499999999999</v>
      </c>
      <c r="C26" s="3">
        <f>(Table49!C26/Table50!$B26)*2</f>
        <v>66.800682828527016</v>
      </c>
      <c r="D26" s="3">
        <f>(Table49!D26/Table50!$B26)*2</f>
        <v>37.308826460298953</v>
      </c>
      <c r="E26" s="3">
        <f>(Table49!E26/Table50!$B26)*2</f>
        <v>13.164106858899606</v>
      </c>
      <c r="F26" s="3">
        <f>(Table49!F26/Table50!$B26)*2</f>
        <v>3.458946252517757</v>
      </c>
      <c r="G26" s="3">
        <f t="shared" si="0"/>
        <v>16.623053111417363</v>
      </c>
      <c r="H26" s="3">
        <f>(Table49!H26/Table50!$B26)*2</f>
        <v>0.91614120640305319</v>
      </c>
      <c r="I26" s="3">
        <f>(Table49!I26/Table50!$B26)*2</f>
        <v>0.39860065726704125</v>
      </c>
      <c r="J26" s="3">
        <f t="shared" si="1"/>
        <v>122.04730426391342</v>
      </c>
    </row>
    <row r="27" spans="1:10" x14ac:dyDescent="0.2">
      <c r="A27" s="2">
        <v>1985</v>
      </c>
      <c r="B27" s="20">
        <v>237.92400000000001</v>
      </c>
      <c r="C27" s="3">
        <f>(Table49!C27/Table50!$B27)*2</f>
        <v>62.872507627111588</v>
      </c>
      <c r="D27" s="3">
        <f>(Table49!D27/Table50!$B27)*2</f>
        <v>45.273961433062659</v>
      </c>
      <c r="E27" s="3">
        <f>(Table49!E27/Table50!$B27)*2</f>
        <v>13.511575124829781</v>
      </c>
      <c r="F27" s="3">
        <f>(Table49!F27/Table50!$B27)*2</f>
        <v>3.5128864679477476</v>
      </c>
      <c r="G27" s="3">
        <f t="shared" si="0"/>
        <v>17.024461592777527</v>
      </c>
      <c r="H27" s="3">
        <f>(Table49!H27/Table50!$B27)*2</f>
        <v>0.87805769909719067</v>
      </c>
      <c r="I27" s="3">
        <f>(Table49!I27/Table50!$B27)*2</f>
        <v>0.4041631756140372</v>
      </c>
      <c r="J27" s="3">
        <f t="shared" si="1"/>
        <v>126.45315152766298</v>
      </c>
    </row>
    <row r="28" spans="1:10" x14ac:dyDescent="0.2">
      <c r="A28" s="2">
        <v>1986</v>
      </c>
      <c r="B28" s="20">
        <v>240.13288699999998</v>
      </c>
      <c r="C28" s="3">
        <f>(Table49!C28/Table50!$B28)*2</f>
        <v>60.176960641461932</v>
      </c>
      <c r="D28" s="3">
        <f>(Table49!D28/Table50!$B28)*2</f>
        <v>45.792411599165924</v>
      </c>
      <c r="E28" s="3">
        <f>(Table49!E28/Table50!$B28)*2</f>
        <v>13.596396731781267</v>
      </c>
      <c r="F28" s="3">
        <f>(Table49!F28/Table50!$B28)*2</f>
        <v>3.5854897292764405</v>
      </c>
      <c r="G28" s="3">
        <f t="shared" si="0"/>
        <v>17.181886461057708</v>
      </c>
      <c r="H28" s="3">
        <f>(Table49!H28/Table50!$B28)*2</f>
        <v>1.0072006505298043</v>
      </c>
      <c r="I28" s="3">
        <f>(Table49!I28/Table50!$B28)*2</f>
        <v>0.41561614638528294</v>
      </c>
      <c r="J28" s="3">
        <f t="shared" si="1"/>
        <v>124.57407549860065</v>
      </c>
    </row>
    <row r="29" spans="1:10" x14ac:dyDescent="0.2">
      <c r="A29" s="2">
        <v>1987</v>
      </c>
      <c r="B29" s="20">
        <v>242.288918</v>
      </c>
      <c r="C29" s="3">
        <f>(Table49!C29/Table50!$B29)*2</f>
        <v>62.511296503141608</v>
      </c>
      <c r="D29" s="3">
        <f>(Table49!D29/Table50!$B29)*2</f>
        <v>47.810548231512598</v>
      </c>
      <c r="E29" s="3">
        <f>(Table49!E29/Table50!$B29)*2</f>
        <v>13.861153979811819</v>
      </c>
      <c r="F29" s="3">
        <f>(Table49!F29/Table50!$B29)*2</f>
        <v>3.6400756884803127</v>
      </c>
      <c r="G29" s="3">
        <f t="shared" si="0"/>
        <v>17.501229668292133</v>
      </c>
      <c r="H29" s="3">
        <f>(Table49!H29/Table50!$B29)*2</f>
        <v>0.88514572507191613</v>
      </c>
      <c r="I29" s="3">
        <f>(Table49!I29/Table50!$B29)*2</f>
        <v>0.44973653418900406</v>
      </c>
      <c r="J29" s="3">
        <f t="shared" si="1"/>
        <v>129.15795666220725</v>
      </c>
    </row>
    <row r="30" spans="1:10" x14ac:dyDescent="0.2">
      <c r="A30" s="2">
        <v>1988</v>
      </c>
      <c r="B30" s="20">
        <v>244.49898199999998</v>
      </c>
      <c r="C30" s="3">
        <f>(Table49!C30/Table50!$B30)*2</f>
        <v>62.198527417647973</v>
      </c>
      <c r="D30" s="3">
        <f>(Table49!D30/Table50!$B30)*2</f>
        <v>49.066813701498361</v>
      </c>
      <c r="E30" s="3">
        <f>(Table49!E30/Table50!$B30)*2</f>
        <v>14.288949064008783</v>
      </c>
      <c r="F30" s="3">
        <f>(Table49!F30/Table50!$B30)*2</f>
        <v>3.6937986105807181</v>
      </c>
      <c r="G30" s="3">
        <f t="shared" si="0"/>
        <v>17.982747674589501</v>
      </c>
      <c r="H30" s="3">
        <f>(Table49!H30/Table50!$B30)*2</f>
        <v>0.84879028248878341</v>
      </c>
      <c r="I30" s="3">
        <f>(Table49!I30/Table50!$B30)*2</f>
        <v>0.43786677815344038</v>
      </c>
      <c r="J30" s="3">
        <f t="shared" si="1"/>
        <v>130.53474585437806</v>
      </c>
    </row>
    <row r="31" spans="1:10" x14ac:dyDescent="0.2">
      <c r="A31" s="2">
        <v>1989</v>
      </c>
      <c r="B31" s="20">
        <v>246.81922999999998</v>
      </c>
      <c r="C31" s="3">
        <f>(Table49!C31/Table50!$B31)*2</f>
        <v>62.886086011623988</v>
      </c>
      <c r="D31" s="3">
        <f>(Table49!D31/Table50!$B31)*2</f>
        <v>48.298246453487444</v>
      </c>
      <c r="E31" s="3">
        <f>(Table49!E31/Table50!$B31)*2</f>
        <v>12.858770604301787</v>
      </c>
      <c r="F31" s="3">
        <f>(Table49!F31/Table50!$B31)*2</f>
        <v>3.5476164900117393</v>
      </c>
      <c r="G31" s="3">
        <f t="shared" si="0"/>
        <v>16.406387094313526</v>
      </c>
      <c r="H31" s="3">
        <f>(Table49!H31/Table50!$B31)*2</f>
        <v>0.78198864206538998</v>
      </c>
      <c r="I31" s="3">
        <f>(Table49!I31/Table50!$B31)*2</f>
        <v>0.42468301052140955</v>
      </c>
      <c r="J31" s="3">
        <f t="shared" si="1"/>
        <v>128.79739121201177</v>
      </c>
    </row>
    <row r="32" spans="1:10" x14ac:dyDescent="0.2">
      <c r="A32" s="2">
        <v>1990</v>
      </c>
      <c r="B32" s="20">
        <v>249.464</v>
      </c>
      <c r="C32" s="3">
        <f>(Table49!C32/Table50!$B32)*2</f>
        <v>64.549609315643764</v>
      </c>
      <c r="D32" s="3">
        <f>(Table49!D32/Table50!$B32)*2</f>
        <v>49.726213000673432</v>
      </c>
      <c r="E32" s="3">
        <f>(Table49!E32/Table50!$B32)*2</f>
        <v>13.633168514839301</v>
      </c>
      <c r="F32" s="3">
        <f>(Table49!F32/Table50!$B32)*2</f>
        <v>3.6488596855658528</v>
      </c>
      <c r="G32" s="3">
        <f t="shared" si="0"/>
        <v>17.282028200405154</v>
      </c>
      <c r="H32" s="3">
        <f>(Table49!H32/Table50!$B32)*2</f>
        <v>0.82976449946367692</v>
      </c>
      <c r="I32" s="3">
        <f>(Table49!I32/Table50!$B32)*2</f>
        <v>0.42150051372207048</v>
      </c>
      <c r="J32" s="3">
        <f t="shared" si="1"/>
        <v>132.8091155299081</v>
      </c>
    </row>
    <row r="33" spans="1:12" x14ac:dyDescent="0.2">
      <c r="A33" s="2">
        <v>1991</v>
      </c>
      <c r="B33" s="20">
        <v>252.15299999999999</v>
      </c>
      <c r="C33" s="3">
        <f>(Table49!C33/Table50!$B33)*2</f>
        <v>63.913131513276817</v>
      </c>
      <c r="D33" s="3">
        <f>(Table49!D33/Table50!$B33)*2</f>
        <v>50.572795088696154</v>
      </c>
      <c r="E33" s="3">
        <f>(Table49!E33/Table50!$B33)*2</f>
        <v>14.087271937275498</v>
      </c>
      <c r="F33" s="3">
        <f>(Table49!F33/Table50!$B33)*2</f>
        <v>3.671117698976416</v>
      </c>
      <c r="G33" s="3">
        <f t="shared" si="0"/>
        <v>17.758389636251913</v>
      </c>
      <c r="H33" s="3">
        <f>(Table49!H33/Table50!$B33)*2</f>
        <v>0.92269726049340295</v>
      </c>
      <c r="I33" s="3">
        <f>(Table49!I33/Table50!$B33)*2</f>
        <v>0.42073155631390863</v>
      </c>
      <c r="J33" s="3">
        <f t="shared" si="1"/>
        <v>133.5877450550322</v>
      </c>
    </row>
    <row r="34" spans="1:12" x14ac:dyDescent="0.2">
      <c r="A34" s="2">
        <v>1992</v>
      </c>
      <c r="B34" s="20">
        <v>255.03</v>
      </c>
      <c r="C34" s="3">
        <f>(Table49!C34/Table50!$B34)*2</f>
        <v>64.113071689202044</v>
      </c>
      <c r="D34" s="3">
        <f>(Table49!D34/Table50!$B34)*2</f>
        <v>52.097570158986855</v>
      </c>
      <c r="E34" s="3">
        <f>(Table49!E34/Table50!$B34)*2</f>
        <v>15.239472476150823</v>
      </c>
      <c r="F34" s="3">
        <f>(Table49!F34/Table50!$B34)*2</f>
        <v>3.6114760713935619</v>
      </c>
      <c r="G34" s="3">
        <f t="shared" si="0"/>
        <v>18.850948547544384</v>
      </c>
      <c r="H34" s="3">
        <f>(Table49!H34/Table50!$B34)*2</f>
        <v>0.98861583460885361</v>
      </c>
      <c r="I34" s="3">
        <f>(Table49!I34/Table50!$B34)*2</f>
        <v>0.15661064262299207</v>
      </c>
      <c r="J34" s="3">
        <f t="shared" si="1"/>
        <v>136.20681687296511</v>
      </c>
    </row>
    <row r="35" spans="1:12" x14ac:dyDescent="0.2">
      <c r="A35" s="2">
        <v>1993</v>
      </c>
      <c r="B35" s="20">
        <v>257.78300000000002</v>
      </c>
      <c r="C35" s="3">
        <f>(Table49!C35/Table50!$B35)*2</f>
        <v>63.988401629987919</v>
      </c>
      <c r="D35" s="3">
        <f>(Table49!D35/Table50!$B35)*2</f>
        <v>54.81451280074311</v>
      </c>
      <c r="E35" s="3">
        <f>(Table49!E35/Table50!$B35)*2</f>
        <v>15.904520960875487</v>
      </c>
      <c r="F35" s="3">
        <f>(Table49!F35/Table50!$B35)*2</f>
        <v>3.7338100454025627</v>
      </c>
      <c r="G35" s="3">
        <f t="shared" si="0"/>
        <v>19.638331006278051</v>
      </c>
      <c r="H35" s="3">
        <f>(Table49!H35/Table50!$B35)*2</f>
        <v>1.0459803597492443</v>
      </c>
      <c r="I35" s="3">
        <f>(Table49!I35/Table50!$B35)*2</f>
        <v>0.15445828256012203</v>
      </c>
      <c r="J35" s="3">
        <f t="shared" si="1"/>
        <v>139.64168407931842</v>
      </c>
    </row>
    <row r="36" spans="1:12" x14ac:dyDescent="0.2">
      <c r="A36" s="2">
        <v>1994</v>
      </c>
      <c r="B36" s="20">
        <v>260.327</v>
      </c>
      <c r="C36" s="3">
        <f>(Table49!C36/Table50!$B36)*2</f>
        <v>65.126460828973947</v>
      </c>
      <c r="D36" s="3">
        <f>(Table49!D36/Table50!$B36)*2</f>
        <v>56.969923465172492</v>
      </c>
      <c r="E36" s="3">
        <f>(Table49!E36/Table50!$B36)*2</f>
        <v>16.079721172046526</v>
      </c>
      <c r="F36" s="3">
        <f>(Table49!F36/Table50!$B36)*2</f>
        <v>3.8577884542032557</v>
      </c>
      <c r="G36" s="3">
        <f t="shared" si="0"/>
        <v>19.937509626249781</v>
      </c>
      <c r="H36" s="3">
        <f>(Table49!H36/Table50!$B36)*2</f>
        <v>0.96551159737981018</v>
      </c>
      <c r="I36" s="3">
        <f>(Table49!I36/Table50!$B36)*2</f>
        <v>0.14039888419820232</v>
      </c>
      <c r="J36" s="3">
        <f t="shared" si="1"/>
        <v>143.13980440197423</v>
      </c>
    </row>
    <row r="37" spans="1:12" x14ac:dyDescent="0.2">
      <c r="A37" s="2">
        <v>1995</v>
      </c>
      <c r="B37" s="20">
        <v>262.803</v>
      </c>
      <c r="C37" s="3">
        <f>(Table49!C37/Table50!$B37)*2</f>
        <v>65.847380510066159</v>
      </c>
      <c r="D37" s="3">
        <f>(Table49!D37/Table50!$B37)*2</f>
        <v>59.217815980343047</v>
      </c>
      <c r="E37" s="3">
        <f>(Table49!E37/Table50!$B37)*2</f>
        <v>16.563664031388285</v>
      </c>
      <c r="F37" s="3">
        <f>(Table49!F37/Table50!$B37)*2</f>
        <v>4.0208995717562539</v>
      </c>
      <c r="G37" s="3">
        <f t="shared" si="0"/>
        <v>20.584563603144538</v>
      </c>
      <c r="H37" s="3">
        <f>(Table49!H37/Table50!$B37)*2</f>
        <v>0.91384545029751363</v>
      </c>
      <c r="I37" s="3">
        <f>(Table49!I37/Table50!$B37)*2</f>
        <v>0.27205343405535409</v>
      </c>
      <c r="J37" s="3">
        <f t="shared" si="1"/>
        <v>146.8356589779066</v>
      </c>
    </row>
    <row r="38" spans="1:12" x14ac:dyDescent="0.2">
      <c r="A38" s="2">
        <v>1996</v>
      </c>
      <c r="B38" s="20">
        <v>265.22899999999998</v>
      </c>
      <c r="C38" s="3">
        <f>(Table49!C38/Table50!$B38)*2</f>
        <v>66.246470701054918</v>
      </c>
      <c r="D38" s="3">
        <f>(Table49!D38/Table50!$B38)*2</f>
        <v>60.702026695993851</v>
      </c>
      <c r="E38" s="3">
        <f>(Table49!E38/Table50!$B38)*2</f>
        <v>16.709808466963675</v>
      </c>
      <c r="F38" s="3">
        <f>(Table49!F38/Table50!$B38)*2</f>
        <v>4.0516832806514547</v>
      </c>
      <c r="G38" s="3">
        <f t="shared" si="0"/>
        <v>20.761491747615132</v>
      </c>
      <c r="H38" s="3">
        <f>(Table49!H38/Table50!$B38)*2</f>
        <v>0.98615045238003773</v>
      </c>
      <c r="I38" s="3">
        <f>(Table49!I38/Table50!$B38)*2</f>
        <v>0.71209219021343684</v>
      </c>
      <c r="J38" s="3">
        <f t="shared" si="1"/>
        <v>149.40823178725736</v>
      </c>
    </row>
    <row r="39" spans="1:12" x14ac:dyDescent="0.2">
      <c r="A39" s="2">
        <v>1997</v>
      </c>
      <c r="B39" s="20">
        <v>267.78399999999999</v>
      </c>
      <c r="C39" s="3">
        <f>(Table49!C39/Table50!$B39)*2</f>
        <v>66.176513864850193</v>
      </c>
      <c r="D39" s="3">
        <f>(Table49!D39/Table50!$B39)*2</f>
        <v>63.893124808118827</v>
      </c>
      <c r="E39" s="3">
        <f>(Table49!E39/Table50!$B39)*2</f>
        <v>17.658737203400268</v>
      </c>
      <c r="F39" s="3">
        <f>(Table49!F39/Table50!$B39)*2</f>
        <v>3.8176534196979226</v>
      </c>
      <c r="G39" s="3">
        <f t="shared" si="0"/>
        <v>21.47639062309819</v>
      </c>
      <c r="H39" s="3">
        <f>(Table49!H39/Table50!$B39)*2</f>
        <v>0.96585543617620695</v>
      </c>
      <c r="I39" s="3">
        <f>(Table49!I39/Table50!$B39)*2</f>
        <v>0.60835887874995287</v>
      </c>
      <c r="J39" s="3">
        <f t="shared" si="1"/>
        <v>153.12024361099336</v>
      </c>
    </row>
    <row r="40" spans="1:12" x14ac:dyDescent="0.2">
      <c r="A40" s="2">
        <v>1998</v>
      </c>
      <c r="B40" s="20">
        <v>270.24799999999999</v>
      </c>
      <c r="C40" s="3">
        <f>(Table49!C40/Table50!$B40)*2</f>
        <v>66.354575458139237</v>
      </c>
      <c r="D40" s="3">
        <f>(Table49!D40/Table50!$B40)*2</f>
        <v>65.753239843491386</v>
      </c>
      <c r="E40" s="3">
        <f>(Table49!E40/Table50!$B40)*2</f>
        <v>17.44905285385148</v>
      </c>
      <c r="F40" s="3">
        <f>(Table49!F40/Table50!$B40)*2</f>
        <v>3.7146072528850325</v>
      </c>
      <c r="G40" s="3">
        <f t="shared" si="0"/>
        <v>21.163660106736511</v>
      </c>
      <c r="H40" s="3">
        <f>(Table49!H40/Table50!$B40)*2</f>
        <v>0.95864943188859031</v>
      </c>
      <c r="I40" s="3">
        <f>(Table49!I40/Table50!$B40)*2</f>
        <v>0.59695451776259845</v>
      </c>
      <c r="J40" s="3">
        <f t="shared" si="1"/>
        <v>154.82707935801835</v>
      </c>
    </row>
    <row r="41" spans="1:12" x14ac:dyDescent="0.2">
      <c r="A41" s="2">
        <v>1999</v>
      </c>
      <c r="B41" s="20">
        <v>272.69099999999997</v>
      </c>
      <c r="C41" s="3">
        <f>(Table49!C41/Table50!$B41)*2</f>
        <v>67.942565027815363</v>
      </c>
      <c r="D41" s="3">
        <f>(Table49!D41/Table50!$B41)*2</f>
        <v>67.45273221657601</v>
      </c>
      <c r="E41" s="3">
        <f>(Table49!E41/Table50!$B41)*2</f>
        <v>16.731457279369934</v>
      </c>
      <c r="F41" s="3">
        <f>(Table49!F41/Table50!$B41)*2</f>
        <v>3.5806827403936605</v>
      </c>
      <c r="G41" s="3">
        <f t="shared" si="0"/>
        <v>20.312140019763596</v>
      </c>
      <c r="H41" s="3">
        <f>(Table49!H41/Table50!$B41)*2</f>
        <v>1.0779275449054506</v>
      </c>
      <c r="I41" s="3">
        <f>(Table49!I41/Table50!$B41)*2</f>
        <v>0.56862026482096306</v>
      </c>
      <c r="J41" s="3">
        <f t="shared" si="1"/>
        <v>157.3539850738814</v>
      </c>
    </row>
    <row r="42" spans="1:12" x14ac:dyDescent="0.2">
      <c r="A42" s="2">
        <v>2000</v>
      </c>
      <c r="B42" s="20">
        <v>282.16241100000002</v>
      </c>
      <c r="C42" s="3">
        <f>(Table49!C42/Table50!$B42)*2</f>
        <v>65.588862737849979</v>
      </c>
      <c r="D42" s="3">
        <f>(Table49!D42/Table50!$B42)*2</f>
        <v>64.435128321928389</v>
      </c>
      <c r="E42" s="3">
        <f>(Table49!E42/Table50!$B42)*2</f>
        <v>15.808624981477433</v>
      </c>
      <c r="F42" s="3">
        <f>(Table49!F42/Table50!$B42)*2</f>
        <v>3.3722285614655472</v>
      </c>
      <c r="G42" s="3">
        <f t="shared" si="0"/>
        <v>19.18085354294298</v>
      </c>
      <c r="H42" s="3">
        <f>(Table49!H42/Table50!$B42)*2</f>
        <v>1.1121559973913651</v>
      </c>
      <c r="I42" s="3">
        <f>(Table49!I42/Table50!$B42)*2</f>
        <v>0.59245105213907556</v>
      </c>
      <c r="J42" s="3">
        <f t="shared" si="1"/>
        <v>150.90945165225179</v>
      </c>
      <c r="L42" s="3"/>
    </row>
    <row r="43" spans="1:12" x14ac:dyDescent="0.2">
      <c r="A43" s="2">
        <v>2001</v>
      </c>
      <c r="B43" s="20">
        <v>284.96895499999999</v>
      </c>
      <c r="C43" s="3">
        <f>(Table49!C43/Table50!$B43)*2</f>
        <v>64.536395801528755</v>
      </c>
      <c r="D43" s="3">
        <f>(Table49!D43/Table50!$B43)*2</f>
        <v>63.853604904987009</v>
      </c>
      <c r="E43" s="3">
        <f>(Table49!E43/Table50!$B43)*2</f>
        <v>15.476705054325441</v>
      </c>
      <c r="F43" s="3">
        <f>(Table49!F43/Table50!$B43)*2</f>
        <v>3.294650592922626</v>
      </c>
      <c r="G43" s="3">
        <f t="shared" si="0"/>
        <v>18.771355647248068</v>
      </c>
      <c r="H43" s="3">
        <f>(Table49!H43/Table50!$B43)*2</f>
        <v>0.9412321002646814</v>
      </c>
      <c r="I43" s="3">
        <f>(Table49!I43/Table50!$B43)*2</f>
        <v>0.99876016307872784</v>
      </c>
      <c r="J43" s="3">
        <f t="shared" si="1"/>
        <v>149.10134861710722</v>
      </c>
      <c r="L43" s="3"/>
    </row>
    <row r="44" spans="1:12" x14ac:dyDescent="0.2">
      <c r="A44" s="2">
        <v>2002</v>
      </c>
      <c r="B44" s="20">
        <v>287.62519300000002</v>
      </c>
      <c r="C44" s="3">
        <f>(Table49!C44/Table50!$B44)*2</f>
        <v>63.338111621673036</v>
      </c>
      <c r="D44" s="3">
        <f>(Table49!D44/Table50!$B44)*2</f>
        <v>64.289514147172824</v>
      </c>
      <c r="E44" s="3">
        <f>(Table49!E44/Table50!$B44)*2</f>
        <v>15.461990830234623</v>
      </c>
      <c r="F44" s="3">
        <f>(Table49!F44/Table50!$B44)*2</f>
        <v>3.2881451034792324</v>
      </c>
      <c r="G44" s="3">
        <f t="shared" si="0"/>
        <v>18.750135933713857</v>
      </c>
      <c r="H44" s="3">
        <f>(Table49!H44/Table50!$B44)*2</f>
        <v>1.0656592082034886</v>
      </c>
      <c r="I44" s="3">
        <f>(Table49!I44/Table50!$B44)*2</f>
        <v>0.96098365103953232</v>
      </c>
      <c r="J44" s="3">
        <f t="shared" si="1"/>
        <v>148.40440456180275</v>
      </c>
      <c r="L44" s="3"/>
    </row>
    <row r="45" spans="1:12" x14ac:dyDescent="0.2">
      <c r="A45" s="2">
        <v>2003</v>
      </c>
      <c r="B45" s="20">
        <v>290.107933</v>
      </c>
      <c r="C45" s="3">
        <f>(Table49!C45/Table50!$B45)*2</f>
        <v>61.075863202632718</v>
      </c>
      <c r="D45" s="3">
        <f>(Table49!D45/Table50!$B45)*2</f>
        <v>62.585387789918578</v>
      </c>
      <c r="E45" s="3">
        <f>(Table49!E45/Table50!$B45)*2</f>
        <v>15.230444115432821</v>
      </c>
      <c r="F45" s="3">
        <f>(Table49!F45/Table50!$B45)*2</f>
        <v>3.0940020984267651</v>
      </c>
      <c r="G45" s="3">
        <f t="shared" si="0"/>
        <v>18.324446213859588</v>
      </c>
      <c r="H45" s="3">
        <f>(Table49!H45/Table50!$B45)*2</f>
        <v>1.0052276483692053</v>
      </c>
      <c r="I45" s="3">
        <f>(Table49!I45/Table50!$B45)*2</f>
        <v>0.77112755349032447</v>
      </c>
      <c r="J45" s="3">
        <f t="shared" si="1"/>
        <v>143.76205240827039</v>
      </c>
      <c r="L45" s="3"/>
    </row>
    <row r="46" spans="1:12" x14ac:dyDescent="0.2">
      <c r="A46" s="2">
        <v>2004</v>
      </c>
      <c r="B46" s="20">
        <v>292.80529799999999</v>
      </c>
      <c r="C46" s="3">
        <f>(Table49!C46/Table50!$B46)*2</f>
        <v>61.779701941674482</v>
      </c>
      <c r="D46" s="3">
        <f>(Table49!D46/Table50!$B46)*2</f>
        <v>61.59242915937056</v>
      </c>
      <c r="E46" s="3">
        <f>(Table49!E46/Table50!$B46)*2</f>
        <v>15.655616969091604</v>
      </c>
      <c r="F46" s="3">
        <f>(Table49!F46/Table50!$B46)*2</f>
        <v>3.3230864017229007</v>
      </c>
      <c r="G46" s="3">
        <f t="shared" si="0"/>
        <v>18.978703370814504</v>
      </c>
      <c r="H46" s="3">
        <f>(Table49!H46/Table50!$B46)*2</f>
        <v>0.88927567415392139</v>
      </c>
      <c r="I46" s="3">
        <f>(Table49!I46/Table50!$B46)*2</f>
        <v>0.65759362697364465</v>
      </c>
      <c r="J46" s="3">
        <f t="shared" si="1"/>
        <v>143.89770377298709</v>
      </c>
      <c r="L46" s="3"/>
    </row>
    <row r="47" spans="1:12" x14ac:dyDescent="0.2">
      <c r="A47" s="2">
        <v>2005</v>
      </c>
      <c r="B47" s="20">
        <v>295.51659899999999</v>
      </c>
      <c r="C47" s="3">
        <f>(Table49!C47/Table50!$B47)*2</f>
        <v>63.24871725085098</v>
      </c>
      <c r="D47" s="3">
        <f>(Table49!D47/Table50!$B47)*2</f>
        <v>60.966040768734082</v>
      </c>
      <c r="E47" s="3">
        <f>(Table49!E47/Table50!$B47)*2</f>
        <v>15.301077980396675</v>
      </c>
      <c r="F47" s="3">
        <f>(Table49!F47/Table50!$B47)*2</f>
        <v>3.2535732869146581</v>
      </c>
      <c r="G47" s="3">
        <f t="shared" si="0"/>
        <v>18.554651267311332</v>
      </c>
      <c r="H47" s="3">
        <f>(Table49!H47/Table50!$B47)*2</f>
        <v>1.0523458292363068</v>
      </c>
      <c r="I47" s="3">
        <f>(Table49!I47/Table50!$B47)*2</f>
        <v>0.6375369548175075</v>
      </c>
      <c r="J47" s="3">
        <f t="shared" si="1"/>
        <v>144.45929207095023</v>
      </c>
      <c r="L47" s="3"/>
    </row>
    <row r="48" spans="1:12" x14ac:dyDescent="0.2">
      <c r="A48" s="16">
        <v>2006</v>
      </c>
      <c r="B48" s="20">
        <v>298.37991199999999</v>
      </c>
      <c r="C48" s="3">
        <f>(Table49!C48/Table50!$B48)*2</f>
        <v>62.490166412878978</v>
      </c>
      <c r="D48" s="3">
        <f>(Table49!D48/Table50!$B48)*2</f>
        <v>60.220822672172197</v>
      </c>
      <c r="E48" s="3">
        <f>(Table49!E48/Table50!$B48)*2</f>
        <v>13.763299664833688</v>
      </c>
      <c r="F48" s="3">
        <f>(Table49!F48/Table50!$B48)*2</f>
        <v>3.10478498558055</v>
      </c>
      <c r="G48" s="3">
        <f t="shared" si="0"/>
        <v>16.868084650414239</v>
      </c>
      <c r="H48" s="3">
        <f>(Table49!H48/Table50!$B48)*2</f>
        <v>1.117609859494715</v>
      </c>
      <c r="I48" s="3">
        <f>(Table49!I48/Table50!$B48)*2</f>
        <v>0.65909879764293833</v>
      </c>
      <c r="J48" s="3">
        <f t="shared" si="1"/>
        <v>141.35578239260306</v>
      </c>
      <c r="L48" s="3"/>
    </row>
    <row r="49" spans="1:12" x14ac:dyDescent="0.2">
      <c r="A49" s="16">
        <v>2007</v>
      </c>
      <c r="B49" s="20">
        <v>301.23120699999998</v>
      </c>
      <c r="C49" s="3">
        <f>(Table49!C49/Table50!$B49)*2</f>
        <v>61.515263412694729</v>
      </c>
      <c r="D49" s="3">
        <f>(Table49!D49/Table50!$B49)*2</f>
        <v>57.876782786384069</v>
      </c>
      <c r="E49" s="3">
        <f>(Table49!E49/Table50!$B49)*2</f>
        <v>13.725098377267532</v>
      </c>
      <c r="F49" s="3">
        <f>(Table49!F49/Table50!$B49)*2</f>
        <v>2.9768070414190078</v>
      </c>
      <c r="G49" s="3">
        <f t="shared" si="0"/>
        <v>16.70190541868654</v>
      </c>
      <c r="H49" s="3">
        <f>(Table49!H49/Table50!$B49)*2</f>
        <v>0.98610760948904452</v>
      </c>
      <c r="I49" s="3">
        <f>(Table49!I49/Table50!$B49)*2</f>
        <v>0.62180797810638289</v>
      </c>
      <c r="J49" s="3">
        <f t="shared" si="1"/>
        <v>137.70186720536077</v>
      </c>
      <c r="L49" s="3"/>
    </row>
    <row r="50" spans="1:12" x14ac:dyDescent="0.2">
      <c r="A50" s="16">
        <v>2008</v>
      </c>
      <c r="B50" s="20">
        <v>304.09396600000002</v>
      </c>
      <c r="C50" s="3">
        <f>(Table49!C50/Table50!$B50)*2</f>
        <v>65.659894049936668</v>
      </c>
      <c r="D50" s="3">
        <f>(Table49!D50/Table50!$B50)*2</f>
        <v>54.593655724215758</v>
      </c>
      <c r="E50" s="3">
        <f>(Table49!E50/Table50!$B50)*2</f>
        <v>13.388647614666045</v>
      </c>
      <c r="F50" s="3">
        <f>(Table49!F50/Table50!$B50)*2</f>
        <v>2.7568718294143566</v>
      </c>
      <c r="G50" s="3">
        <f t="shared" si="0"/>
        <v>16.145519444080403</v>
      </c>
      <c r="H50" s="3">
        <f>(Table49!H50/Table50!$B50)*2</f>
        <v>0.99172119012817139</v>
      </c>
      <c r="I50" s="3">
        <f>(Table49!I50/Table50!$B50)*2</f>
        <v>0.61318576270927094</v>
      </c>
      <c r="J50" s="3">
        <f t="shared" si="1"/>
        <v>138.00397617107026</v>
      </c>
      <c r="L50" s="3"/>
    </row>
    <row r="51" spans="1:12" x14ac:dyDescent="0.2">
      <c r="A51" s="17">
        <v>2009</v>
      </c>
      <c r="B51" s="20">
        <v>306.77152899999999</v>
      </c>
      <c r="C51" s="3">
        <f>(Table49!C51/Table50!$B51)*2</f>
        <v>63.683137790149573</v>
      </c>
      <c r="D51" s="3">
        <f>(Table49!D51/Table50!$B51)*2</f>
        <v>51.877330221387268</v>
      </c>
      <c r="E51" s="3">
        <f>(Table49!E51/Table50!$B51)*2</f>
        <v>12.978925436503616</v>
      </c>
      <c r="F51" s="3">
        <f>(Table49!F51/Table50!$B51)*2</f>
        <v>2.7179137511074236</v>
      </c>
      <c r="G51" s="3">
        <f t="shared" si="0"/>
        <v>15.69683918761104</v>
      </c>
      <c r="H51" s="3">
        <f>(Table49!H51/Table50!$B51)*2</f>
        <v>0.91759420291427074</v>
      </c>
      <c r="I51" s="3">
        <f>(Table49!I51/Table50!$B51)*2</f>
        <v>0.58902857225440197</v>
      </c>
      <c r="J51" s="3">
        <f t="shared" si="1"/>
        <v>132.76392997431654</v>
      </c>
      <c r="L51" s="3"/>
    </row>
    <row r="52" spans="1:12" x14ac:dyDescent="0.2">
      <c r="A52" s="17">
        <v>2010</v>
      </c>
      <c r="B52" s="20">
        <v>309.32166599999999</v>
      </c>
      <c r="C52" s="3">
        <f>(Table49!C52/Table50!$B52)*2</f>
        <v>66.233925578324914</v>
      </c>
      <c r="D52" s="3">
        <f>(Table49!D52/Table50!$B52)*2</f>
        <v>50.630661984823256</v>
      </c>
      <c r="E52" s="3">
        <f>(Table49!E52/Table50!$B52)*2</f>
        <v>12.647050764554352</v>
      </c>
      <c r="F52" s="3">
        <f>(Table49!F52/Table50!$B52)*2</f>
        <v>2.9113798530478405</v>
      </c>
      <c r="G52" s="3">
        <f t="shared" si="0"/>
        <v>15.558430617602193</v>
      </c>
      <c r="H52" s="3">
        <f>(Table49!H52/Table50!$B52)*2</f>
        <v>1.0353611706704273</v>
      </c>
      <c r="I52" s="3">
        <f>(Table49!I52/Table50!$B52)*2</f>
        <v>0.67133417415821817</v>
      </c>
      <c r="J52" s="3">
        <f t="shared" si="1"/>
        <v>134.12971352557901</v>
      </c>
      <c r="L52" s="3"/>
    </row>
    <row r="53" spans="1:12" x14ac:dyDescent="0.2">
      <c r="A53" s="17">
        <v>2011</v>
      </c>
      <c r="B53" s="20">
        <v>311.55687399999999</v>
      </c>
      <c r="C53" s="3">
        <f>(Table49!C53/Table50!$B53)*2</f>
        <v>66.512128448271397</v>
      </c>
      <c r="D53" s="3">
        <f>(Table49!D53/Table50!$B53)*2</f>
        <v>48.64843462692842</v>
      </c>
      <c r="E53" s="3">
        <f>(Table49!E53/Table50!$B53)*2</f>
        <v>12.2473603407363</v>
      </c>
      <c r="F53" s="3">
        <f>(Table49!F53/Table50!$B53)*2</f>
        <v>2.8630536271056868</v>
      </c>
      <c r="G53" s="3">
        <f t="shared" si="0"/>
        <v>15.110413967841987</v>
      </c>
      <c r="H53" s="3">
        <f>(Table49!H53/Table50!$B53)*2</f>
        <v>1.0840678901170304</v>
      </c>
      <c r="I53" s="3">
        <f>(Table49!I53/Table50!$B53)*2</f>
        <v>0.65564479307280243</v>
      </c>
      <c r="J53" s="3">
        <f t="shared" si="1"/>
        <v>132.01068972623165</v>
      </c>
    </row>
    <row r="54" spans="1:12" x14ac:dyDescent="0.2">
      <c r="A54" s="17">
        <v>2012</v>
      </c>
      <c r="B54" s="20">
        <v>313.83098999999999</v>
      </c>
      <c r="C54" s="3">
        <f>(Table49!C54/Table50!$B54)*2</f>
        <v>66.865364245716862</v>
      </c>
      <c r="D54" s="3">
        <f>(Table49!D54/Table50!$B54)*2</f>
        <v>47.758577844240968</v>
      </c>
      <c r="E54" s="3">
        <f>(Table49!E54/Table50!$B54)*2</f>
        <v>12.551233129131248</v>
      </c>
      <c r="F54" s="3">
        <f>(Table49!F54/Table50!$B54)*2</f>
        <v>2.6793470582275654</v>
      </c>
      <c r="G54" s="3">
        <f t="shared" si="0"/>
        <v>15.230580187358813</v>
      </c>
      <c r="H54" s="3">
        <f>(Table49!H54/Table50!$B54)*2</f>
        <v>1.1080695355870482</v>
      </c>
      <c r="I54" s="3">
        <f>(Table49!I54/Table50!$B54)*2</f>
        <v>0.66147381887876255</v>
      </c>
      <c r="J54" s="3">
        <f t="shared" si="1"/>
        <v>131.62406563178246</v>
      </c>
    </row>
    <row r="55" spans="1:12" x14ac:dyDescent="0.2">
      <c r="A55" s="17">
        <v>2013</v>
      </c>
      <c r="B55" s="20">
        <v>315.99371500000001</v>
      </c>
      <c r="C55" s="3">
        <f>(Table49!C55/Table50!$B55)*2</f>
        <v>68.274815109185695</v>
      </c>
      <c r="D55" s="3">
        <f>(Table49!D55/Table50!$B55)*2</f>
        <v>45.843746450716182</v>
      </c>
      <c r="E55" s="3">
        <f>(Table49!E55/Table50!$B55)*2</f>
        <v>12.042708864540305</v>
      </c>
      <c r="F55" s="3">
        <f>(Table49!F55/Table50!$B55)*2</f>
        <v>2.6263092253288933</v>
      </c>
      <c r="G55" s="3">
        <f t="shared" si="0"/>
        <v>14.669018089869198</v>
      </c>
      <c r="H55" s="3">
        <f>(Table49!H55/Table50!$B55)*2</f>
        <v>1.157147513085103</v>
      </c>
      <c r="I55" s="3">
        <f>(Table49!I55/Table50!$B55)*2</f>
        <v>0.70145803823557074</v>
      </c>
      <c r="J55" s="3">
        <f t="shared" si="1"/>
        <v>130.64618520109175</v>
      </c>
    </row>
    <row r="56" spans="1:12" x14ac:dyDescent="0.2">
      <c r="A56" s="17">
        <v>2014</v>
      </c>
      <c r="B56" s="20">
        <v>318.30100800000002</v>
      </c>
      <c r="C56" s="3">
        <f>(Table49!C56/Table50!$B56)*2</f>
        <v>68.70093493741463</v>
      </c>
      <c r="D56" s="3">
        <f>(Table49!D56/Table50!$B56)*2</f>
        <v>46.068717185424724</v>
      </c>
      <c r="E56" s="3">
        <f>(Table49!E56/Table50!$B56)*2</f>
        <v>12.19307486379531</v>
      </c>
      <c r="F56" s="3">
        <f>(Table49!F56/Table50!$B56)*2</f>
        <v>2.9687549722687714</v>
      </c>
      <c r="G56" s="3">
        <f t="shared" si="0"/>
        <v>15.161829836064081</v>
      </c>
      <c r="H56" s="3">
        <f>(Table49!H56/Table50!$B56)*2</f>
        <v>1.298320643246818</v>
      </c>
      <c r="I56" s="3">
        <f>(Table49!I56/Table50!$B56)*2</f>
        <v>0.80071099515200395</v>
      </c>
      <c r="J56" s="3">
        <f t="shared" si="1"/>
        <v>132.03051359730225</v>
      </c>
    </row>
    <row r="57" spans="1:12" x14ac:dyDescent="0.2">
      <c r="A57" s="17">
        <v>2015</v>
      </c>
      <c r="B57" s="20">
        <v>320.63516299999998</v>
      </c>
      <c r="C57" s="3">
        <f>(Table49!C57/Table50!$B57)*2</f>
        <v>69.282838119217587</v>
      </c>
      <c r="D57" s="3">
        <f>(Table49!D57/Table50!$B57)*2</f>
        <v>44.807759741494401</v>
      </c>
      <c r="E57" s="3">
        <f>(Table49!E57/Table50!$B57)*2</f>
        <v>12.302836325944847</v>
      </c>
      <c r="F57" s="3">
        <f>(Table49!F57/Table50!$B57)*2</f>
        <v>2.9665564250261922</v>
      </c>
      <c r="G57" s="3">
        <f t="shared" si="0"/>
        <v>15.26939275097104</v>
      </c>
      <c r="H57" s="3">
        <f>(Table49!H57/Table50!$B57)*2</f>
        <v>1.2912447097563042</v>
      </c>
      <c r="I57" s="3">
        <f>(Table49!I57/Table50!$B57)*2</f>
        <v>0.85349675087281229</v>
      </c>
      <c r="J57" s="3">
        <f t="shared" si="1"/>
        <v>131.50473207231215</v>
      </c>
    </row>
    <row r="58" spans="1:12" x14ac:dyDescent="0.2">
      <c r="A58" s="17">
        <v>2016</v>
      </c>
      <c r="B58" s="20">
        <v>322.94131099999998</v>
      </c>
      <c r="C58" s="3">
        <f>(Table49!C58/Table50!$B58)*2</f>
        <v>69.926119807379862</v>
      </c>
      <c r="D58" s="3">
        <f>(Table49!D58/Table50!$B58)*2</f>
        <v>43.573931125959575</v>
      </c>
      <c r="E58" s="3">
        <f>(Table49!E58/Table50!$B58)*2</f>
        <v>12.392375866994906</v>
      </c>
      <c r="F58" s="3">
        <f>(Table49!F58/Table50!$B58)*2</f>
        <v>2.744306687626842</v>
      </c>
      <c r="G58" s="3">
        <f t="shared" si="0"/>
        <v>15.136682554621748</v>
      </c>
      <c r="H58" s="3">
        <f>(Table49!H58/Table50!$B58)*2</f>
        <v>1.2534241589214041</v>
      </c>
      <c r="I58" s="3">
        <f>(Table49!I58/Table50!$B58)*2</f>
        <v>0.65212637727995304</v>
      </c>
      <c r="J58" s="3">
        <f t="shared" si="1"/>
        <v>130.54228402416254</v>
      </c>
    </row>
    <row r="59" spans="1:12" x14ac:dyDescent="0.2">
      <c r="A59" s="17">
        <v>2017</v>
      </c>
      <c r="B59" s="20">
        <v>324.98553900000002</v>
      </c>
      <c r="C59" s="3">
        <f>(Table49!C59/Table50!$B59)*2</f>
        <v>69.310631724280498</v>
      </c>
      <c r="D59" s="3">
        <f>(Table49!D59/Table50!$B59)*2</f>
        <v>42.360007894148218</v>
      </c>
      <c r="E59" s="3">
        <f>(Table49!E59/Table50!$B59)*2</f>
        <v>13.10063022697695</v>
      </c>
      <c r="F59" s="3">
        <f>(Table49!F59/Table50!$B59)*2</f>
        <v>2.9621531163894317</v>
      </c>
      <c r="G59" s="3">
        <f t="shared" si="0"/>
        <v>16.06278334336638</v>
      </c>
      <c r="H59" s="3">
        <f>(Table49!H59/Table50!$B59)*2</f>
        <v>1.430569655600312</v>
      </c>
      <c r="I59" s="3">
        <f>(Table49!I59/Table50!$B59)*2</f>
        <v>0.67367878531720271</v>
      </c>
      <c r="J59" s="3">
        <f t="shared" si="1"/>
        <v>129.8376714027126</v>
      </c>
    </row>
    <row r="60" spans="1:12" x14ac:dyDescent="0.2">
      <c r="A60" s="17">
        <v>2018</v>
      </c>
      <c r="B60" s="20">
        <v>326.687501</v>
      </c>
      <c r="C60" s="3">
        <f>(Table49!C60/Table50!$B60)*2</f>
        <v>68.712475865543993</v>
      </c>
      <c r="D60" s="3">
        <f>(Table49!D60/Table50!$B60)*2</f>
        <v>41.028565004363628</v>
      </c>
      <c r="E60" s="3">
        <f>(Table49!E60/Table50!$B60)*2</f>
        <v>13.150353760161194</v>
      </c>
      <c r="F60" s="3">
        <f>(Table49!F60/Table50!$B60)*2</f>
        <v>2.9551805329702847</v>
      </c>
      <c r="G60" s="3">
        <f t="shared" si="0"/>
        <v>16.105534293131477</v>
      </c>
      <c r="H60" s="3">
        <f>(Table49!H60/Table50!$B60)*2</f>
        <v>1.3317866642428844</v>
      </c>
      <c r="I60" s="3">
        <f>(Table49!I60/Table50!$B60)*2</f>
        <v>0.70689391466790519</v>
      </c>
      <c r="J60" s="3">
        <f t="shared" si="1"/>
        <v>127.88525574194988</v>
      </c>
    </row>
    <row r="61" spans="1:12" x14ac:dyDescent="0.2">
      <c r="A61" s="17">
        <v>2019</v>
      </c>
      <c r="B61" s="20">
        <v>328.23952300000002</v>
      </c>
      <c r="C61" s="3">
        <f>(Table49!C61/Table50!$B61)*2</f>
        <v>68.486719926088327</v>
      </c>
      <c r="D61" s="3">
        <f>(Table49!D61/Table50!$B61)*2</f>
        <v>40.083240344722839</v>
      </c>
      <c r="E61" s="3">
        <f>(Table49!E61/Table50!$B61)*2</f>
        <v>13.17187471982397</v>
      </c>
      <c r="F61" s="3">
        <f>(Table49!F61/Table50!$B61)*2</f>
        <v>2.8136904926678374</v>
      </c>
      <c r="G61" s="3">
        <f t="shared" si="0"/>
        <v>15.985565212491807</v>
      </c>
      <c r="H61" s="3">
        <f>(Table49!H61/Table50!$B61)*2</f>
        <v>1.2602458281685833</v>
      </c>
      <c r="I61" s="3">
        <f>(Table49!I61/Table50!$B61)*2</f>
        <v>0.76013458005613499</v>
      </c>
      <c r="J61" s="3">
        <f t="shared" si="1"/>
        <v>126.57590589152768</v>
      </c>
    </row>
    <row r="62" spans="1:12" x14ac:dyDescent="0.2">
      <c r="A62" s="17">
        <v>2020</v>
      </c>
      <c r="B62" s="20">
        <v>331.51151199999998</v>
      </c>
      <c r="C62" s="3">
        <f>(Table49!C62/Table50!$B62)*2</f>
        <v>68.488791829888072</v>
      </c>
      <c r="D62" s="3">
        <f>(Table49!D62/Table50!$B62)*2</f>
        <v>40.043155492520683</v>
      </c>
      <c r="E62" s="3">
        <f>(Table49!E62/Table50!$B62)*2</f>
        <v>12.780348916277886</v>
      </c>
      <c r="F62" s="3">
        <f>(Table49!F62/Table50!$B62)*2</f>
        <v>2.8007756005554474</v>
      </c>
      <c r="G62" s="3">
        <f t="shared" si="0"/>
        <v>15.581124516833333</v>
      </c>
      <c r="H62" s="3">
        <f>(Table49!H62/Table50!$B62)*2</f>
        <v>1.3421127523506506</v>
      </c>
      <c r="I62" s="3">
        <f>(Table49!I62/Table50!$B62)*2</f>
        <v>0.72572530207014829</v>
      </c>
      <c r="J62" s="3">
        <f t="shared" si="1"/>
        <v>126.18090989366287</v>
      </c>
    </row>
    <row r="63" spans="1:12" x14ac:dyDescent="0.2">
      <c r="A63" s="17">
        <v>2021</v>
      </c>
      <c r="B63" s="20">
        <v>332.03155400000003</v>
      </c>
      <c r="C63" s="3">
        <f>(Table49!C63/Table50!$B63)*2</f>
        <v>69.769012566653231</v>
      </c>
      <c r="D63" s="3">
        <f>(Table49!D63/Table50!$B63)*2</f>
        <v>39.548716473569307</v>
      </c>
      <c r="E63" s="3">
        <f>(Table49!E63/Table50!$B63)*2</f>
        <v>12.975221202012264</v>
      </c>
      <c r="F63" s="3">
        <f>(Table49!F63/Table50!$B63)*2</f>
        <v>2.764882801088822</v>
      </c>
      <c r="G63" s="3">
        <f t="shared" si="0"/>
        <v>15.740104003101086</v>
      </c>
      <c r="H63" s="3">
        <f>(Table49!H63/Table50!$B63)*2</f>
        <v>1.4550826272270851</v>
      </c>
      <c r="I63" s="3">
        <f>(Table49!I63/Table50!$B63)*2</f>
        <v>0.88309579619737699</v>
      </c>
      <c r="J63" s="3">
        <f t="shared" si="1"/>
        <v>127.39601146674808</v>
      </c>
    </row>
    <row r="64" spans="1:12" s="49" customFormat="1" x14ac:dyDescent="0.2">
      <c r="A64" s="44">
        <v>2022</v>
      </c>
      <c r="B64" s="50">
        <v>333.28755699999999</v>
      </c>
      <c r="C64" s="51">
        <f>(Table49!C64/Table50!$B64)*2</f>
        <v>69.495099243885932</v>
      </c>
      <c r="D64" s="51">
        <f>(Table49!D64/Table50!$B64)*2</f>
        <v>39.437958289473642</v>
      </c>
      <c r="E64" s="51">
        <f>(Table49!E64/Table50!$B64)*2</f>
        <v>12.893978353773992</v>
      </c>
      <c r="F64" s="51">
        <f>(Table49!F64/Table50!$B64)*2</f>
        <v>2.6287156098292668</v>
      </c>
      <c r="G64" s="51">
        <f t="shared" ref="G64" si="2">E64+F64</f>
        <v>15.52269396360326</v>
      </c>
      <c r="H64" s="51">
        <f>(Table49!H64/Table50!$B64)*2</f>
        <v>1.3227074928835414</v>
      </c>
      <c r="I64" s="51">
        <f>(Table49!I64/Table50!$B64)*2</f>
        <v>0.96760179476479768</v>
      </c>
      <c r="J64" s="51">
        <f t="shared" ref="J64" si="3">C64+D64+G64+H64+I64</f>
        <v>126.74606078461117</v>
      </c>
    </row>
    <row r="65" spans="1:12" ht="47.25" customHeight="1" x14ac:dyDescent="0.2">
      <c r="A65" s="36" t="s">
        <v>110</v>
      </c>
      <c r="B65" s="36"/>
      <c r="C65" s="36"/>
      <c r="D65" s="36"/>
      <c r="E65" s="36"/>
      <c r="F65" s="36"/>
      <c r="G65" s="36"/>
      <c r="H65" s="36"/>
      <c r="I65" s="36"/>
      <c r="J65" s="36"/>
      <c r="K65" s="34"/>
      <c r="L65" s="35"/>
    </row>
    <row r="66" spans="1:12" x14ac:dyDescent="0.2">
      <c r="A66" s="18" t="s">
        <v>35</v>
      </c>
      <c r="L66" s="35"/>
    </row>
    <row r="67" spans="1:12" x14ac:dyDescent="0.2">
      <c r="A67" s="18" t="s">
        <v>117</v>
      </c>
      <c r="J67" s="3"/>
      <c r="K67" s="3"/>
      <c r="L67" s="35"/>
    </row>
    <row r="68" spans="1:12" x14ac:dyDescent="0.2">
      <c r="A68" s="18" t="s">
        <v>116</v>
      </c>
      <c r="L68" s="35"/>
    </row>
    <row r="69" spans="1:12" x14ac:dyDescent="0.2">
      <c r="A69" s="2" t="s">
        <v>36</v>
      </c>
    </row>
    <row r="70" spans="1:12" x14ac:dyDescent="0.2">
      <c r="A70" s="18" t="s">
        <v>118</v>
      </c>
    </row>
    <row r="72" spans="1:12" x14ac:dyDescent="0.2">
      <c r="E72" s="3"/>
    </row>
    <row r="73" spans="1:12" x14ac:dyDescent="0.2">
      <c r="E73" s="3"/>
      <c r="H73" s="3"/>
    </row>
    <row r="74" spans="1:12" x14ac:dyDescent="0.2">
      <c r="C74" s="4"/>
      <c r="E74" s="3"/>
      <c r="H74" s="3"/>
    </row>
    <row r="75" spans="1:12" x14ac:dyDescent="0.2">
      <c r="E75" s="3"/>
      <c r="H75" s="3"/>
    </row>
    <row r="76" spans="1:12" x14ac:dyDescent="0.2">
      <c r="C76" s="5"/>
      <c r="E76" s="3"/>
    </row>
    <row r="77" spans="1:12" x14ac:dyDescent="0.2">
      <c r="C77" s="4"/>
      <c r="E77" s="3"/>
    </row>
    <row r="78" spans="1:12" x14ac:dyDescent="0.2">
      <c r="E78" s="3"/>
    </row>
    <row r="79" spans="1:12" x14ac:dyDescent="0.2">
      <c r="E79" s="3"/>
    </row>
    <row r="80" spans="1:12" x14ac:dyDescent="0.2">
      <c r="E80" s="3"/>
    </row>
    <row r="81" spans="5:5" x14ac:dyDescent="0.2">
      <c r="E81" s="3"/>
    </row>
    <row r="82" spans="5:5" x14ac:dyDescent="0.2">
      <c r="E82" s="3"/>
    </row>
    <row r="83" spans="5:5" x14ac:dyDescent="0.2">
      <c r="E83" s="3"/>
    </row>
    <row r="84" spans="5:5" x14ac:dyDescent="0.2">
      <c r="E84" s="3"/>
    </row>
  </sheetData>
  <mergeCells count="1">
    <mergeCell ref="A65:J65"/>
  </mergeCells>
  <pageMargins left="0.75" right="0.75" top="1" bottom="1" header="0.5" footer="0.5"/>
  <pageSetup scale="83"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7A2E-C27D-4DA1-B1DD-E89A4C9A9C11}">
  <dimension ref="A1:S68"/>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7.140625" style="2" customWidth="1"/>
    <col min="2" max="2" width="8.7109375" style="2" customWidth="1"/>
    <col min="3" max="3" width="10.5703125" style="2" customWidth="1"/>
    <col min="4" max="4" width="7.7109375" style="2" customWidth="1"/>
    <col min="5" max="5" width="15.140625" style="2" customWidth="1"/>
    <col min="6" max="6" width="8.7109375" style="2" customWidth="1"/>
    <col min="7" max="7" width="9.28515625" style="2" customWidth="1"/>
    <col min="8" max="8" width="14.140625" style="2" customWidth="1"/>
    <col min="9" max="9" width="6.140625" style="2" customWidth="1"/>
    <col min="10" max="10" width="7.28515625" style="2" customWidth="1"/>
    <col min="11" max="11" width="6.85546875" style="2" customWidth="1"/>
    <col min="12" max="12" width="10.140625" style="2" customWidth="1"/>
    <col min="13" max="13" width="7.42578125" style="2" customWidth="1"/>
    <col min="14" max="14" width="10.5703125" style="2" customWidth="1"/>
    <col min="15" max="15" width="11.42578125" style="3" customWidth="1"/>
    <col min="16" max="16" width="16.7109375" style="2" customWidth="1"/>
    <col min="17" max="256" width="9.140625" style="2"/>
    <col min="257" max="257" width="7.140625" style="2" customWidth="1"/>
    <col min="258" max="258" width="8.7109375" style="2" customWidth="1"/>
    <col min="259" max="259" width="10.5703125" style="2" customWidth="1"/>
    <col min="260" max="260" width="7.7109375" style="2" customWidth="1"/>
    <col min="261" max="261" width="15.140625" style="2" customWidth="1"/>
    <col min="262" max="262" width="8.7109375" style="2" customWidth="1"/>
    <col min="263" max="263" width="9.28515625" style="2" customWidth="1"/>
    <col min="264" max="264" width="14.140625" style="2" customWidth="1"/>
    <col min="265" max="265" width="6.140625" style="2" customWidth="1"/>
    <col min="266" max="266" width="7.28515625" style="2" customWidth="1"/>
    <col min="267" max="267" width="6.85546875" style="2" customWidth="1"/>
    <col min="268" max="268" width="10.140625" style="2" customWidth="1"/>
    <col min="269" max="269" width="7.42578125" style="2" customWidth="1"/>
    <col min="270" max="270" width="10.5703125" style="2" customWidth="1"/>
    <col min="271" max="271" width="11.42578125" style="2" customWidth="1"/>
    <col min="272" max="272" width="16.7109375" style="2" customWidth="1"/>
    <col min="273" max="512" width="9.140625" style="2"/>
    <col min="513" max="513" width="7.140625" style="2" customWidth="1"/>
    <col min="514" max="514" width="8.7109375" style="2" customWidth="1"/>
    <col min="515" max="515" width="10.5703125" style="2" customWidth="1"/>
    <col min="516" max="516" width="7.7109375" style="2" customWidth="1"/>
    <col min="517" max="517" width="15.140625" style="2" customWidth="1"/>
    <col min="518" max="518" width="8.7109375" style="2" customWidth="1"/>
    <col min="519" max="519" width="9.28515625" style="2" customWidth="1"/>
    <col min="520" max="520" width="14.140625" style="2" customWidth="1"/>
    <col min="521" max="521" width="6.140625" style="2" customWidth="1"/>
    <col min="522" max="522" width="7.28515625" style="2" customWidth="1"/>
    <col min="523" max="523" width="6.85546875" style="2" customWidth="1"/>
    <col min="524" max="524" width="10.140625" style="2" customWidth="1"/>
    <col min="525" max="525" width="7.42578125" style="2" customWidth="1"/>
    <col min="526" max="526" width="10.5703125" style="2" customWidth="1"/>
    <col min="527" max="527" width="11.42578125" style="2" customWidth="1"/>
    <col min="528" max="528" width="16.7109375" style="2" customWidth="1"/>
    <col min="529" max="768" width="9.140625" style="2"/>
    <col min="769" max="769" width="7.140625" style="2" customWidth="1"/>
    <col min="770" max="770" width="8.7109375" style="2" customWidth="1"/>
    <col min="771" max="771" width="10.5703125" style="2" customWidth="1"/>
    <col min="772" max="772" width="7.7109375" style="2" customWidth="1"/>
    <col min="773" max="773" width="15.140625" style="2" customWidth="1"/>
    <col min="774" max="774" width="8.7109375" style="2" customWidth="1"/>
    <col min="775" max="775" width="9.28515625" style="2" customWidth="1"/>
    <col min="776" max="776" width="14.140625" style="2" customWidth="1"/>
    <col min="777" max="777" width="6.140625" style="2" customWidth="1"/>
    <col min="778" max="778" width="7.28515625" style="2" customWidth="1"/>
    <col min="779" max="779" width="6.85546875" style="2" customWidth="1"/>
    <col min="780" max="780" width="10.140625" style="2" customWidth="1"/>
    <col min="781" max="781" width="7.42578125" style="2" customWidth="1"/>
    <col min="782" max="782" width="10.5703125" style="2" customWidth="1"/>
    <col min="783" max="783" width="11.42578125" style="2" customWidth="1"/>
    <col min="784" max="784" width="16.7109375" style="2" customWidth="1"/>
    <col min="785" max="1024" width="9.140625" style="2"/>
    <col min="1025" max="1025" width="7.140625" style="2" customWidth="1"/>
    <col min="1026" max="1026" width="8.7109375" style="2" customWidth="1"/>
    <col min="1027" max="1027" width="10.5703125" style="2" customWidth="1"/>
    <col min="1028" max="1028" width="7.7109375" style="2" customWidth="1"/>
    <col min="1029" max="1029" width="15.140625" style="2" customWidth="1"/>
    <col min="1030" max="1030" width="8.7109375" style="2" customWidth="1"/>
    <col min="1031" max="1031" width="9.28515625" style="2" customWidth="1"/>
    <col min="1032" max="1032" width="14.140625" style="2" customWidth="1"/>
    <col min="1033" max="1033" width="6.140625" style="2" customWidth="1"/>
    <col min="1034" max="1034" width="7.28515625" style="2" customWidth="1"/>
    <col min="1035" max="1035" width="6.85546875" style="2" customWidth="1"/>
    <col min="1036" max="1036" width="10.140625" style="2" customWidth="1"/>
    <col min="1037" max="1037" width="7.42578125" style="2" customWidth="1"/>
    <col min="1038" max="1038" width="10.5703125" style="2" customWidth="1"/>
    <col min="1039" max="1039" width="11.42578125" style="2" customWidth="1"/>
    <col min="1040" max="1040" width="16.7109375" style="2" customWidth="1"/>
    <col min="1041" max="1280" width="9.140625" style="2"/>
    <col min="1281" max="1281" width="7.140625" style="2" customWidth="1"/>
    <col min="1282" max="1282" width="8.7109375" style="2" customWidth="1"/>
    <col min="1283" max="1283" width="10.5703125" style="2" customWidth="1"/>
    <col min="1284" max="1284" width="7.7109375" style="2" customWidth="1"/>
    <col min="1285" max="1285" width="15.140625" style="2" customWidth="1"/>
    <col min="1286" max="1286" width="8.7109375" style="2" customWidth="1"/>
    <col min="1287" max="1287" width="9.28515625" style="2" customWidth="1"/>
    <col min="1288" max="1288" width="14.140625" style="2" customWidth="1"/>
    <col min="1289" max="1289" width="6.140625" style="2" customWidth="1"/>
    <col min="1290" max="1290" width="7.28515625" style="2" customWidth="1"/>
    <col min="1291" max="1291" width="6.85546875" style="2" customWidth="1"/>
    <col min="1292" max="1292" width="10.140625" style="2" customWidth="1"/>
    <col min="1293" max="1293" width="7.42578125" style="2" customWidth="1"/>
    <col min="1294" max="1294" width="10.5703125" style="2" customWidth="1"/>
    <col min="1295" max="1295" width="11.42578125" style="2" customWidth="1"/>
    <col min="1296" max="1296" width="16.7109375" style="2" customWidth="1"/>
    <col min="1297" max="1536" width="9.140625" style="2"/>
    <col min="1537" max="1537" width="7.140625" style="2" customWidth="1"/>
    <col min="1538" max="1538" width="8.7109375" style="2" customWidth="1"/>
    <col min="1539" max="1539" width="10.5703125" style="2" customWidth="1"/>
    <col min="1540" max="1540" width="7.7109375" style="2" customWidth="1"/>
    <col min="1541" max="1541" width="15.140625" style="2" customWidth="1"/>
    <col min="1542" max="1542" width="8.7109375" style="2" customWidth="1"/>
    <col min="1543" max="1543" width="9.28515625" style="2" customWidth="1"/>
    <col min="1544" max="1544" width="14.140625" style="2" customWidth="1"/>
    <col min="1545" max="1545" width="6.140625" style="2" customWidth="1"/>
    <col min="1546" max="1546" width="7.28515625" style="2" customWidth="1"/>
    <col min="1547" max="1547" width="6.85546875" style="2" customWidth="1"/>
    <col min="1548" max="1548" width="10.140625" style="2" customWidth="1"/>
    <col min="1549" max="1549" width="7.42578125" style="2" customWidth="1"/>
    <col min="1550" max="1550" width="10.5703125" style="2" customWidth="1"/>
    <col min="1551" max="1551" width="11.42578125" style="2" customWidth="1"/>
    <col min="1552" max="1552" width="16.7109375" style="2" customWidth="1"/>
    <col min="1553" max="1792" width="9.140625" style="2"/>
    <col min="1793" max="1793" width="7.140625" style="2" customWidth="1"/>
    <col min="1794" max="1794" width="8.7109375" style="2" customWidth="1"/>
    <col min="1795" max="1795" width="10.5703125" style="2" customWidth="1"/>
    <col min="1796" max="1796" width="7.7109375" style="2" customWidth="1"/>
    <col min="1797" max="1797" width="15.140625" style="2" customWidth="1"/>
    <col min="1798" max="1798" width="8.7109375" style="2" customWidth="1"/>
    <col min="1799" max="1799" width="9.28515625" style="2" customWidth="1"/>
    <col min="1800" max="1800" width="14.140625" style="2" customWidth="1"/>
    <col min="1801" max="1801" width="6.140625" style="2" customWidth="1"/>
    <col min="1802" max="1802" width="7.28515625" style="2" customWidth="1"/>
    <col min="1803" max="1803" width="6.85546875" style="2" customWidth="1"/>
    <col min="1804" max="1804" width="10.140625" style="2" customWidth="1"/>
    <col min="1805" max="1805" width="7.42578125" style="2" customWidth="1"/>
    <col min="1806" max="1806" width="10.5703125" style="2" customWidth="1"/>
    <col min="1807" max="1807" width="11.42578125" style="2" customWidth="1"/>
    <col min="1808" max="1808" width="16.7109375" style="2" customWidth="1"/>
    <col min="1809" max="2048" width="9.140625" style="2"/>
    <col min="2049" max="2049" width="7.140625" style="2" customWidth="1"/>
    <col min="2050" max="2050" width="8.7109375" style="2" customWidth="1"/>
    <col min="2051" max="2051" width="10.5703125" style="2" customWidth="1"/>
    <col min="2052" max="2052" width="7.7109375" style="2" customWidth="1"/>
    <col min="2053" max="2053" width="15.140625" style="2" customWidth="1"/>
    <col min="2054" max="2054" width="8.7109375" style="2" customWidth="1"/>
    <col min="2055" max="2055" width="9.28515625" style="2" customWidth="1"/>
    <col min="2056" max="2056" width="14.140625" style="2" customWidth="1"/>
    <col min="2057" max="2057" width="6.140625" style="2" customWidth="1"/>
    <col min="2058" max="2058" width="7.28515625" style="2" customWidth="1"/>
    <col min="2059" max="2059" width="6.85546875" style="2" customWidth="1"/>
    <col min="2060" max="2060" width="10.140625" style="2" customWidth="1"/>
    <col min="2061" max="2061" width="7.42578125" style="2" customWidth="1"/>
    <col min="2062" max="2062" width="10.5703125" style="2" customWidth="1"/>
    <col min="2063" max="2063" width="11.42578125" style="2" customWidth="1"/>
    <col min="2064" max="2064" width="16.7109375" style="2" customWidth="1"/>
    <col min="2065" max="2304" width="9.140625" style="2"/>
    <col min="2305" max="2305" width="7.140625" style="2" customWidth="1"/>
    <col min="2306" max="2306" width="8.7109375" style="2" customWidth="1"/>
    <col min="2307" max="2307" width="10.5703125" style="2" customWidth="1"/>
    <col min="2308" max="2308" width="7.7109375" style="2" customWidth="1"/>
    <col min="2309" max="2309" width="15.140625" style="2" customWidth="1"/>
    <col min="2310" max="2310" width="8.7109375" style="2" customWidth="1"/>
    <col min="2311" max="2311" width="9.28515625" style="2" customWidth="1"/>
    <col min="2312" max="2312" width="14.140625" style="2" customWidth="1"/>
    <col min="2313" max="2313" width="6.140625" style="2" customWidth="1"/>
    <col min="2314" max="2314" width="7.28515625" style="2" customWidth="1"/>
    <col min="2315" max="2315" width="6.85546875" style="2" customWidth="1"/>
    <col min="2316" max="2316" width="10.140625" style="2" customWidth="1"/>
    <col min="2317" max="2317" width="7.42578125" style="2" customWidth="1"/>
    <col min="2318" max="2318" width="10.5703125" style="2" customWidth="1"/>
    <col min="2319" max="2319" width="11.42578125" style="2" customWidth="1"/>
    <col min="2320" max="2320" width="16.7109375" style="2" customWidth="1"/>
    <col min="2321" max="2560" width="9.140625" style="2"/>
    <col min="2561" max="2561" width="7.140625" style="2" customWidth="1"/>
    <col min="2562" max="2562" width="8.7109375" style="2" customWidth="1"/>
    <col min="2563" max="2563" width="10.5703125" style="2" customWidth="1"/>
    <col min="2564" max="2564" width="7.7109375" style="2" customWidth="1"/>
    <col min="2565" max="2565" width="15.140625" style="2" customWidth="1"/>
    <col min="2566" max="2566" width="8.7109375" style="2" customWidth="1"/>
    <col min="2567" max="2567" width="9.28515625" style="2" customWidth="1"/>
    <col min="2568" max="2568" width="14.140625" style="2" customWidth="1"/>
    <col min="2569" max="2569" width="6.140625" style="2" customWidth="1"/>
    <col min="2570" max="2570" width="7.28515625" style="2" customWidth="1"/>
    <col min="2571" max="2571" width="6.85546875" style="2" customWidth="1"/>
    <col min="2572" max="2572" width="10.140625" style="2" customWidth="1"/>
    <col min="2573" max="2573" width="7.42578125" style="2" customWidth="1"/>
    <col min="2574" max="2574" width="10.5703125" style="2" customWidth="1"/>
    <col min="2575" max="2575" width="11.42578125" style="2" customWidth="1"/>
    <col min="2576" max="2576" width="16.7109375" style="2" customWidth="1"/>
    <col min="2577" max="2816" width="9.140625" style="2"/>
    <col min="2817" max="2817" width="7.140625" style="2" customWidth="1"/>
    <col min="2818" max="2818" width="8.7109375" style="2" customWidth="1"/>
    <col min="2819" max="2819" width="10.5703125" style="2" customWidth="1"/>
    <col min="2820" max="2820" width="7.7109375" style="2" customWidth="1"/>
    <col min="2821" max="2821" width="15.140625" style="2" customWidth="1"/>
    <col min="2822" max="2822" width="8.7109375" style="2" customWidth="1"/>
    <col min="2823" max="2823" width="9.28515625" style="2" customWidth="1"/>
    <col min="2824" max="2824" width="14.140625" style="2" customWidth="1"/>
    <col min="2825" max="2825" width="6.140625" style="2" customWidth="1"/>
    <col min="2826" max="2826" width="7.28515625" style="2" customWidth="1"/>
    <col min="2827" max="2827" width="6.85546875" style="2" customWidth="1"/>
    <col min="2828" max="2828" width="10.140625" style="2" customWidth="1"/>
    <col min="2829" max="2829" width="7.42578125" style="2" customWidth="1"/>
    <col min="2830" max="2830" width="10.5703125" style="2" customWidth="1"/>
    <col min="2831" max="2831" width="11.42578125" style="2" customWidth="1"/>
    <col min="2832" max="2832" width="16.7109375" style="2" customWidth="1"/>
    <col min="2833" max="3072" width="9.140625" style="2"/>
    <col min="3073" max="3073" width="7.140625" style="2" customWidth="1"/>
    <col min="3074" max="3074" width="8.7109375" style="2" customWidth="1"/>
    <col min="3075" max="3075" width="10.5703125" style="2" customWidth="1"/>
    <col min="3076" max="3076" width="7.7109375" style="2" customWidth="1"/>
    <col min="3077" max="3077" width="15.140625" style="2" customWidth="1"/>
    <col min="3078" max="3078" width="8.7109375" style="2" customWidth="1"/>
    <col min="3079" max="3079" width="9.28515625" style="2" customWidth="1"/>
    <col min="3080" max="3080" width="14.140625" style="2" customWidth="1"/>
    <col min="3081" max="3081" width="6.140625" style="2" customWidth="1"/>
    <col min="3082" max="3082" width="7.28515625" style="2" customWidth="1"/>
    <col min="3083" max="3083" width="6.85546875" style="2" customWidth="1"/>
    <col min="3084" max="3084" width="10.140625" style="2" customWidth="1"/>
    <col min="3085" max="3085" width="7.42578125" style="2" customWidth="1"/>
    <col min="3086" max="3086" width="10.5703125" style="2" customWidth="1"/>
    <col min="3087" max="3087" width="11.42578125" style="2" customWidth="1"/>
    <col min="3088" max="3088" width="16.7109375" style="2" customWidth="1"/>
    <col min="3089" max="3328" width="9.140625" style="2"/>
    <col min="3329" max="3329" width="7.140625" style="2" customWidth="1"/>
    <col min="3330" max="3330" width="8.7109375" style="2" customWidth="1"/>
    <col min="3331" max="3331" width="10.5703125" style="2" customWidth="1"/>
    <col min="3332" max="3332" width="7.7109375" style="2" customWidth="1"/>
    <col min="3333" max="3333" width="15.140625" style="2" customWidth="1"/>
    <col min="3334" max="3334" width="8.7109375" style="2" customWidth="1"/>
    <col min="3335" max="3335" width="9.28515625" style="2" customWidth="1"/>
    <col min="3336" max="3336" width="14.140625" style="2" customWidth="1"/>
    <col min="3337" max="3337" width="6.140625" style="2" customWidth="1"/>
    <col min="3338" max="3338" width="7.28515625" style="2" customWidth="1"/>
    <col min="3339" max="3339" width="6.85546875" style="2" customWidth="1"/>
    <col min="3340" max="3340" width="10.140625" style="2" customWidth="1"/>
    <col min="3341" max="3341" width="7.42578125" style="2" customWidth="1"/>
    <col min="3342" max="3342" width="10.5703125" style="2" customWidth="1"/>
    <col min="3343" max="3343" width="11.42578125" style="2" customWidth="1"/>
    <col min="3344" max="3344" width="16.7109375" style="2" customWidth="1"/>
    <col min="3345" max="3584" width="9.140625" style="2"/>
    <col min="3585" max="3585" width="7.140625" style="2" customWidth="1"/>
    <col min="3586" max="3586" width="8.7109375" style="2" customWidth="1"/>
    <col min="3587" max="3587" width="10.5703125" style="2" customWidth="1"/>
    <col min="3588" max="3588" width="7.7109375" style="2" customWidth="1"/>
    <col min="3589" max="3589" width="15.140625" style="2" customWidth="1"/>
    <col min="3590" max="3590" width="8.7109375" style="2" customWidth="1"/>
    <col min="3591" max="3591" width="9.28515625" style="2" customWidth="1"/>
    <col min="3592" max="3592" width="14.140625" style="2" customWidth="1"/>
    <col min="3593" max="3593" width="6.140625" style="2" customWidth="1"/>
    <col min="3594" max="3594" width="7.28515625" style="2" customWidth="1"/>
    <col min="3595" max="3595" width="6.85546875" style="2" customWidth="1"/>
    <col min="3596" max="3596" width="10.140625" style="2" customWidth="1"/>
    <col min="3597" max="3597" width="7.42578125" style="2" customWidth="1"/>
    <col min="3598" max="3598" width="10.5703125" style="2" customWidth="1"/>
    <col min="3599" max="3599" width="11.42578125" style="2" customWidth="1"/>
    <col min="3600" max="3600" width="16.7109375" style="2" customWidth="1"/>
    <col min="3601" max="3840" width="9.140625" style="2"/>
    <col min="3841" max="3841" width="7.140625" style="2" customWidth="1"/>
    <col min="3842" max="3842" width="8.7109375" style="2" customWidth="1"/>
    <col min="3843" max="3843" width="10.5703125" style="2" customWidth="1"/>
    <col min="3844" max="3844" width="7.7109375" style="2" customWidth="1"/>
    <col min="3845" max="3845" width="15.140625" style="2" customWidth="1"/>
    <col min="3846" max="3846" width="8.7109375" style="2" customWidth="1"/>
    <col min="3847" max="3847" width="9.28515625" style="2" customWidth="1"/>
    <col min="3848" max="3848" width="14.140625" style="2" customWidth="1"/>
    <col min="3849" max="3849" width="6.140625" style="2" customWidth="1"/>
    <col min="3850" max="3850" width="7.28515625" style="2" customWidth="1"/>
    <col min="3851" max="3851" width="6.85546875" style="2" customWidth="1"/>
    <col min="3852" max="3852" width="10.140625" style="2" customWidth="1"/>
    <col min="3853" max="3853" width="7.42578125" style="2" customWidth="1"/>
    <col min="3854" max="3854" width="10.5703125" style="2" customWidth="1"/>
    <col min="3855" max="3855" width="11.42578125" style="2" customWidth="1"/>
    <col min="3856" max="3856" width="16.7109375" style="2" customWidth="1"/>
    <col min="3857" max="4096" width="9.140625" style="2"/>
    <col min="4097" max="4097" width="7.140625" style="2" customWidth="1"/>
    <col min="4098" max="4098" width="8.7109375" style="2" customWidth="1"/>
    <col min="4099" max="4099" width="10.5703125" style="2" customWidth="1"/>
    <col min="4100" max="4100" width="7.7109375" style="2" customWidth="1"/>
    <col min="4101" max="4101" width="15.140625" style="2" customWidth="1"/>
    <col min="4102" max="4102" width="8.7109375" style="2" customWidth="1"/>
    <col min="4103" max="4103" width="9.28515625" style="2" customWidth="1"/>
    <col min="4104" max="4104" width="14.140625" style="2" customWidth="1"/>
    <col min="4105" max="4105" width="6.140625" style="2" customWidth="1"/>
    <col min="4106" max="4106" width="7.28515625" style="2" customWidth="1"/>
    <col min="4107" max="4107" width="6.85546875" style="2" customWidth="1"/>
    <col min="4108" max="4108" width="10.140625" style="2" customWidth="1"/>
    <col min="4109" max="4109" width="7.42578125" style="2" customWidth="1"/>
    <col min="4110" max="4110" width="10.5703125" style="2" customWidth="1"/>
    <col min="4111" max="4111" width="11.42578125" style="2" customWidth="1"/>
    <col min="4112" max="4112" width="16.7109375" style="2" customWidth="1"/>
    <col min="4113" max="4352" width="9.140625" style="2"/>
    <col min="4353" max="4353" width="7.140625" style="2" customWidth="1"/>
    <col min="4354" max="4354" width="8.7109375" style="2" customWidth="1"/>
    <col min="4355" max="4355" width="10.5703125" style="2" customWidth="1"/>
    <col min="4356" max="4356" width="7.7109375" style="2" customWidth="1"/>
    <col min="4357" max="4357" width="15.140625" style="2" customWidth="1"/>
    <col min="4358" max="4358" width="8.7109375" style="2" customWidth="1"/>
    <col min="4359" max="4359" width="9.28515625" style="2" customWidth="1"/>
    <col min="4360" max="4360" width="14.140625" style="2" customWidth="1"/>
    <col min="4361" max="4361" width="6.140625" style="2" customWidth="1"/>
    <col min="4362" max="4362" width="7.28515625" style="2" customWidth="1"/>
    <col min="4363" max="4363" width="6.85546875" style="2" customWidth="1"/>
    <col min="4364" max="4364" width="10.140625" style="2" customWidth="1"/>
    <col min="4365" max="4365" width="7.42578125" style="2" customWidth="1"/>
    <col min="4366" max="4366" width="10.5703125" style="2" customWidth="1"/>
    <col min="4367" max="4367" width="11.42578125" style="2" customWidth="1"/>
    <col min="4368" max="4368" width="16.7109375" style="2" customWidth="1"/>
    <col min="4369" max="4608" width="9.140625" style="2"/>
    <col min="4609" max="4609" width="7.140625" style="2" customWidth="1"/>
    <col min="4610" max="4610" width="8.7109375" style="2" customWidth="1"/>
    <col min="4611" max="4611" width="10.5703125" style="2" customWidth="1"/>
    <col min="4612" max="4612" width="7.7109375" style="2" customWidth="1"/>
    <col min="4613" max="4613" width="15.140625" style="2" customWidth="1"/>
    <col min="4614" max="4614" width="8.7109375" style="2" customWidth="1"/>
    <col min="4615" max="4615" width="9.28515625" style="2" customWidth="1"/>
    <col min="4616" max="4616" width="14.140625" style="2" customWidth="1"/>
    <col min="4617" max="4617" width="6.140625" style="2" customWidth="1"/>
    <col min="4618" max="4618" width="7.28515625" style="2" customWidth="1"/>
    <col min="4619" max="4619" width="6.85546875" style="2" customWidth="1"/>
    <col min="4620" max="4620" width="10.140625" style="2" customWidth="1"/>
    <col min="4621" max="4621" width="7.42578125" style="2" customWidth="1"/>
    <col min="4622" max="4622" width="10.5703125" style="2" customWidth="1"/>
    <col min="4623" max="4623" width="11.42578125" style="2" customWidth="1"/>
    <col min="4624" max="4624" width="16.7109375" style="2" customWidth="1"/>
    <col min="4625" max="4864" width="9.140625" style="2"/>
    <col min="4865" max="4865" width="7.140625" style="2" customWidth="1"/>
    <col min="4866" max="4866" width="8.7109375" style="2" customWidth="1"/>
    <col min="4867" max="4867" width="10.5703125" style="2" customWidth="1"/>
    <col min="4868" max="4868" width="7.7109375" style="2" customWidth="1"/>
    <col min="4869" max="4869" width="15.140625" style="2" customWidth="1"/>
    <col min="4870" max="4870" width="8.7109375" style="2" customWidth="1"/>
    <col min="4871" max="4871" width="9.28515625" style="2" customWidth="1"/>
    <col min="4872" max="4872" width="14.140625" style="2" customWidth="1"/>
    <col min="4873" max="4873" width="6.140625" style="2" customWidth="1"/>
    <col min="4874" max="4874" width="7.28515625" style="2" customWidth="1"/>
    <col min="4875" max="4875" width="6.85546875" style="2" customWidth="1"/>
    <col min="4876" max="4876" width="10.140625" style="2" customWidth="1"/>
    <col min="4877" max="4877" width="7.42578125" style="2" customWidth="1"/>
    <col min="4878" max="4878" width="10.5703125" style="2" customWidth="1"/>
    <col min="4879" max="4879" width="11.42578125" style="2" customWidth="1"/>
    <col min="4880" max="4880" width="16.7109375" style="2" customWidth="1"/>
    <col min="4881" max="5120" width="9.140625" style="2"/>
    <col min="5121" max="5121" width="7.140625" style="2" customWidth="1"/>
    <col min="5122" max="5122" width="8.7109375" style="2" customWidth="1"/>
    <col min="5123" max="5123" width="10.5703125" style="2" customWidth="1"/>
    <col min="5124" max="5124" width="7.7109375" style="2" customWidth="1"/>
    <col min="5125" max="5125" width="15.140625" style="2" customWidth="1"/>
    <col min="5126" max="5126" width="8.7109375" style="2" customWidth="1"/>
    <col min="5127" max="5127" width="9.28515625" style="2" customWidth="1"/>
    <col min="5128" max="5128" width="14.140625" style="2" customWidth="1"/>
    <col min="5129" max="5129" width="6.140625" style="2" customWidth="1"/>
    <col min="5130" max="5130" width="7.28515625" style="2" customWidth="1"/>
    <col min="5131" max="5131" width="6.85546875" style="2" customWidth="1"/>
    <col min="5132" max="5132" width="10.140625" style="2" customWidth="1"/>
    <col min="5133" max="5133" width="7.42578125" style="2" customWidth="1"/>
    <col min="5134" max="5134" width="10.5703125" style="2" customWidth="1"/>
    <col min="5135" max="5135" width="11.42578125" style="2" customWidth="1"/>
    <col min="5136" max="5136" width="16.7109375" style="2" customWidth="1"/>
    <col min="5137" max="5376" width="9.140625" style="2"/>
    <col min="5377" max="5377" width="7.140625" style="2" customWidth="1"/>
    <col min="5378" max="5378" width="8.7109375" style="2" customWidth="1"/>
    <col min="5379" max="5379" width="10.5703125" style="2" customWidth="1"/>
    <col min="5380" max="5380" width="7.7109375" style="2" customWidth="1"/>
    <col min="5381" max="5381" width="15.140625" style="2" customWidth="1"/>
    <col min="5382" max="5382" width="8.7109375" style="2" customWidth="1"/>
    <col min="5383" max="5383" width="9.28515625" style="2" customWidth="1"/>
    <col min="5384" max="5384" width="14.140625" style="2" customWidth="1"/>
    <col min="5385" max="5385" width="6.140625" style="2" customWidth="1"/>
    <col min="5386" max="5386" width="7.28515625" style="2" customWidth="1"/>
    <col min="5387" max="5387" width="6.85546875" style="2" customWidth="1"/>
    <col min="5388" max="5388" width="10.140625" style="2" customWidth="1"/>
    <col min="5389" max="5389" width="7.42578125" style="2" customWidth="1"/>
    <col min="5390" max="5390" width="10.5703125" style="2" customWidth="1"/>
    <col min="5391" max="5391" width="11.42578125" style="2" customWidth="1"/>
    <col min="5392" max="5392" width="16.7109375" style="2" customWidth="1"/>
    <col min="5393" max="5632" width="9.140625" style="2"/>
    <col min="5633" max="5633" width="7.140625" style="2" customWidth="1"/>
    <col min="5634" max="5634" width="8.7109375" style="2" customWidth="1"/>
    <col min="5635" max="5635" width="10.5703125" style="2" customWidth="1"/>
    <col min="5636" max="5636" width="7.7109375" style="2" customWidth="1"/>
    <col min="5637" max="5637" width="15.140625" style="2" customWidth="1"/>
    <col min="5638" max="5638" width="8.7109375" style="2" customWidth="1"/>
    <col min="5639" max="5639" width="9.28515625" style="2" customWidth="1"/>
    <col min="5640" max="5640" width="14.140625" style="2" customWidth="1"/>
    <col min="5641" max="5641" width="6.140625" style="2" customWidth="1"/>
    <col min="5642" max="5642" width="7.28515625" style="2" customWidth="1"/>
    <col min="5643" max="5643" width="6.85546875" style="2" customWidth="1"/>
    <col min="5644" max="5644" width="10.140625" style="2" customWidth="1"/>
    <col min="5645" max="5645" width="7.42578125" style="2" customWidth="1"/>
    <col min="5646" max="5646" width="10.5703125" style="2" customWidth="1"/>
    <col min="5647" max="5647" width="11.42578125" style="2" customWidth="1"/>
    <col min="5648" max="5648" width="16.7109375" style="2" customWidth="1"/>
    <col min="5649" max="5888" width="9.140625" style="2"/>
    <col min="5889" max="5889" width="7.140625" style="2" customWidth="1"/>
    <col min="5890" max="5890" width="8.7109375" style="2" customWidth="1"/>
    <col min="5891" max="5891" width="10.5703125" style="2" customWidth="1"/>
    <col min="5892" max="5892" width="7.7109375" style="2" customWidth="1"/>
    <col min="5893" max="5893" width="15.140625" style="2" customWidth="1"/>
    <col min="5894" max="5894" width="8.7109375" style="2" customWidth="1"/>
    <col min="5895" max="5895" width="9.28515625" style="2" customWidth="1"/>
    <col min="5896" max="5896" width="14.140625" style="2" customWidth="1"/>
    <col min="5897" max="5897" width="6.140625" style="2" customWidth="1"/>
    <col min="5898" max="5898" width="7.28515625" style="2" customWidth="1"/>
    <col min="5899" max="5899" width="6.85546875" style="2" customWidth="1"/>
    <col min="5900" max="5900" width="10.140625" style="2" customWidth="1"/>
    <col min="5901" max="5901" width="7.42578125" style="2" customWidth="1"/>
    <col min="5902" max="5902" width="10.5703125" style="2" customWidth="1"/>
    <col min="5903" max="5903" width="11.42578125" style="2" customWidth="1"/>
    <col min="5904" max="5904" width="16.7109375" style="2" customWidth="1"/>
    <col min="5905" max="6144" width="9.140625" style="2"/>
    <col min="6145" max="6145" width="7.140625" style="2" customWidth="1"/>
    <col min="6146" max="6146" width="8.7109375" style="2" customWidth="1"/>
    <col min="6147" max="6147" width="10.5703125" style="2" customWidth="1"/>
    <col min="6148" max="6148" width="7.7109375" style="2" customWidth="1"/>
    <col min="6149" max="6149" width="15.140625" style="2" customWidth="1"/>
    <col min="6150" max="6150" width="8.7109375" style="2" customWidth="1"/>
    <col min="6151" max="6151" width="9.28515625" style="2" customWidth="1"/>
    <col min="6152" max="6152" width="14.140625" style="2" customWidth="1"/>
    <col min="6153" max="6153" width="6.140625" style="2" customWidth="1"/>
    <col min="6154" max="6154" width="7.28515625" style="2" customWidth="1"/>
    <col min="6155" max="6155" width="6.85546875" style="2" customWidth="1"/>
    <col min="6156" max="6156" width="10.140625" style="2" customWidth="1"/>
    <col min="6157" max="6157" width="7.42578125" style="2" customWidth="1"/>
    <col min="6158" max="6158" width="10.5703125" style="2" customWidth="1"/>
    <col min="6159" max="6159" width="11.42578125" style="2" customWidth="1"/>
    <col min="6160" max="6160" width="16.7109375" style="2" customWidth="1"/>
    <col min="6161" max="6400" width="9.140625" style="2"/>
    <col min="6401" max="6401" width="7.140625" style="2" customWidth="1"/>
    <col min="6402" max="6402" width="8.7109375" style="2" customWidth="1"/>
    <col min="6403" max="6403" width="10.5703125" style="2" customWidth="1"/>
    <col min="6404" max="6404" width="7.7109375" style="2" customWidth="1"/>
    <col min="6405" max="6405" width="15.140625" style="2" customWidth="1"/>
    <col min="6406" max="6406" width="8.7109375" style="2" customWidth="1"/>
    <col min="6407" max="6407" width="9.28515625" style="2" customWidth="1"/>
    <col min="6408" max="6408" width="14.140625" style="2" customWidth="1"/>
    <col min="6409" max="6409" width="6.140625" style="2" customWidth="1"/>
    <col min="6410" max="6410" width="7.28515625" style="2" customWidth="1"/>
    <col min="6411" max="6411" width="6.85546875" style="2" customWidth="1"/>
    <col min="6412" max="6412" width="10.140625" style="2" customWidth="1"/>
    <col min="6413" max="6413" width="7.42578125" style="2" customWidth="1"/>
    <col min="6414" max="6414" width="10.5703125" style="2" customWidth="1"/>
    <col min="6415" max="6415" width="11.42578125" style="2" customWidth="1"/>
    <col min="6416" max="6416" width="16.7109375" style="2" customWidth="1"/>
    <col min="6417" max="6656" width="9.140625" style="2"/>
    <col min="6657" max="6657" width="7.140625" style="2" customWidth="1"/>
    <col min="6658" max="6658" width="8.7109375" style="2" customWidth="1"/>
    <col min="6659" max="6659" width="10.5703125" style="2" customWidth="1"/>
    <col min="6660" max="6660" width="7.7109375" style="2" customWidth="1"/>
    <col min="6661" max="6661" width="15.140625" style="2" customWidth="1"/>
    <col min="6662" max="6662" width="8.7109375" style="2" customWidth="1"/>
    <col min="6663" max="6663" width="9.28515625" style="2" customWidth="1"/>
    <col min="6664" max="6664" width="14.140625" style="2" customWidth="1"/>
    <col min="6665" max="6665" width="6.140625" style="2" customWidth="1"/>
    <col min="6666" max="6666" width="7.28515625" style="2" customWidth="1"/>
    <col min="6667" max="6667" width="6.85546875" style="2" customWidth="1"/>
    <col min="6668" max="6668" width="10.140625" style="2" customWidth="1"/>
    <col min="6669" max="6669" width="7.42578125" style="2" customWidth="1"/>
    <col min="6670" max="6670" width="10.5703125" style="2" customWidth="1"/>
    <col min="6671" max="6671" width="11.42578125" style="2" customWidth="1"/>
    <col min="6672" max="6672" width="16.7109375" style="2" customWidth="1"/>
    <col min="6673" max="6912" width="9.140625" style="2"/>
    <col min="6913" max="6913" width="7.140625" style="2" customWidth="1"/>
    <col min="6914" max="6914" width="8.7109375" style="2" customWidth="1"/>
    <col min="6915" max="6915" width="10.5703125" style="2" customWidth="1"/>
    <col min="6916" max="6916" width="7.7109375" style="2" customWidth="1"/>
    <col min="6917" max="6917" width="15.140625" style="2" customWidth="1"/>
    <col min="6918" max="6918" width="8.7109375" style="2" customWidth="1"/>
    <col min="6919" max="6919" width="9.28515625" style="2" customWidth="1"/>
    <col min="6920" max="6920" width="14.140625" style="2" customWidth="1"/>
    <col min="6921" max="6921" width="6.140625" style="2" customWidth="1"/>
    <col min="6922" max="6922" width="7.28515625" style="2" customWidth="1"/>
    <col min="6923" max="6923" width="6.85546875" style="2" customWidth="1"/>
    <col min="6924" max="6924" width="10.140625" style="2" customWidth="1"/>
    <col min="6925" max="6925" width="7.42578125" style="2" customWidth="1"/>
    <col min="6926" max="6926" width="10.5703125" style="2" customWidth="1"/>
    <col min="6927" max="6927" width="11.42578125" style="2" customWidth="1"/>
    <col min="6928" max="6928" width="16.7109375" style="2" customWidth="1"/>
    <col min="6929" max="7168" width="9.140625" style="2"/>
    <col min="7169" max="7169" width="7.140625" style="2" customWidth="1"/>
    <col min="7170" max="7170" width="8.7109375" style="2" customWidth="1"/>
    <col min="7171" max="7171" width="10.5703125" style="2" customWidth="1"/>
    <col min="7172" max="7172" width="7.7109375" style="2" customWidth="1"/>
    <col min="7173" max="7173" width="15.140625" style="2" customWidth="1"/>
    <col min="7174" max="7174" width="8.7109375" style="2" customWidth="1"/>
    <col min="7175" max="7175" width="9.28515625" style="2" customWidth="1"/>
    <col min="7176" max="7176" width="14.140625" style="2" customWidth="1"/>
    <col min="7177" max="7177" width="6.140625" style="2" customWidth="1"/>
    <col min="7178" max="7178" width="7.28515625" style="2" customWidth="1"/>
    <col min="7179" max="7179" width="6.85546875" style="2" customWidth="1"/>
    <col min="7180" max="7180" width="10.140625" style="2" customWidth="1"/>
    <col min="7181" max="7181" width="7.42578125" style="2" customWidth="1"/>
    <col min="7182" max="7182" width="10.5703125" style="2" customWidth="1"/>
    <col min="7183" max="7183" width="11.42578125" style="2" customWidth="1"/>
    <col min="7184" max="7184" width="16.7109375" style="2" customWidth="1"/>
    <col min="7185" max="7424" width="9.140625" style="2"/>
    <col min="7425" max="7425" width="7.140625" style="2" customWidth="1"/>
    <col min="7426" max="7426" width="8.7109375" style="2" customWidth="1"/>
    <col min="7427" max="7427" width="10.5703125" style="2" customWidth="1"/>
    <col min="7428" max="7428" width="7.7109375" style="2" customWidth="1"/>
    <col min="7429" max="7429" width="15.140625" style="2" customWidth="1"/>
    <col min="7430" max="7430" width="8.7109375" style="2" customWidth="1"/>
    <col min="7431" max="7431" width="9.28515625" style="2" customWidth="1"/>
    <col min="7432" max="7432" width="14.140625" style="2" customWidth="1"/>
    <col min="7433" max="7433" width="6.140625" style="2" customWidth="1"/>
    <col min="7434" max="7434" width="7.28515625" style="2" customWidth="1"/>
    <col min="7435" max="7435" width="6.85546875" style="2" customWidth="1"/>
    <col min="7436" max="7436" width="10.140625" style="2" customWidth="1"/>
    <col min="7437" max="7437" width="7.42578125" style="2" customWidth="1"/>
    <col min="7438" max="7438" width="10.5703125" style="2" customWidth="1"/>
    <col min="7439" max="7439" width="11.42578125" style="2" customWidth="1"/>
    <col min="7440" max="7440" width="16.7109375" style="2" customWidth="1"/>
    <col min="7441" max="7680" width="9.140625" style="2"/>
    <col min="7681" max="7681" width="7.140625" style="2" customWidth="1"/>
    <col min="7682" max="7682" width="8.7109375" style="2" customWidth="1"/>
    <col min="7683" max="7683" width="10.5703125" style="2" customWidth="1"/>
    <col min="7684" max="7684" width="7.7109375" style="2" customWidth="1"/>
    <col min="7685" max="7685" width="15.140625" style="2" customWidth="1"/>
    <col min="7686" max="7686" width="8.7109375" style="2" customWidth="1"/>
    <col min="7687" max="7687" width="9.28515625" style="2" customWidth="1"/>
    <col min="7688" max="7688" width="14.140625" style="2" customWidth="1"/>
    <col min="7689" max="7689" width="6.140625" style="2" customWidth="1"/>
    <col min="7690" max="7690" width="7.28515625" style="2" customWidth="1"/>
    <col min="7691" max="7691" width="6.85546875" style="2" customWidth="1"/>
    <col min="7692" max="7692" width="10.140625" style="2" customWidth="1"/>
    <col min="7693" max="7693" width="7.42578125" style="2" customWidth="1"/>
    <col min="7694" max="7694" width="10.5703125" style="2" customWidth="1"/>
    <col min="7695" max="7695" width="11.42578125" style="2" customWidth="1"/>
    <col min="7696" max="7696" width="16.7109375" style="2" customWidth="1"/>
    <col min="7697" max="7936" width="9.140625" style="2"/>
    <col min="7937" max="7937" width="7.140625" style="2" customWidth="1"/>
    <col min="7938" max="7938" width="8.7109375" style="2" customWidth="1"/>
    <col min="7939" max="7939" width="10.5703125" style="2" customWidth="1"/>
    <col min="7940" max="7940" width="7.7109375" style="2" customWidth="1"/>
    <col min="7941" max="7941" width="15.140625" style="2" customWidth="1"/>
    <col min="7942" max="7942" width="8.7109375" style="2" customWidth="1"/>
    <col min="7943" max="7943" width="9.28515625" style="2" customWidth="1"/>
    <col min="7944" max="7944" width="14.140625" style="2" customWidth="1"/>
    <col min="7945" max="7945" width="6.140625" style="2" customWidth="1"/>
    <col min="7946" max="7946" width="7.28515625" style="2" customWidth="1"/>
    <col min="7947" max="7947" width="6.85546875" style="2" customWidth="1"/>
    <col min="7948" max="7948" width="10.140625" style="2" customWidth="1"/>
    <col min="7949" max="7949" width="7.42578125" style="2" customWidth="1"/>
    <col min="7950" max="7950" width="10.5703125" style="2" customWidth="1"/>
    <col min="7951" max="7951" width="11.42578125" style="2" customWidth="1"/>
    <col min="7952" max="7952" width="16.7109375" style="2" customWidth="1"/>
    <col min="7953" max="8192" width="9.140625" style="2"/>
    <col min="8193" max="8193" width="7.140625" style="2" customWidth="1"/>
    <col min="8194" max="8194" width="8.7109375" style="2" customWidth="1"/>
    <col min="8195" max="8195" width="10.5703125" style="2" customWidth="1"/>
    <col min="8196" max="8196" width="7.7109375" style="2" customWidth="1"/>
    <col min="8197" max="8197" width="15.140625" style="2" customWidth="1"/>
    <col min="8198" max="8198" width="8.7109375" style="2" customWidth="1"/>
    <col min="8199" max="8199" width="9.28515625" style="2" customWidth="1"/>
    <col min="8200" max="8200" width="14.140625" style="2" customWidth="1"/>
    <col min="8201" max="8201" width="6.140625" style="2" customWidth="1"/>
    <col min="8202" max="8202" width="7.28515625" style="2" customWidth="1"/>
    <col min="8203" max="8203" width="6.85546875" style="2" customWidth="1"/>
    <col min="8204" max="8204" width="10.140625" style="2" customWidth="1"/>
    <col min="8205" max="8205" width="7.42578125" style="2" customWidth="1"/>
    <col min="8206" max="8206" width="10.5703125" style="2" customWidth="1"/>
    <col min="8207" max="8207" width="11.42578125" style="2" customWidth="1"/>
    <col min="8208" max="8208" width="16.7109375" style="2" customWidth="1"/>
    <col min="8209" max="8448" width="9.140625" style="2"/>
    <col min="8449" max="8449" width="7.140625" style="2" customWidth="1"/>
    <col min="8450" max="8450" width="8.7109375" style="2" customWidth="1"/>
    <col min="8451" max="8451" width="10.5703125" style="2" customWidth="1"/>
    <col min="8452" max="8452" width="7.7109375" style="2" customWidth="1"/>
    <col min="8453" max="8453" width="15.140625" style="2" customWidth="1"/>
    <col min="8454" max="8454" width="8.7109375" style="2" customWidth="1"/>
    <col min="8455" max="8455" width="9.28515625" style="2" customWidth="1"/>
    <col min="8456" max="8456" width="14.140625" style="2" customWidth="1"/>
    <col min="8457" max="8457" width="6.140625" style="2" customWidth="1"/>
    <col min="8458" max="8458" width="7.28515625" style="2" customWidth="1"/>
    <col min="8459" max="8459" width="6.85546875" style="2" customWidth="1"/>
    <col min="8460" max="8460" width="10.140625" style="2" customWidth="1"/>
    <col min="8461" max="8461" width="7.42578125" style="2" customWidth="1"/>
    <col min="8462" max="8462" width="10.5703125" style="2" customWidth="1"/>
    <col min="8463" max="8463" width="11.42578125" style="2" customWidth="1"/>
    <col min="8464" max="8464" width="16.7109375" style="2" customWidth="1"/>
    <col min="8465" max="8704" width="9.140625" style="2"/>
    <col min="8705" max="8705" width="7.140625" style="2" customWidth="1"/>
    <col min="8706" max="8706" width="8.7109375" style="2" customWidth="1"/>
    <col min="8707" max="8707" width="10.5703125" style="2" customWidth="1"/>
    <col min="8708" max="8708" width="7.7109375" style="2" customWidth="1"/>
    <col min="8709" max="8709" width="15.140625" style="2" customWidth="1"/>
    <col min="8710" max="8710" width="8.7109375" style="2" customWidth="1"/>
    <col min="8711" max="8711" width="9.28515625" style="2" customWidth="1"/>
    <col min="8712" max="8712" width="14.140625" style="2" customWidth="1"/>
    <col min="8713" max="8713" width="6.140625" style="2" customWidth="1"/>
    <col min="8714" max="8714" width="7.28515625" style="2" customWidth="1"/>
    <col min="8715" max="8715" width="6.85546875" style="2" customWidth="1"/>
    <col min="8716" max="8716" width="10.140625" style="2" customWidth="1"/>
    <col min="8717" max="8717" width="7.42578125" style="2" customWidth="1"/>
    <col min="8718" max="8718" width="10.5703125" style="2" customWidth="1"/>
    <col min="8719" max="8719" width="11.42578125" style="2" customWidth="1"/>
    <col min="8720" max="8720" width="16.7109375" style="2" customWidth="1"/>
    <col min="8721" max="8960" width="9.140625" style="2"/>
    <col min="8961" max="8961" width="7.140625" style="2" customWidth="1"/>
    <col min="8962" max="8962" width="8.7109375" style="2" customWidth="1"/>
    <col min="8963" max="8963" width="10.5703125" style="2" customWidth="1"/>
    <col min="8964" max="8964" width="7.7109375" style="2" customWidth="1"/>
    <col min="8965" max="8965" width="15.140625" style="2" customWidth="1"/>
    <col min="8966" max="8966" width="8.7109375" style="2" customWidth="1"/>
    <col min="8967" max="8967" width="9.28515625" style="2" customWidth="1"/>
    <col min="8968" max="8968" width="14.140625" style="2" customWidth="1"/>
    <col min="8969" max="8969" width="6.140625" style="2" customWidth="1"/>
    <col min="8970" max="8970" width="7.28515625" style="2" customWidth="1"/>
    <col min="8971" max="8971" width="6.85546875" style="2" customWidth="1"/>
    <col min="8972" max="8972" width="10.140625" style="2" customWidth="1"/>
    <col min="8973" max="8973" width="7.42578125" style="2" customWidth="1"/>
    <col min="8974" max="8974" width="10.5703125" style="2" customWidth="1"/>
    <col min="8975" max="8975" width="11.42578125" style="2" customWidth="1"/>
    <col min="8976" max="8976" width="16.7109375" style="2" customWidth="1"/>
    <col min="8977" max="9216" width="9.140625" style="2"/>
    <col min="9217" max="9217" width="7.140625" style="2" customWidth="1"/>
    <col min="9218" max="9218" width="8.7109375" style="2" customWidth="1"/>
    <col min="9219" max="9219" width="10.5703125" style="2" customWidth="1"/>
    <col min="9220" max="9220" width="7.7109375" style="2" customWidth="1"/>
    <col min="9221" max="9221" width="15.140625" style="2" customWidth="1"/>
    <col min="9222" max="9222" width="8.7109375" style="2" customWidth="1"/>
    <col min="9223" max="9223" width="9.28515625" style="2" customWidth="1"/>
    <col min="9224" max="9224" width="14.140625" style="2" customWidth="1"/>
    <col min="9225" max="9225" width="6.140625" style="2" customWidth="1"/>
    <col min="9226" max="9226" width="7.28515625" style="2" customWidth="1"/>
    <col min="9227" max="9227" width="6.85546875" style="2" customWidth="1"/>
    <col min="9228" max="9228" width="10.140625" style="2" customWidth="1"/>
    <col min="9229" max="9229" width="7.42578125" style="2" customWidth="1"/>
    <col min="9230" max="9230" width="10.5703125" style="2" customWidth="1"/>
    <col min="9231" max="9231" width="11.42578125" style="2" customWidth="1"/>
    <col min="9232" max="9232" width="16.7109375" style="2" customWidth="1"/>
    <col min="9233" max="9472" width="9.140625" style="2"/>
    <col min="9473" max="9473" width="7.140625" style="2" customWidth="1"/>
    <col min="9474" max="9474" width="8.7109375" style="2" customWidth="1"/>
    <col min="9475" max="9475" width="10.5703125" style="2" customWidth="1"/>
    <col min="9476" max="9476" width="7.7109375" style="2" customWidth="1"/>
    <col min="9477" max="9477" width="15.140625" style="2" customWidth="1"/>
    <col min="9478" max="9478" width="8.7109375" style="2" customWidth="1"/>
    <col min="9479" max="9479" width="9.28515625" style="2" customWidth="1"/>
    <col min="9480" max="9480" width="14.140625" style="2" customWidth="1"/>
    <col min="9481" max="9481" width="6.140625" style="2" customWidth="1"/>
    <col min="9482" max="9482" width="7.28515625" style="2" customWidth="1"/>
    <col min="9483" max="9483" width="6.85546875" style="2" customWidth="1"/>
    <col min="9484" max="9484" width="10.140625" style="2" customWidth="1"/>
    <col min="9485" max="9485" width="7.42578125" style="2" customWidth="1"/>
    <col min="9486" max="9486" width="10.5703125" style="2" customWidth="1"/>
    <col min="9487" max="9487" width="11.42578125" style="2" customWidth="1"/>
    <col min="9488" max="9488" width="16.7109375" style="2" customWidth="1"/>
    <col min="9489" max="9728" width="9.140625" style="2"/>
    <col min="9729" max="9729" width="7.140625" style="2" customWidth="1"/>
    <col min="9730" max="9730" width="8.7109375" style="2" customWidth="1"/>
    <col min="9731" max="9731" width="10.5703125" style="2" customWidth="1"/>
    <col min="9732" max="9732" width="7.7109375" style="2" customWidth="1"/>
    <col min="9733" max="9733" width="15.140625" style="2" customWidth="1"/>
    <col min="9734" max="9734" width="8.7109375" style="2" customWidth="1"/>
    <col min="9735" max="9735" width="9.28515625" style="2" customWidth="1"/>
    <col min="9736" max="9736" width="14.140625" style="2" customWidth="1"/>
    <col min="9737" max="9737" width="6.140625" style="2" customWidth="1"/>
    <col min="9738" max="9738" width="7.28515625" style="2" customWidth="1"/>
    <col min="9739" max="9739" width="6.85546875" style="2" customWidth="1"/>
    <col min="9740" max="9740" width="10.140625" style="2" customWidth="1"/>
    <col min="9741" max="9741" width="7.42578125" style="2" customWidth="1"/>
    <col min="9742" max="9742" width="10.5703125" style="2" customWidth="1"/>
    <col min="9743" max="9743" width="11.42578125" style="2" customWidth="1"/>
    <col min="9744" max="9744" width="16.7109375" style="2" customWidth="1"/>
    <col min="9745" max="9984" width="9.140625" style="2"/>
    <col min="9985" max="9985" width="7.140625" style="2" customWidth="1"/>
    <col min="9986" max="9986" width="8.7109375" style="2" customWidth="1"/>
    <col min="9987" max="9987" width="10.5703125" style="2" customWidth="1"/>
    <col min="9988" max="9988" width="7.7109375" style="2" customWidth="1"/>
    <col min="9989" max="9989" width="15.140625" style="2" customWidth="1"/>
    <col min="9990" max="9990" width="8.7109375" style="2" customWidth="1"/>
    <col min="9991" max="9991" width="9.28515625" style="2" customWidth="1"/>
    <col min="9992" max="9992" width="14.140625" style="2" customWidth="1"/>
    <col min="9993" max="9993" width="6.140625" style="2" customWidth="1"/>
    <col min="9994" max="9994" width="7.28515625" style="2" customWidth="1"/>
    <col min="9995" max="9995" width="6.85546875" style="2" customWidth="1"/>
    <col min="9996" max="9996" width="10.140625" style="2" customWidth="1"/>
    <col min="9997" max="9997" width="7.42578125" style="2" customWidth="1"/>
    <col min="9998" max="9998" width="10.5703125" style="2" customWidth="1"/>
    <col min="9999" max="9999" width="11.42578125" style="2" customWidth="1"/>
    <col min="10000" max="10000" width="16.7109375" style="2" customWidth="1"/>
    <col min="10001" max="10240" width="9.140625" style="2"/>
    <col min="10241" max="10241" width="7.140625" style="2" customWidth="1"/>
    <col min="10242" max="10242" width="8.7109375" style="2" customWidth="1"/>
    <col min="10243" max="10243" width="10.5703125" style="2" customWidth="1"/>
    <col min="10244" max="10244" width="7.7109375" style="2" customWidth="1"/>
    <col min="10245" max="10245" width="15.140625" style="2" customWidth="1"/>
    <col min="10246" max="10246" width="8.7109375" style="2" customWidth="1"/>
    <col min="10247" max="10247" width="9.28515625" style="2" customWidth="1"/>
    <col min="10248" max="10248" width="14.140625" style="2" customWidth="1"/>
    <col min="10249" max="10249" width="6.140625" style="2" customWidth="1"/>
    <col min="10250" max="10250" width="7.28515625" style="2" customWidth="1"/>
    <col min="10251" max="10251" width="6.85546875" style="2" customWidth="1"/>
    <col min="10252" max="10252" width="10.140625" style="2" customWidth="1"/>
    <col min="10253" max="10253" width="7.42578125" style="2" customWidth="1"/>
    <col min="10254" max="10254" width="10.5703125" style="2" customWidth="1"/>
    <col min="10255" max="10255" width="11.42578125" style="2" customWidth="1"/>
    <col min="10256" max="10256" width="16.7109375" style="2" customWidth="1"/>
    <col min="10257" max="10496" width="9.140625" style="2"/>
    <col min="10497" max="10497" width="7.140625" style="2" customWidth="1"/>
    <col min="10498" max="10498" width="8.7109375" style="2" customWidth="1"/>
    <col min="10499" max="10499" width="10.5703125" style="2" customWidth="1"/>
    <col min="10500" max="10500" width="7.7109375" style="2" customWidth="1"/>
    <col min="10501" max="10501" width="15.140625" style="2" customWidth="1"/>
    <col min="10502" max="10502" width="8.7109375" style="2" customWidth="1"/>
    <col min="10503" max="10503" width="9.28515625" style="2" customWidth="1"/>
    <col min="10504" max="10504" width="14.140625" style="2" customWidth="1"/>
    <col min="10505" max="10505" width="6.140625" style="2" customWidth="1"/>
    <col min="10506" max="10506" width="7.28515625" style="2" customWidth="1"/>
    <col min="10507" max="10507" width="6.85546875" style="2" customWidth="1"/>
    <col min="10508" max="10508" width="10.140625" style="2" customWidth="1"/>
    <col min="10509" max="10509" width="7.42578125" style="2" customWidth="1"/>
    <col min="10510" max="10510" width="10.5703125" style="2" customWidth="1"/>
    <col min="10511" max="10511" width="11.42578125" style="2" customWidth="1"/>
    <col min="10512" max="10512" width="16.7109375" style="2" customWidth="1"/>
    <col min="10513" max="10752" width="9.140625" style="2"/>
    <col min="10753" max="10753" width="7.140625" style="2" customWidth="1"/>
    <col min="10754" max="10754" width="8.7109375" style="2" customWidth="1"/>
    <col min="10755" max="10755" width="10.5703125" style="2" customWidth="1"/>
    <col min="10756" max="10756" width="7.7109375" style="2" customWidth="1"/>
    <col min="10757" max="10757" width="15.140625" style="2" customWidth="1"/>
    <col min="10758" max="10758" width="8.7109375" style="2" customWidth="1"/>
    <col min="10759" max="10759" width="9.28515625" style="2" customWidth="1"/>
    <col min="10760" max="10760" width="14.140625" style="2" customWidth="1"/>
    <col min="10761" max="10761" width="6.140625" style="2" customWidth="1"/>
    <col min="10762" max="10762" width="7.28515625" style="2" customWidth="1"/>
    <col min="10763" max="10763" width="6.85546875" style="2" customWidth="1"/>
    <col min="10764" max="10764" width="10.140625" style="2" customWidth="1"/>
    <col min="10765" max="10765" width="7.42578125" style="2" customWidth="1"/>
    <col min="10766" max="10766" width="10.5703125" style="2" customWidth="1"/>
    <col min="10767" max="10767" width="11.42578125" style="2" customWidth="1"/>
    <col min="10768" max="10768" width="16.7109375" style="2" customWidth="1"/>
    <col min="10769" max="11008" width="9.140625" style="2"/>
    <col min="11009" max="11009" width="7.140625" style="2" customWidth="1"/>
    <col min="11010" max="11010" width="8.7109375" style="2" customWidth="1"/>
    <col min="11011" max="11011" width="10.5703125" style="2" customWidth="1"/>
    <col min="11012" max="11012" width="7.7109375" style="2" customWidth="1"/>
    <col min="11013" max="11013" width="15.140625" style="2" customWidth="1"/>
    <col min="11014" max="11014" width="8.7109375" style="2" customWidth="1"/>
    <col min="11015" max="11015" width="9.28515625" style="2" customWidth="1"/>
    <col min="11016" max="11016" width="14.140625" style="2" customWidth="1"/>
    <col min="11017" max="11017" width="6.140625" style="2" customWidth="1"/>
    <col min="11018" max="11018" width="7.28515625" style="2" customWidth="1"/>
    <col min="11019" max="11019" width="6.85546875" style="2" customWidth="1"/>
    <col min="11020" max="11020" width="10.140625" style="2" customWidth="1"/>
    <col min="11021" max="11021" width="7.42578125" style="2" customWidth="1"/>
    <col min="11022" max="11022" width="10.5703125" style="2" customWidth="1"/>
    <col min="11023" max="11023" width="11.42578125" style="2" customWidth="1"/>
    <col min="11024" max="11024" width="16.7109375" style="2" customWidth="1"/>
    <col min="11025" max="11264" width="9.140625" style="2"/>
    <col min="11265" max="11265" width="7.140625" style="2" customWidth="1"/>
    <col min="11266" max="11266" width="8.7109375" style="2" customWidth="1"/>
    <col min="11267" max="11267" width="10.5703125" style="2" customWidth="1"/>
    <col min="11268" max="11268" width="7.7109375" style="2" customWidth="1"/>
    <col min="11269" max="11269" width="15.140625" style="2" customWidth="1"/>
    <col min="11270" max="11270" width="8.7109375" style="2" customWidth="1"/>
    <col min="11271" max="11271" width="9.28515625" style="2" customWidth="1"/>
    <col min="11272" max="11272" width="14.140625" style="2" customWidth="1"/>
    <col min="11273" max="11273" width="6.140625" style="2" customWidth="1"/>
    <col min="11274" max="11274" width="7.28515625" style="2" customWidth="1"/>
    <col min="11275" max="11275" width="6.85546875" style="2" customWidth="1"/>
    <col min="11276" max="11276" width="10.140625" style="2" customWidth="1"/>
    <col min="11277" max="11277" width="7.42578125" style="2" customWidth="1"/>
    <col min="11278" max="11278" width="10.5703125" style="2" customWidth="1"/>
    <col min="11279" max="11279" width="11.42578125" style="2" customWidth="1"/>
    <col min="11280" max="11280" width="16.7109375" style="2" customWidth="1"/>
    <col min="11281" max="11520" width="9.140625" style="2"/>
    <col min="11521" max="11521" width="7.140625" style="2" customWidth="1"/>
    <col min="11522" max="11522" width="8.7109375" style="2" customWidth="1"/>
    <col min="11523" max="11523" width="10.5703125" style="2" customWidth="1"/>
    <col min="11524" max="11524" width="7.7109375" style="2" customWidth="1"/>
    <col min="11525" max="11525" width="15.140625" style="2" customWidth="1"/>
    <col min="11526" max="11526" width="8.7109375" style="2" customWidth="1"/>
    <col min="11527" max="11527" width="9.28515625" style="2" customWidth="1"/>
    <col min="11528" max="11528" width="14.140625" style="2" customWidth="1"/>
    <col min="11529" max="11529" width="6.140625" style="2" customWidth="1"/>
    <col min="11530" max="11530" width="7.28515625" style="2" customWidth="1"/>
    <col min="11531" max="11531" width="6.85546875" style="2" customWidth="1"/>
    <col min="11532" max="11532" width="10.140625" style="2" customWidth="1"/>
    <col min="11533" max="11533" width="7.42578125" style="2" customWidth="1"/>
    <col min="11534" max="11534" width="10.5703125" style="2" customWidth="1"/>
    <col min="11535" max="11535" width="11.42578125" style="2" customWidth="1"/>
    <col min="11536" max="11536" width="16.7109375" style="2" customWidth="1"/>
    <col min="11537" max="11776" width="9.140625" style="2"/>
    <col min="11777" max="11777" width="7.140625" style="2" customWidth="1"/>
    <col min="11778" max="11778" width="8.7109375" style="2" customWidth="1"/>
    <col min="11779" max="11779" width="10.5703125" style="2" customWidth="1"/>
    <col min="11780" max="11780" width="7.7109375" style="2" customWidth="1"/>
    <col min="11781" max="11781" width="15.140625" style="2" customWidth="1"/>
    <col min="11782" max="11782" width="8.7109375" style="2" customWidth="1"/>
    <col min="11783" max="11783" width="9.28515625" style="2" customWidth="1"/>
    <col min="11784" max="11784" width="14.140625" style="2" customWidth="1"/>
    <col min="11785" max="11785" width="6.140625" style="2" customWidth="1"/>
    <col min="11786" max="11786" width="7.28515625" style="2" customWidth="1"/>
    <col min="11787" max="11787" width="6.85546875" style="2" customWidth="1"/>
    <col min="11788" max="11788" width="10.140625" style="2" customWidth="1"/>
    <col min="11789" max="11789" width="7.42578125" style="2" customWidth="1"/>
    <col min="11790" max="11790" width="10.5703125" style="2" customWidth="1"/>
    <col min="11791" max="11791" width="11.42578125" style="2" customWidth="1"/>
    <col min="11792" max="11792" width="16.7109375" style="2" customWidth="1"/>
    <col min="11793" max="12032" width="9.140625" style="2"/>
    <col min="12033" max="12033" width="7.140625" style="2" customWidth="1"/>
    <col min="12034" max="12034" width="8.7109375" style="2" customWidth="1"/>
    <col min="12035" max="12035" width="10.5703125" style="2" customWidth="1"/>
    <col min="12036" max="12036" width="7.7109375" style="2" customWidth="1"/>
    <col min="12037" max="12037" width="15.140625" style="2" customWidth="1"/>
    <col min="12038" max="12038" width="8.7109375" style="2" customWidth="1"/>
    <col min="12039" max="12039" width="9.28515625" style="2" customWidth="1"/>
    <col min="12040" max="12040" width="14.140625" style="2" customWidth="1"/>
    <col min="12041" max="12041" width="6.140625" style="2" customWidth="1"/>
    <col min="12042" max="12042" width="7.28515625" style="2" customWidth="1"/>
    <col min="12043" max="12043" width="6.85546875" style="2" customWidth="1"/>
    <col min="12044" max="12044" width="10.140625" style="2" customWidth="1"/>
    <col min="12045" max="12045" width="7.42578125" style="2" customWidth="1"/>
    <col min="12046" max="12046" width="10.5703125" style="2" customWidth="1"/>
    <col min="12047" max="12047" width="11.42578125" style="2" customWidth="1"/>
    <col min="12048" max="12048" width="16.7109375" style="2" customWidth="1"/>
    <col min="12049" max="12288" width="9.140625" style="2"/>
    <col min="12289" max="12289" width="7.140625" style="2" customWidth="1"/>
    <col min="12290" max="12290" width="8.7109375" style="2" customWidth="1"/>
    <col min="12291" max="12291" width="10.5703125" style="2" customWidth="1"/>
    <col min="12292" max="12292" width="7.7109375" style="2" customWidth="1"/>
    <col min="12293" max="12293" width="15.140625" style="2" customWidth="1"/>
    <col min="12294" max="12294" width="8.7109375" style="2" customWidth="1"/>
    <col min="12295" max="12295" width="9.28515625" style="2" customWidth="1"/>
    <col min="12296" max="12296" width="14.140625" style="2" customWidth="1"/>
    <col min="12297" max="12297" width="6.140625" style="2" customWidth="1"/>
    <col min="12298" max="12298" width="7.28515625" style="2" customWidth="1"/>
    <col min="12299" max="12299" width="6.85546875" style="2" customWidth="1"/>
    <col min="12300" max="12300" width="10.140625" style="2" customWidth="1"/>
    <col min="12301" max="12301" width="7.42578125" style="2" customWidth="1"/>
    <col min="12302" max="12302" width="10.5703125" style="2" customWidth="1"/>
    <col min="12303" max="12303" width="11.42578125" style="2" customWidth="1"/>
    <col min="12304" max="12304" width="16.7109375" style="2" customWidth="1"/>
    <col min="12305" max="12544" width="9.140625" style="2"/>
    <col min="12545" max="12545" width="7.140625" style="2" customWidth="1"/>
    <col min="12546" max="12546" width="8.7109375" style="2" customWidth="1"/>
    <col min="12547" max="12547" width="10.5703125" style="2" customWidth="1"/>
    <col min="12548" max="12548" width="7.7109375" style="2" customWidth="1"/>
    <col min="12549" max="12549" width="15.140625" style="2" customWidth="1"/>
    <col min="12550" max="12550" width="8.7109375" style="2" customWidth="1"/>
    <col min="12551" max="12551" width="9.28515625" style="2" customWidth="1"/>
    <col min="12552" max="12552" width="14.140625" style="2" customWidth="1"/>
    <col min="12553" max="12553" width="6.140625" style="2" customWidth="1"/>
    <col min="12554" max="12554" width="7.28515625" style="2" customWidth="1"/>
    <col min="12555" max="12555" width="6.85546875" style="2" customWidth="1"/>
    <col min="12556" max="12556" width="10.140625" style="2" customWidth="1"/>
    <col min="12557" max="12557" width="7.42578125" style="2" customWidth="1"/>
    <col min="12558" max="12558" width="10.5703125" style="2" customWidth="1"/>
    <col min="12559" max="12559" width="11.42578125" style="2" customWidth="1"/>
    <col min="12560" max="12560" width="16.7109375" style="2" customWidth="1"/>
    <col min="12561" max="12800" width="9.140625" style="2"/>
    <col min="12801" max="12801" width="7.140625" style="2" customWidth="1"/>
    <col min="12802" max="12802" width="8.7109375" style="2" customWidth="1"/>
    <col min="12803" max="12803" width="10.5703125" style="2" customWidth="1"/>
    <col min="12804" max="12804" width="7.7109375" style="2" customWidth="1"/>
    <col min="12805" max="12805" width="15.140625" style="2" customWidth="1"/>
    <col min="12806" max="12806" width="8.7109375" style="2" customWidth="1"/>
    <col min="12807" max="12807" width="9.28515625" style="2" customWidth="1"/>
    <col min="12808" max="12808" width="14.140625" style="2" customWidth="1"/>
    <col min="12809" max="12809" width="6.140625" style="2" customWidth="1"/>
    <col min="12810" max="12810" width="7.28515625" style="2" customWidth="1"/>
    <col min="12811" max="12811" width="6.85546875" style="2" customWidth="1"/>
    <col min="12812" max="12812" width="10.140625" style="2" customWidth="1"/>
    <col min="12813" max="12813" width="7.42578125" style="2" customWidth="1"/>
    <col min="12814" max="12814" width="10.5703125" style="2" customWidth="1"/>
    <col min="12815" max="12815" width="11.42578125" style="2" customWidth="1"/>
    <col min="12816" max="12816" width="16.7109375" style="2" customWidth="1"/>
    <col min="12817" max="13056" width="9.140625" style="2"/>
    <col min="13057" max="13057" width="7.140625" style="2" customWidth="1"/>
    <col min="13058" max="13058" width="8.7109375" style="2" customWidth="1"/>
    <col min="13059" max="13059" width="10.5703125" style="2" customWidth="1"/>
    <col min="13060" max="13060" width="7.7109375" style="2" customWidth="1"/>
    <col min="13061" max="13061" width="15.140625" style="2" customWidth="1"/>
    <col min="13062" max="13062" width="8.7109375" style="2" customWidth="1"/>
    <col min="13063" max="13063" width="9.28515625" style="2" customWidth="1"/>
    <col min="13064" max="13064" width="14.140625" style="2" customWidth="1"/>
    <col min="13065" max="13065" width="6.140625" style="2" customWidth="1"/>
    <col min="13066" max="13066" width="7.28515625" style="2" customWidth="1"/>
    <col min="13067" max="13067" width="6.85546875" style="2" customWidth="1"/>
    <col min="13068" max="13068" width="10.140625" style="2" customWidth="1"/>
    <col min="13069" max="13069" width="7.42578125" style="2" customWidth="1"/>
    <col min="13070" max="13070" width="10.5703125" style="2" customWidth="1"/>
    <col min="13071" max="13071" width="11.42578125" style="2" customWidth="1"/>
    <col min="13072" max="13072" width="16.7109375" style="2" customWidth="1"/>
    <col min="13073" max="13312" width="9.140625" style="2"/>
    <col min="13313" max="13313" width="7.140625" style="2" customWidth="1"/>
    <col min="13314" max="13314" width="8.7109375" style="2" customWidth="1"/>
    <col min="13315" max="13315" width="10.5703125" style="2" customWidth="1"/>
    <col min="13316" max="13316" width="7.7109375" style="2" customWidth="1"/>
    <col min="13317" max="13317" width="15.140625" style="2" customWidth="1"/>
    <col min="13318" max="13318" width="8.7109375" style="2" customWidth="1"/>
    <col min="13319" max="13319" width="9.28515625" style="2" customWidth="1"/>
    <col min="13320" max="13320" width="14.140625" style="2" customWidth="1"/>
    <col min="13321" max="13321" width="6.140625" style="2" customWidth="1"/>
    <col min="13322" max="13322" width="7.28515625" style="2" customWidth="1"/>
    <col min="13323" max="13323" width="6.85546875" style="2" customWidth="1"/>
    <col min="13324" max="13324" width="10.140625" style="2" customWidth="1"/>
    <col min="13325" max="13325" width="7.42578125" style="2" customWidth="1"/>
    <col min="13326" max="13326" width="10.5703125" style="2" customWidth="1"/>
    <col min="13327" max="13327" width="11.42578125" style="2" customWidth="1"/>
    <col min="13328" max="13328" width="16.7109375" style="2" customWidth="1"/>
    <col min="13329" max="13568" width="9.140625" style="2"/>
    <col min="13569" max="13569" width="7.140625" style="2" customWidth="1"/>
    <col min="13570" max="13570" width="8.7109375" style="2" customWidth="1"/>
    <col min="13571" max="13571" width="10.5703125" style="2" customWidth="1"/>
    <col min="13572" max="13572" width="7.7109375" style="2" customWidth="1"/>
    <col min="13573" max="13573" width="15.140625" style="2" customWidth="1"/>
    <col min="13574" max="13574" width="8.7109375" style="2" customWidth="1"/>
    <col min="13575" max="13575" width="9.28515625" style="2" customWidth="1"/>
    <col min="13576" max="13576" width="14.140625" style="2" customWidth="1"/>
    <col min="13577" max="13577" width="6.140625" style="2" customWidth="1"/>
    <col min="13578" max="13578" width="7.28515625" style="2" customWidth="1"/>
    <col min="13579" max="13579" width="6.85546875" style="2" customWidth="1"/>
    <col min="13580" max="13580" width="10.140625" style="2" customWidth="1"/>
    <col min="13581" max="13581" width="7.42578125" style="2" customWidth="1"/>
    <col min="13582" max="13582" width="10.5703125" style="2" customWidth="1"/>
    <col min="13583" max="13583" width="11.42578125" style="2" customWidth="1"/>
    <col min="13584" max="13584" width="16.7109375" style="2" customWidth="1"/>
    <col min="13585" max="13824" width="9.140625" style="2"/>
    <col min="13825" max="13825" width="7.140625" style="2" customWidth="1"/>
    <col min="13826" max="13826" width="8.7109375" style="2" customWidth="1"/>
    <col min="13827" max="13827" width="10.5703125" style="2" customWidth="1"/>
    <col min="13828" max="13828" width="7.7109375" style="2" customWidth="1"/>
    <col min="13829" max="13829" width="15.140625" style="2" customWidth="1"/>
    <col min="13830" max="13830" width="8.7109375" style="2" customWidth="1"/>
    <col min="13831" max="13831" width="9.28515625" style="2" customWidth="1"/>
    <col min="13832" max="13832" width="14.140625" style="2" customWidth="1"/>
    <col min="13833" max="13833" width="6.140625" style="2" customWidth="1"/>
    <col min="13834" max="13834" width="7.28515625" style="2" customWidth="1"/>
    <col min="13835" max="13835" width="6.85546875" style="2" customWidth="1"/>
    <col min="13836" max="13836" width="10.140625" style="2" customWidth="1"/>
    <col min="13837" max="13837" width="7.42578125" style="2" customWidth="1"/>
    <col min="13838" max="13838" width="10.5703125" style="2" customWidth="1"/>
    <col min="13839" max="13839" width="11.42578125" style="2" customWidth="1"/>
    <col min="13840" max="13840" width="16.7109375" style="2" customWidth="1"/>
    <col min="13841" max="14080" width="9.140625" style="2"/>
    <col min="14081" max="14081" width="7.140625" style="2" customWidth="1"/>
    <col min="14082" max="14082" width="8.7109375" style="2" customWidth="1"/>
    <col min="14083" max="14083" width="10.5703125" style="2" customWidth="1"/>
    <col min="14084" max="14084" width="7.7109375" style="2" customWidth="1"/>
    <col min="14085" max="14085" width="15.140625" style="2" customWidth="1"/>
    <col min="14086" max="14086" width="8.7109375" style="2" customWidth="1"/>
    <col min="14087" max="14087" width="9.28515625" style="2" customWidth="1"/>
    <col min="14088" max="14088" width="14.140625" style="2" customWidth="1"/>
    <col min="14089" max="14089" width="6.140625" style="2" customWidth="1"/>
    <col min="14090" max="14090" width="7.28515625" style="2" customWidth="1"/>
    <col min="14091" max="14091" width="6.85546875" style="2" customWidth="1"/>
    <col min="14092" max="14092" width="10.140625" style="2" customWidth="1"/>
    <col min="14093" max="14093" width="7.42578125" style="2" customWidth="1"/>
    <col min="14094" max="14094" width="10.5703125" style="2" customWidth="1"/>
    <col min="14095" max="14095" width="11.42578125" style="2" customWidth="1"/>
    <col min="14096" max="14096" width="16.7109375" style="2" customWidth="1"/>
    <col min="14097" max="14336" width="9.140625" style="2"/>
    <col min="14337" max="14337" width="7.140625" style="2" customWidth="1"/>
    <col min="14338" max="14338" width="8.7109375" style="2" customWidth="1"/>
    <col min="14339" max="14339" width="10.5703125" style="2" customWidth="1"/>
    <col min="14340" max="14340" width="7.7109375" style="2" customWidth="1"/>
    <col min="14341" max="14341" width="15.140625" style="2" customWidth="1"/>
    <col min="14342" max="14342" width="8.7109375" style="2" customWidth="1"/>
    <col min="14343" max="14343" width="9.28515625" style="2" customWidth="1"/>
    <col min="14344" max="14344" width="14.140625" style="2" customWidth="1"/>
    <col min="14345" max="14345" width="6.140625" style="2" customWidth="1"/>
    <col min="14346" max="14346" width="7.28515625" style="2" customWidth="1"/>
    <col min="14347" max="14347" width="6.85546875" style="2" customWidth="1"/>
    <col min="14348" max="14348" width="10.140625" style="2" customWidth="1"/>
    <col min="14349" max="14349" width="7.42578125" style="2" customWidth="1"/>
    <col min="14350" max="14350" width="10.5703125" style="2" customWidth="1"/>
    <col min="14351" max="14351" width="11.42578125" style="2" customWidth="1"/>
    <col min="14352" max="14352" width="16.7109375" style="2" customWidth="1"/>
    <col min="14353" max="14592" width="9.140625" style="2"/>
    <col min="14593" max="14593" width="7.140625" style="2" customWidth="1"/>
    <col min="14594" max="14594" width="8.7109375" style="2" customWidth="1"/>
    <col min="14595" max="14595" width="10.5703125" style="2" customWidth="1"/>
    <col min="14596" max="14596" width="7.7109375" style="2" customWidth="1"/>
    <col min="14597" max="14597" width="15.140625" style="2" customWidth="1"/>
    <col min="14598" max="14598" width="8.7109375" style="2" customWidth="1"/>
    <col min="14599" max="14599" width="9.28515625" style="2" customWidth="1"/>
    <col min="14600" max="14600" width="14.140625" style="2" customWidth="1"/>
    <col min="14601" max="14601" width="6.140625" style="2" customWidth="1"/>
    <col min="14602" max="14602" width="7.28515625" style="2" customWidth="1"/>
    <col min="14603" max="14603" width="6.85546875" style="2" customWidth="1"/>
    <col min="14604" max="14604" width="10.140625" style="2" customWidth="1"/>
    <col min="14605" max="14605" width="7.42578125" style="2" customWidth="1"/>
    <col min="14606" max="14606" width="10.5703125" style="2" customWidth="1"/>
    <col min="14607" max="14607" width="11.42578125" style="2" customWidth="1"/>
    <col min="14608" max="14608" width="16.7109375" style="2" customWidth="1"/>
    <col min="14609" max="14848" width="9.140625" style="2"/>
    <col min="14849" max="14849" width="7.140625" style="2" customWidth="1"/>
    <col min="14850" max="14850" width="8.7109375" style="2" customWidth="1"/>
    <col min="14851" max="14851" width="10.5703125" style="2" customWidth="1"/>
    <col min="14852" max="14852" width="7.7109375" style="2" customWidth="1"/>
    <col min="14853" max="14853" width="15.140625" style="2" customWidth="1"/>
    <col min="14854" max="14854" width="8.7109375" style="2" customWidth="1"/>
    <col min="14855" max="14855" width="9.28515625" style="2" customWidth="1"/>
    <col min="14856" max="14856" width="14.140625" style="2" customWidth="1"/>
    <col min="14857" max="14857" width="6.140625" style="2" customWidth="1"/>
    <col min="14858" max="14858" width="7.28515625" style="2" customWidth="1"/>
    <col min="14859" max="14859" width="6.85546875" style="2" customWidth="1"/>
    <col min="14860" max="14860" width="10.140625" style="2" customWidth="1"/>
    <col min="14861" max="14861" width="7.42578125" style="2" customWidth="1"/>
    <col min="14862" max="14862" width="10.5703125" style="2" customWidth="1"/>
    <col min="14863" max="14863" width="11.42578125" style="2" customWidth="1"/>
    <col min="14864" max="14864" width="16.7109375" style="2" customWidth="1"/>
    <col min="14865" max="15104" width="9.140625" style="2"/>
    <col min="15105" max="15105" width="7.140625" style="2" customWidth="1"/>
    <col min="15106" max="15106" width="8.7109375" style="2" customWidth="1"/>
    <col min="15107" max="15107" width="10.5703125" style="2" customWidth="1"/>
    <col min="15108" max="15108" width="7.7109375" style="2" customWidth="1"/>
    <col min="15109" max="15109" width="15.140625" style="2" customWidth="1"/>
    <col min="15110" max="15110" width="8.7109375" style="2" customWidth="1"/>
    <col min="15111" max="15111" width="9.28515625" style="2" customWidth="1"/>
    <col min="15112" max="15112" width="14.140625" style="2" customWidth="1"/>
    <col min="15113" max="15113" width="6.140625" style="2" customWidth="1"/>
    <col min="15114" max="15114" width="7.28515625" style="2" customWidth="1"/>
    <col min="15115" max="15115" width="6.85546875" style="2" customWidth="1"/>
    <col min="15116" max="15116" width="10.140625" style="2" customWidth="1"/>
    <col min="15117" max="15117" width="7.42578125" style="2" customWidth="1"/>
    <col min="15118" max="15118" width="10.5703125" style="2" customWidth="1"/>
    <col min="15119" max="15119" width="11.42578125" style="2" customWidth="1"/>
    <col min="15120" max="15120" width="16.7109375" style="2" customWidth="1"/>
    <col min="15121" max="15360" width="9.140625" style="2"/>
    <col min="15361" max="15361" width="7.140625" style="2" customWidth="1"/>
    <col min="15362" max="15362" width="8.7109375" style="2" customWidth="1"/>
    <col min="15363" max="15363" width="10.5703125" style="2" customWidth="1"/>
    <col min="15364" max="15364" width="7.7109375" style="2" customWidth="1"/>
    <col min="15365" max="15365" width="15.140625" style="2" customWidth="1"/>
    <col min="15366" max="15366" width="8.7109375" style="2" customWidth="1"/>
    <col min="15367" max="15367" width="9.28515625" style="2" customWidth="1"/>
    <col min="15368" max="15368" width="14.140625" style="2" customWidth="1"/>
    <col min="15369" max="15369" width="6.140625" style="2" customWidth="1"/>
    <col min="15370" max="15370" width="7.28515625" style="2" customWidth="1"/>
    <col min="15371" max="15371" width="6.85546875" style="2" customWidth="1"/>
    <col min="15372" max="15372" width="10.140625" style="2" customWidth="1"/>
    <col min="15373" max="15373" width="7.42578125" style="2" customWidth="1"/>
    <col min="15374" max="15374" width="10.5703125" style="2" customWidth="1"/>
    <col min="15375" max="15375" width="11.42578125" style="2" customWidth="1"/>
    <col min="15376" max="15376" width="16.7109375" style="2" customWidth="1"/>
    <col min="15377" max="15616" width="9.140625" style="2"/>
    <col min="15617" max="15617" width="7.140625" style="2" customWidth="1"/>
    <col min="15618" max="15618" width="8.7109375" style="2" customWidth="1"/>
    <col min="15619" max="15619" width="10.5703125" style="2" customWidth="1"/>
    <col min="15620" max="15620" width="7.7109375" style="2" customWidth="1"/>
    <col min="15621" max="15621" width="15.140625" style="2" customWidth="1"/>
    <col min="15622" max="15622" width="8.7109375" style="2" customWidth="1"/>
    <col min="15623" max="15623" width="9.28515625" style="2" customWidth="1"/>
    <col min="15624" max="15624" width="14.140625" style="2" customWidth="1"/>
    <col min="15625" max="15625" width="6.140625" style="2" customWidth="1"/>
    <col min="15626" max="15626" width="7.28515625" style="2" customWidth="1"/>
    <col min="15627" max="15627" width="6.85546875" style="2" customWidth="1"/>
    <col min="15628" max="15628" width="10.140625" style="2" customWidth="1"/>
    <col min="15629" max="15629" width="7.42578125" style="2" customWidth="1"/>
    <col min="15630" max="15630" width="10.5703125" style="2" customWidth="1"/>
    <col min="15631" max="15631" width="11.42578125" style="2" customWidth="1"/>
    <col min="15632" max="15632" width="16.7109375" style="2" customWidth="1"/>
    <col min="15633" max="15872" width="9.140625" style="2"/>
    <col min="15873" max="15873" width="7.140625" style="2" customWidth="1"/>
    <col min="15874" max="15874" width="8.7109375" style="2" customWidth="1"/>
    <col min="15875" max="15875" width="10.5703125" style="2" customWidth="1"/>
    <col min="15876" max="15876" width="7.7109375" style="2" customWidth="1"/>
    <col min="15877" max="15877" width="15.140625" style="2" customWidth="1"/>
    <col min="15878" max="15878" width="8.7109375" style="2" customWidth="1"/>
    <col min="15879" max="15879" width="9.28515625" style="2" customWidth="1"/>
    <col min="15880" max="15880" width="14.140625" style="2" customWidth="1"/>
    <col min="15881" max="15881" width="6.140625" style="2" customWidth="1"/>
    <col min="15882" max="15882" width="7.28515625" style="2" customWidth="1"/>
    <col min="15883" max="15883" width="6.85546875" style="2" customWidth="1"/>
    <col min="15884" max="15884" width="10.140625" style="2" customWidth="1"/>
    <col min="15885" max="15885" width="7.42578125" style="2" customWidth="1"/>
    <col min="15886" max="15886" width="10.5703125" style="2" customWidth="1"/>
    <col min="15887" max="15887" width="11.42578125" style="2" customWidth="1"/>
    <col min="15888" max="15888" width="16.7109375" style="2" customWidth="1"/>
    <col min="15889" max="16128" width="9.140625" style="2"/>
    <col min="16129" max="16129" width="7.140625" style="2" customWidth="1"/>
    <col min="16130" max="16130" width="8.7109375" style="2" customWidth="1"/>
    <col min="16131" max="16131" width="10.5703125" style="2" customWidth="1"/>
    <col min="16132" max="16132" width="7.7109375" style="2" customWidth="1"/>
    <col min="16133" max="16133" width="15.140625" style="2" customWidth="1"/>
    <col min="16134" max="16134" width="8.7109375" style="2" customWidth="1"/>
    <col min="16135" max="16135" width="9.28515625" style="2" customWidth="1"/>
    <col min="16136" max="16136" width="14.140625" style="2" customWidth="1"/>
    <col min="16137" max="16137" width="6.140625" style="2" customWidth="1"/>
    <col min="16138" max="16138" width="7.28515625" style="2" customWidth="1"/>
    <col min="16139" max="16139" width="6.85546875" style="2" customWidth="1"/>
    <col min="16140" max="16140" width="10.140625" style="2" customWidth="1"/>
    <col min="16141" max="16141" width="7.42578125" style="2" customWidth="1"/>
    <col min="16142" max="16142" width="10.5703125" style="2" customWidth="1"/>
    <col min="16143" max="16143" width="11.42578125" style="2" customWidth="1"/>
    <col min="16144" max="16144" width="16.7109375" style="2" customWidth="1"/>
    <col min="16145" max="16384" width="9.140625" style="2"/>
  </cols>
  <sheetData>
    <row r="1" spans="1:19" s="7" customFormat="1" x14ac:dyDescent="0.2">
      <c r="A1" s="6" t="s">
        <v>100</v>
      </c>
      <c r="O1" s="21"/>
      <c r="S1" s="7">
        <v>0</v>
      </c>
    </row>
    <row r="3" spans="1:19" x14ac:dyDescent="0.2">
      <c r="B3" s="11" t="s">
        <v>37</v>
      </c>
      <c r="C3" s="11" t="s">
        <v>38</v>
      </c>
      <c r="D3" s="11" t="s">
        <v>39</v>
      </c>
      <c r="E3" s="11" t="s">
        <v>38</v>
      </c>
      <c r="F3" s="11" t="s">
        <v>39</v>
      </c>
      <c r="G3" s="37" t="s">
        <v>40</v>
      </c>
      <c r="H3" s="38"/>
      <c r="I3" s="39" t="s">
        <v>41</v>
      </c>
      <c r="J3" s="40"/>
      <c r="K3" s="40"/>
      <c r="L3" s="11" t="s">
        <v>42</v>
      </c>
      <c r="N3" s="11" t="s">
        <v>42</v>
      </c>
      <c r="O3" s="22" t="s">
        <v>43</v>
      </c>
    </row>
    <row r="4" spans="1:19" x14ac:dyDescent="0.2">
      <c r="B4" s="11" t="s">
        <v>44</v>
      </c>
      <c r="C4" s="11" t="s">
        <v>45</v>
      </c>
      <c r="D4" s="11" t="s">
        <v>46</v>
      </c>
      <c r="E4" s="11" t="s">
        <v>47</v>
      </c>
      <c r="F4" s="11" t="s">
        <v>46</v>
      </c>
      <c r="H4" s="11" t="s">
        <v>48</v>
      </c>
      <c r="I4" s="39" t="s">
        <v>49</v>
      </c>
      <c r="J4" s="40"/>
      <c r="K4" s="40"/>
      <c r="L4" s="11" t="s">
        <v>50</v>
      </c>
      <c r="M4" s="11" t="s">
        <v>51</v>
      </c>
      <c r="N4" s="11" t="s">
        <v>52</v>
      </c>
      <c r="O4" s="22" t="s">
        <v>53</v>
      </c>
    </row>
    <row r="5" spans="1:19" x14ac:dyDescent="0.2">
      <c r="A5" s="11" t="s">
        <v>54</v>
      </c>
      <c r="B5" s="11" t="s">
        <v>55</v>
      </c>
      <c r="C5" s="11" t="s">
        <v>56</v>
      </c>
      <c r="D5" s="11" t="s">
        <v>57</v>
      </c>
      <c r="E5" s="11" t="s">
        <v>58</v>
      </c>
      <c r="F5" s="11" t="s">
        <v>59</v>
      </c>
      <c r="G5" s="11" t="s">
        <v>60</v>
      </c>
      <c r="H5" s="11" t="s">
        <v>61</v>
      </c>
      <c r="I5" s="39" t="s">
        <v>62</v>
      </c>
      <c r="J5" s="41"/>
      <c r="K5" s="41"/>
      <c r="L5" s="11" t="s">
        <v>63</v>
      </c>
      <c r="M5" s="11" t="s">
        <v>44</v>
      </c>
      <c r="N5" s="11" t="s">
        <v>64</v>
      </c>
      <c r="O5" s="22" t="s">
        <v>52</v>
      </c>
    </row>
    <row r="6" spans="1:19" s="7" customFormat="1" x14ac:dyDescent="0.2">
      <c r="B6" s="23" t="s">
        <v>65</v>
      </c>
      <c r="C6" s="23" t="s">
        <v>44</v>
      </c>
      <c r="D6" s="23" t="s">
        <v>66</v>
      </c>
      <c r="E6" s="23" t="s">
        <v>66</v>
      </c>
      <c r="F6" s="23" t="s">
        <v>66</v>
      </c>
      <c r="G6" s="23" t="s">
        <v>67</v>
      </c>
      <c r="H6" s="23" t="s">
        <v>68</v>
      </c>
      <c r="I6" s="42" t="s">
        <v>69</v>
      </c>
      <c r="J6" s="43"/>
      <c r="K6" s="43"/>
      <c r="L6" s="23" t="s">
        <v>70</v>
      </c>
      <c r="N6" s="23"/>
      <c r="O6" s="24" t="s">
        <v>71</v>
      </c>
    </row>
    <row r="7" spans="1:19" x14ac:dyDescent="0.2">
      <c r="B7" s="11"/>
      <c r="C7" s="11"/>
      <c r="D7" s="11"/>
      <c r="E7" s="11"/>
      <c r="F7" s="11"/>
      <c r="G7" s="11"/>
      <c r="H7" s="11"/>
      <c r="L7" s="11"/>
      <c r="N7" s="10"/>
      <c r="O7" s="22"/>
    </row>
    <row r="8" spans="1:19" x14ac:dyDescent="0.2">
      <c r="B8" s="11" t="s">
        <v>72</v>
      </c>
      <c r="C8" s="11" t="s">
        <v>73</v>
      </c>
      <c r="D8" s="11" t="s">
        <v>72</v>
      </c>
      <c r="E8" s="11" t="s">
        <v>73</v>
      </c>
      <c r="F8" s="11" t="s">
        <v>74</v>
      </c>
      <c r="G8" s="11" t="s">
        <v>73</v>
      </c>
      <c r="H8" s="11" t="s">
        <v>73</v>
      </c>
      <c r="I8" s="11" t="s">
        <v>72</v>
      </c>
      <c r="J8" s="11" t="s">
        <v>75</v>
      </c>
      <c r="K8" s="11" t="s">
        <v>76</v>
      </c>
      <c r="L8" s="11" t="s">
        <v>77</v>
      </c>
      <c r="M8" s="11" t="s">
        <v>78</v>
      </c>
      <c r="N8" s="11" t="s">
        <v>77</v>
      </c>
      <c r="O8" s="22" t="s">
        <v>79</v>
      </c>
    </row>
    <row r="9" spans="1:19" x14ac:dyDescent="0.2">
      <c r="A9" s="17">
        <v>1970</v>
      </c>
      <c r="B9" s="20">
        <f>Table50!C12</f>
        <v>102.28949604257032</v>
      </c>
      <c r="C9" s="20">
        <v>0</v>
      </c>
      <c r="D9" s="20">
        <f>+B9-B9*(C9/100)</f>
        <v>102.28949604257032</v>
      </c>
      <c r="E9" s="20">
        <v>11</v>
      </c>
      <c r="F9" s="20">
        <f>+(D9-D9*(E9)/100)</f>
        <v>91.037651477887579</v>
      </c>
      <c r="G9" s="20">
        <v>0</v>
      </c>
      <c r="H9" s="20">
        <v>34</v>
      </c>
      <c r="I9" s="20">
        <f>+F9-F9*(G9+H9)/100</f>
        <v>60.084849975405803</v>
      </c>
      <c r="J9" s="20">
        <f>+(I9/365)*16</f>
        <v>2.6338564372780624</v>
      </c>
      <c r="K9" s="20">
        <f>+J9*28.3495</f>
        <v>74.66851306861443</v>
      </c>
      <c r="L9" s="20">
        <v>16</v>
      </c>
      <c r="M9" s="20">
        <v>4.2</v>
      </c>
      <c r="N9" s="25">
        <f>+O9*L9</f>
        <v>284.45147835662641</v>
      </c>
      <c r="O9" s="20">
        <f t="shared" ref="O9:O58" si="0">+K9/M9</f>
        <v>17.778217397289151</v>
      </c>
      <c r="P9" s="3"/>
    </row>
    <row r="10" spans="1:19" x14ac:dyDescent="0.2">
      <c r="A10" s="17">
        <v>1971</v>
      </c>
      <c r="B10" s="20">
        <f>Table50!C13</f>
        <v>102.52823604575569</v>
      </c>
      <c r="C10" s="20">
        <v>0</v>
      </c>
      <c r="D10" s="20">
        <f t="shared" ref="D10:D59" si="1">+B10-B10*(C10/100)</f>
        <v>102.52823604575569</v>
      </c>
      <c r="E10" s="20">
        <v>11</v>
      </c>
      <c r="F10" s="20">
        <f t="shared" ref="F10:F59" si="2">+(D10-D10*(E10)/100)</f>
        <v>91.25013008072257</v>
      </c>
      <c r="G10" s="20">
        <v>0</v>
      </c>
      <c r="H10" s="20">
        <v>34</v>
      </c>
      <c r="I10" s="20">
        <f t="shared" ref="I10:I59" si="3">+F10-F10*(G10+H10)/100</f>
        <v>60.225085853276894</v>
      </c>
      <c r="J10" s="20">
        <f t="shared" ref="J10:J58" si="4">+(I10/365)*16</f>
        <v>2.640003763431316</v>
      </c>
      <c r="K10" s="20">
        <f t="shared" ref="K10:K58" si="5">+J10*28.3495</f>
        <v>74.842786691396086</v>
      </c>
      <c r="L10" s="20">
        <v>16</v>
      </c>
      <c r="M10" s="20">
        <v>4.2</v>
      </c>
      <c r="N10" s="25">
        <f t="shared" ref="N10:N58" si="6">+O10*L10</f>
        <v>285.11537787198506</v>
      </c>
      <c r="O10" s="20">
        <f t="shared" si="0"/>
        <v>17.819711116999066</v>
      </c>
      <c r="P10" s="3"/>
    </row>
    <row r="11" spans="1:19" x14ac:dyDescent="0.2">
      <c r="A11" s="17">
        <v>1972</v>
      </c>
      <c r="B11" s="20">
        <f>Table50!C14</f>
        <v>102.59278319118125</v>
      </c>
      <c r="C11" s="20">
        <v>0</v>
      </c>
      <c r="D11" s="20">
        <f t="shared" si="1"/>
        <v>102.59278319118125</v>
      </c>
      <c r="E11" s="20">
        <v>11</v>
      </c>
      <c r="F11" s="20">
        <f t="shared" si="2"/>
        <v>91.307577040151315</v>
      </c>
      <c r="G11" s="20">
        <v>0</v>
      </c>
      <c r="H11" s="20">
        <v>34</v>
      </c>
      <c r="I11" s="20">
        <f t="shared" si="3"/>
        <v>60.263000846499864</v>
      </c>
      <c r="J11" s="20">
        <f t="shared" si="4"/>
        <v>2.6416657905315009</v>
      </c>
      <c r="K11" s="20">
        <f t="shared" si="5"/>
        <v>74.889904328672785</v>
      </c>
      <c r="L11" s="20">
        <v>16</v>
      </c>
      <c r="M11" s="20">
        <v>4.2</v>
      </c>
      <c r="N11" s="25">
        <f t="shared" si="6"/>
        <v>285.29487363303917</v>
      </c>
      <c r="O11" s="20">
        <f t="shared" si="0"/>
        <v>17.830929602064948</v>
      </c>
      <c r="P11" s="3"/>
    </row>
    <row r="12" spans="1:19" x14ac:dyDescent="0.2">
      <c r="A12" s="17">
        <v>1973</v>
      </c>
      <c r="B12" s="20">
        <f>Table50!C15</f>
        <v>101.07361867565258</v>
      </c>
      <c r="C12" s="20">
        <v>0</v>
      </c>
      <c r="D12" s="20">
        <f t="shared" si="1"/>
        <v>101.07361867565258</v>
      </c>
      <c r="E12" s="20">
        <v>11</v>
      </c>
      <c r="F12" s="20">
        <f t="shared" si="2"/>
        <v>89.955520621330805</v>
      </c>
      <c r="G12" s="20">
        <v>0</v>
      </c>
      <c r="H12" s="20">
        <v>34</v>
      </c>
      <c r="I12" s="20">
        <f t="shared" si="3"/>
        <v>59.370643610078332</v>
      </c>
      <c r="J12" s="20">
        <f t="shared" si="4"/>
        <v>2.6025487609897353</v>
      </c>
      <c r="K12" s="20">
        <f t="shared" si="5"/>
        <v>73.780956099678505</v>
      </c>
      <c r="L12" s="20">
        <v>16</v>
      </c>
      <c r="M12" s="20">
        <v>4.2</v>
      </c>
      <c r="N12" s="25">
        <f t="shared" si="6"/>
        <v>281.07030895115622</v>
      </c>
      <c r="O12" s="20">
        <f t="shared" si="0"/>
        <v>17.566894309447264</v>
      </c>
      <c r="P12" s="3"/>
    </row>
    <row r="13" spans="1:19" x14ac:dyDescent="0.2">
      <c r="A13" s="17">
        <v>1974</v>
      </c>
      <c r="B13" s="20">
        <f>Table50!C16</f>
        <v>95.89271650792459</v>
      </c>
      <c r="C13" s="20">
        <v>0</v>
      </c>
      <c r="D13" s="20">
        <f t="shared" si="1"/>
        <v>95.89271650792459</v>
      </c>
      <c r="E13" s="20">
        <v>11</v>
      </c>
      <c r="F13" s="20">
        <f t="shared" si="2"/>
        <v>85.344517692052889</v>
      </c>
      <c r="G13" s="20">
        <v>0</v>
      </c>
      <c r="H13" s="20">
        <v>34</v>
      </c>
      <c r="I13" s="20">
        <f t="shared" si="3"/>
        <v>56.327381676754911</v>
      </c>
      <c r="J13" s="20">
        <f t="shared" si="4"/>
        <v>2.4691454981591194</v>
      </c>
      <c r="K13" s="20">
        <f t="shared" si="5"/>
        <v>69.999040300061949</v>
      </c>
      <c r="L13" s="20">
        <v>16</v>
      </c>
      <c r="M13" s="20">
        <v>4.2</v>
      </c>
      <c r="N13" s="25">
        <f t="shared" si="6"/>
        <v>266.66301066690266</v>
      </c>
      <c r="O13" s="20">
        <f t="shared" si="0"/>
        <v>16.666438166681417</v>
      </c>
      <c r="P13" s="3"/>
    </row>
    <row r="14" spans="1:19" x14ac:dyDescent="0.2">
      <c r="A14" s="17">
        <v>1975</v>
      </c>
      <c r="B14" s="20">
        <f>Table50!C17</f>
        <v>89.369850167568458</v>
      </c>
      <c r="C14" s="20">
        <v>0</v>
      </c>
      <c r="D14" s="20">
        <f t="shared" si="1"/>
        <v>89.369850167568458</v>
      </c>
      <c r="E14" s="20">
        <v>11</v>
      </c>
      <c r="F14" s="20">
        <f t="shared" si="2"/>
        <v>79.539166649135922</v>
      </c>
      <c r="G14" s="20">
        <v>0</v>
      </c>
      <c r="H14" s="20">
        <v>34</v>
      </c>
      <c r="I14" s="20">
        <f t="shared" si="3"/>
        <v>52.495849988429711</v>
      </c>
      <c r="J14" s="20">
        <f t="shared" si="4"/>
        <v>2.3011879446982886</v>
      </c>
      <c r="K14" s="20">
        <f t="shared" si="5"/>
        <v>65.237527638224137</v>
      </c>
      <c r="L14" s="20">
        <v>16</v>
      </c>
      <c r="M14" s="20">
        <v>4.2</v>
      </c>
      <c r="N14" s="25">
        <f t="shared" si="6"/>
        <v>248.52391481228241</v>
      </c>
      <c r="O14" s="20">
        <f t="shared" si="0"/>
        <v>15.532744675767651</v>
      </c>
      <c r="P14" s="3"/>
    </row>
    <row r="15" spans="1:19" x14ac:dyDescent="0.2">
      <c r="A15" s="17">
        <v>1976</v>
      </c>
      <c r="B15" s="20">
        <f>Table50!C18</f>
        <v>93.585525404372063</v>
      </c>
      <c r="C15" s="20">
        <v>0</v>
      </c>
      <c r="D15" s="20">
        <f t="shared" si="1"/>
        <v>93.585525404372063</v>
      </c>
      <c r="E15" s="20">
        <v>11</v>
      </c>
      <c r="F15" s="20">
        <f t="shared" si="2"/>
        <v>83.291117609891131</v>
      </c>
      <c r="G15" s="20">
        <v>0</v>
      </c>
      <c r="H15" s="20">
        <v>34</v>
      </c>
      <c r="I15" s="20">
        <f t="shared" si="3"/>
        <v>54.972137622528145</v>
      </c>
      <c r="J15" s="20">
        <f t="shared" si="4"/>
        <v>2.4097375396176721</v>
      </c>
      <c r="K15" s="20">
        <f t="shared" si="5"/>
        <v>68.314854379391193</v>
      </c>
      <c r="L15" s="20">
        <v>16</v>
      </c>
      <c r="M15" s="20">
        <v>4.2</v>
      </c>
      <c r="N15" s="25">
        <f t="shared" si="6"/>
        <v>260.24706430244265</v>
      </c>
      <c r="O15" s="20">
        <f t="shared" si="0"/>
        <v>16.265441518902666</v>
      </c>
      <c r="P15" s="3"/>
    </row>
    <row r="16" spans="1:19" x14ac:dyDescent="0.2">
      <c r="A16" s="17">
        <v>1977</v>
      </c>
      <c r="B16" s="20">
        <f>Table50!C19</f>
        <v>94.402049474532959</v>
      </c>
      <c r="C16" s="20">
        <v>0</v>
      </c>
      <c r="D16" s="20">
        <f t="shared" si="1"/>
        <v>94.402049474532959</v>
      </c>
      <c r="E16" s="20">
        <v>11</v>
      </c>
      <c r="F16" s="20">
        <f t="shared" si="2"/>
        <v>84.017824032334332</v>
      </c>
      <c r="G16" s="20">
        <v>0</v>
      </c>
      <c r="H16" s="20">
        <v>34</v>
      </c>
      <c r="I16" s="20">
        <f t="shared" si="3"/>
        <v>55.451763861340659</v>
      </c>
      <c r="J16" s="20">
        <f t="shared" si="4"/>
        <v>2.430762251456029</v>
      </c>
      <c r="K16" s="20">
        <f t="shared" si="5"/>
        <v>68.910894447652694</v>
      </c>
      <c r="L16" s="20">
        <v>16</v>
      </c>
      <c r="M16" s="20">
        <v>4.2</v>
      </c>
      <c r="N16" s="25">
        <f t="shared" si="6"/>
        <v>262.51769313391503</v>
      </c>
      <c r="O16" s="20">
        <f t="shared" si="0"/>
        <v>16.407355820869689</v>
      </c>
      <c r="P16" s="3"/>
    </row>
    <row r="17" spans="1:16" x14ac:dyDescent="0.2">
      <c r="A17" s="17">
        <v>1978</v>
      </c>
      <c r="B17" s="20">
        <f>Table50!C20</f>
        <v>91.64218477695303</v>
      </c>
      <c r="C17" s="20">
        <v>0</v>
      </c>
      <c r="D17" s="20">
        <f t="shared" si="1"/>
        <v>91.64218477695303</v>
      </c>
      <c r="E17" s="20">
        <v>11</v>
      </c>
      <c r="F17" s="20">
        <f t="shared" si="2"/>
        <v>81.561544451488203</v>
      </c>
      <c r="G17" s="20">
        <v>0</v>
      </c>
      <c r="H17" s="20">
        <v>34</v>
      </c>
      <c r="I17" s="20">
        <f t="shared" si="3"/>
        <v>53.830619337982213</v>
      </c>
      <c r="J17" s="20">
        <f t="shared" si="4"/>
        <v>2.3596983819389465</v>
      </c>
      <c r="K17" s="20">
        <f t="shared" si="5"/>
        <v>66.896269278778163</v>
      </c>
      <c r="L17" s="20">
        <v>16</v>
      </c>
      <c r="M17" s="20">
        <v>4.2</v>
      </c>
      <c r="N17" s="25">
        <f t="shared" si="6"/>
        <v>254.84293058582156</v>
      </c>
      <c r="O17" s="20">
        <f t="shared" si="0"/>
        <v>15.927683161613848</v>
      </c>
      <c r="P17" s="3"/>
    </row>
    <row r="18" spans="1:16" x14ac:dyDescent="0.2">
      <c r="A18" s="17">
        <v>1979</v>
      </c>
      <c r="B18" s="20">
        <f>Table50!C21</f>
        <v>89.526390329818113</v>
      </c>
      <c r="C18" s="20">
        <v>0</v>
      </c>
      <c r="D18" s="20">
        <f t="shared" si="1"/>
        <v>89.526390329818113</v>
      </c>
      <c r="E18" s="20">
        <v>11</v>
      </c>
      <c r="F18" s="20">
        <f t="shared" si="2"/>
        <v>79.67848739353812</v>
      </c>
      <c r="G18" s="20">
        <v>0</v>
      </c>
      <c r="H18" s="20">
        <v>34</v>
      </c>
      <c r="I18" s="20">
        <f t="shared" si="3"/>
        <v>52.587801679735165</v>
      </c>
      <c r="J18" s="20">
        <f t="shared" si="4"/>
        <v>2.3052187037692127</v>
      </c>
      <c r="K18" s="20">
        <f t="shared" si="5"/>
        <v>65.351797642505289</v>
      </c>
      <c r="L18" s="20">
        <v>16</v>
      </c>
      <c r="M18" s="20">
        <v>4.2</v>
      </c>
      <c r="N18" s="25">
        <f t="shared" si="6"/>
        <v>248.95922911430586</v>
      </c>
      <c r="O18" s="20">
        <f t="shared" si="0"/>
        <v>15.559951819644116</v>
      </c>
      <c r="P18" s="3"/>
    </row>
    <row r="19" spans="1:16" x14ac:dyDescent="0.2">
      <c r="A19" s="17">
        <v>1980</v>
      </c>
      <c r="B19" s="20">
        <f>Table50!C22</f>
        <v>83.8149843242782</v>
      </c>
      <c r="C19" s="20">
        <v>0</v>
      </c>
      <c r="D19" s="20">
        <f t="shared" si="1"/>
        <v>83.8149843242782</v>
      </c>
      <c r="E19" s="20">
        <v>11</v>
      </c>
      <c r="F19" s="20">
        <f t="shared" si="2"/>
        <v>74.595336048607592</v>
      </c>
      <c r="G19" s="20">
        <v>0</v>
      </c>
      <c r="H19" s="20">
        <v>34</v>
      </c>
      <c r="I19" s="20">
        <f t="shared" si="3"/>
        <v>49.232921792081015</v>
      </c>
      <c r="J19" s="20">
        <f t="shared" si="4"/>
        <v>2.1581554758172499</v>
      </c>
      <c r="K19" s="20">
        <f t="shared" si="5"/>
        <v>61.182628661681122</v>
      </c>
      <c r="L19" s="20">
        <v>16</v>
      </c>
      <c r="M19" s="20">
        <v>4.2</v>
      </c>
      <c r="N19" s="25">
        <f t="shared" si="6"/>
        <v>233.07668061592807</v>
      </c>
      <c r="O19" s="20">
        <f t="shared" si="0"/>
        <v>14.567292538495504</v>
      </c>
      <c r="P19" s="3"/>
    </row>
    <row r="20" spans="1:16" x14ac:dyDescent="0.2">
      <c r="A20" s="17">
        <v>1981</v>
      </c>
      <c r="B20" s="20">
        <f>Table50!C23</f>
        <v>79.57524462932264</v>
      </c>
      <c r="C20" s="20">
        <v>0</v>
      </c>
      <c r="D20" s="20">
        <f t="shared" si="1"/>
        <v>79.57524462932264</v>
      </c>
      <c r="E20" s="20">
        <v>11</v>
      </c>
      <c r="F20" s="20">
        <f t="shared" si="2"/>
        <v>70.821967720097149</v>
      </c>
      <c r="G20" s="20">
        <v>0</v>
      </c>
      <c r="H20" s="20">
        <v>34</v>
      </c>
      <c r="I20" s="20">
        <f t="shared" si="3"/>
        <v>46.742498695264118</v>
      </c>
      <c r="J20" s="20">
        <f t="shared" si="4"/>
        <v>2.0489862441759614</v>
      </c>
      <c r="K20" s="20">
        <f t="shared" si="5"/>
        <v>58.087735529266418</v>
      </c>
      <c r="L20" s="20">
        <v>16</v>
      </c>
      <c r="M20" s="20">
        <v>4.2</v>
      </c>
      <c r="N20" s="25">
        <f t="shared" si="6"/>
        <v>221.28661154006252</v>
      </c>
      <c r="O20" s="20">
        <f t="shared" si="0"/>
        <v>13.830413221253908</v>
      </c>
      <c r="P20" s="3"/>
    </row>
    <row r="21" spans="1:16" x14ac:dyDescent="0.2">
      <c r="A21" s="17">
        <v>1982</v>
      </c>
      <c r="B21" s="20">
        <f>Table50!C24</f>
        <v>73.850107116139199</v>
      </c>
      <c r="C21" s="20">
        <v>0</v>
      </c>
      <c r="D21" s="20">
        <f t="shared" si="1"/>
        <v>73.850107116139199</v>
      </c>
      <c r="E21" s="20">
        <v>11</v>
      </c>
      <c r="F21" s="20">
        <f t="shared" si="2"/>
        <v>65.726595333363889</v>
      </c>
      <c r="G21" s="20">
        <v>0</v>
      </c>
      <c r="H21" s="20">
        <v>34</v>
      </c>
      <c r="I21" s="20">
        <f t="shared" si="3"/>
        <v>43.37955292002016</v>
      </c>
      <c r="J21" s="20">
        <f t="shared" si="4"/>
        <v>1.9015694430693768</v>
      </c>
      <c r="K21" s="20">
        <f t="shared" si="5"/>
        <v>53.908542926295297</v>
      </c>
      <c r="L21" s="20">
        <v>16</v>
      </c>
      <c r="M21" s="20">
        <v>4.2</v>
      </c>
      <c r="N21" s="25">
        <f t="shared" si="6"/>
        <v>205.36587781445826</v>
      </c>
      <c r="O21" s="20">
        <f t="shared" si="0"/>
        <v>12.835367363403641</v>
      </c>
      <c r="P21" s="3"/>
    </row>
    <row r="22" spans="1:16" x14ac:dyDescent="0.2">
      <c r="A22" s="17">
        <v>1983</v>
      </c>
      <c r="B22" s="20">
        <f>Table50!C25</f>
        <v>70.451632379992375</v>
      </c>
      <c r="C22" s="20">
        <v>0</v>
      </c>
      <c r="D22" s="20">
        <f t="shared" si="1"/>
        <v>70.451632379992375</v>
      </c>
      <c r="E22" s="20">
        <v>11</v>
      </c>
      <c r="F22" s="20">
        <f t="shared" si="2"/>
        <v>62.701952818193213</v>
      </c>
      <c r="G22" s="20">
        <v>0</v>
      </c>
      <c r="H22" s="20">
        <v>34</v>
      </c>
      <c r="I22" s="20">
        <f t="shared" si="3"/>
        <v>41.383288860007518</v>
      </c>
      <c r="J22" s="20">
        <f t="shared" si="4"/>
        <v>1.8140619774249871</v>
      </c>
      <c r="K22" s="20">
        <f t="shared" si="5"/>
        <v>51.427750029009673</v>
      </c>
      <c r="L22" s="20">
        <v>16</v>
      </c>
      <c r="M22" s="20">
        <v>4.2</v>
      </c>
      <c r="N22" s="25">
        <f t="shared" si="6"/>
        <v>195.91523820575114</v>
      </c>
      <c r="O22" s="20">
        <f t="shared" si="0"/>
        <v>12.244702387859446</v>
      </c>
      <c r="P22" s="3"/>
    </row>
    <row r="23" spans="1:16" x14ac:dyDescent="0.2">
      <c r="A23" s="17">
        <v>1984</v>
      </c>
      <c r="B23" s="20">
        <f>Table50!C26</f>
        <v>66.800682828527016</v>
      </c>
      <c r="C23" s="20">
        <v>0</v>
      </c>
      <c r="D23" s="20">
        <f t="shared" si="1"/>
        <v>66.800682828527016</v>
      </c>
      <c r="E23" s="20">
        <v>11</v>
      </c>
      <c r="F23" s="20">
        <f t="shared" si="2"/>
        <v>59.452607717389043</v>
      </c>
      <c r="G23" s="20">
        <v>0</v>
      </c>
      <c r="H23" s="20">
        <v>34</v>
      </c>
      <c r="I23" s="20">
        <f t="shared" si="3"/>
        <v>39.238721093476769</v>
      </c>
      <c r="J23" s="20">
        <f t="shared" si="4"/>
        <v>1.7200535273852831</v>
      </c>
      <c r="K23" s="20">
        <f t="shared" si="5"/>
        <v>48.762657474609078</v>
      </c>
      <c r="L23" s="20">
        <v>16</v>
      </c>
      <c r="M23" s="20">
        <v>4.2</v>
      </c>
      <c r="N23" s="25">
        <f t="shared" si="6"/>
        <v>185.76250466517743</v>
      </c>
      <c r="O23" s="20">
        <f t="shared" si="0"/>
        <v>11.610156541573589</v>
      </c>
      <c r="P23" s="3"/>
    </row>
    <row r="24" spans="1:16" x14ac:dyDescent="0.2">
      <c r="A24" s="17">
        <v>1985</v>
      </c>
      <c r="B24" s="20">
        <f>Table50!C27</f>
        <v>62.872507627111588</v>
      </c>
      <c r="C24" s="20">
        <v>0</v>
      </c>
      <c r="D24" s="20">
        <f t="shared" si="1"/>
        <v>62.872507627111588</v>
      </c>
      <c r="E24" s="20">
        <v>11</v>
      </c>
      <c r="F24" s="20">
        <f t="shared" si="2"/>
        <v>55.956531788129311</v>
      </c>
      <c r="G24" s="20">
        <v>0</v>
      </c>
      <c r="H24" s="20">
        <v>34</v>
      </c>
      <c r="I24" s="20">
        <f t="shared" si="3"/>
        <v>36.93131098016535</v>
      </c>
      <c r="J24" s="20">
        <f t="shared" si="4"/>
        <v>1.6189067826921797</v>
      </c>
      <c r="K24" s="20">
        <f t="shared" si="5"/>
        <v>45.895197835931945</v>
      </c>
      <c r="L24" s="20">
        <v>16</v>
      </c>
      <c r="M24" s="20">
        <v>4.2</v>
      </c>
      <c r="N24" s="25">
        <f t="shared" si="6"/>
        <v>174.83884889878837</v>
      </c>
      <c r="O24" s="20">
        <f t="shared" si="0"/>
        <v>10.927428056174273</v>
      </c>
      <c r="P24" s="3"/>
    </row>
    <row r="25" spans="1:16" x14ac:dyDescent="0.2">
      <c r="A25" s="17">
        <v>1986</v>
      </c>
      <c r="B25" s="20">
        <f>Table50!C28</f>
        <v>60.176960641461932</v>
      </c>
      <c r="C25" s="20">
        <v>0</v>
      </c>
      <c r="D25" s="20">
        <f t="shared" si="1"/>
        <v>60.176960641461932</v>
      </c>
      <c r="E25" s="20">
        <v>11</v>
      </c>
      <c r="F25" s="20">
        <f t="shared" si="2"/>
        <v>53.557494970901118</v>
      </c>
      <c r="G25" s="20">
        <v>0</v>
      </c>
      <c r="H25" s="20">
        <v>34</v>
      </c>
      <c r="I25" s="20">
        <f t="shared" si="3"/>
        <v>35.347946680794735</v>
      </c>
      <c r="J25" s="20">
        <f t="shared" si="4"/>
        <v>1.5494990325827829</v>
      </c>
      <c r="K25" s="20">
        <f t="shared" si="5"/>
        <v>43.927522824205603</v>
      </c>
      <c r="L25" s="20">
        <v>16</v>
      </c>
      <c r="M25" s="20">
        <v>4.2</v>
      </c>
      <c r="N25" s="25">
        <f t="shared" si="6"/>
        <v>167.34294409221181</v>
      </c>
      <c r="O25" s="20">
        <f t="shared" si="0"/>
        <v>10.458934005763238</v>
      </c>
      <c r="P25" s="3"/>
    </row>
    <row r="26" spans="1:16" x14ac:dyDescent="0.2">
      <c r="A26" s="17">
        <v>1987</v>
      </c>
      <c r="B26" s="20">
        <f>Table50!C29</f>
        <v>62.511296503141608</v>
      </c>
      <c r="C26" s="20">
        <v>0</v>
      </c>
      <c r="D26" s="20">
        <f t="shared" si="1"/>
        <v>62.511296503141608</v>
      </c>
      <c r="E26" s="20">
        <v>11</v>
      </c>
      <c r="F26" s="20">
        <f t="shared" si="2"/>
        <v>55.635053887796033</v>
      </c>
      <c r="G26" s="20">
        <v>0</v>
      </c>
      <c r="H26" s="20">
        <v>34</v>
      </c>
      <c r="I26" s="20">
        <f t="shared" si="3"/>
        <v>36.719135565945379</v>
      </c>
      <c r="J26" s="20">
        <f t="shared" si="4"/>
        <v>1.6096059426167837</v>
      </c>
      <c r="K26" s="20">
        <f t="shared" si="5"/>
        <v>45.631523670214506</v>
      </c>
      <c r="L26" s="20">
        <v>16</v>
      </c>
      <c r="M26" s="20">
        <v>4.2</v>
      </c>
      <c r="N26" s="25">
        <f t="shared" si="6"/>
        <v>173.83437588653143</v>
      </c>
      <c r="O26" s="20">
        <f t="shared" si="0"/>
        <v>10.864648492908215</v>
      </c>
      <c r="P26" s="3"/>
    </row>
    <row r="27" spans="1:16" x14ac:dyDescent="0.2">
      <c r="A27" s="17">
        <v>1988</v>
      </c>
      <c r="B27" s="20">
        <f>Table50!C30</f>
        <v>62.198527417647973</v>
      </c>
      <c r="C27" s="20">
        <v>0</v>
      </c>
      <c r="D27" s="20">
        <f t="shared" si="1"/>
        <v>62.198527417647973</v>
      </c>
      <c r="E27" s="20">
        <v>11</v>
      </c>
      <c r="F27" s="20">
        <f t="shared" si="2"/>
        <v>55.356689401706696</v>
      </c>
      <c r="G27" s="20">
        <v>0</v>
      </c>
      <c r="H27" s="20">
        <v>34</v>
      </c>
      <c r="I27" s="20">
        <f t="shared" si="3"/>
        <v>36.535415005126417</v>
      </c>
      <c r="J27" s="20">
        <f t="shared" si="4"/>
        <v>1.6015524385808841</v>
      </c>
      <c r="K27" s="20">
        <f t="shared" si="5"/>
        <v>45.403210857548771</v>
      </c>
      <c r="L27" s="20">
        <v>16</v>
      </c>
      <c r="M27" s="20">
        <v>4.2</v>
      </c>
      <c r="N27" s="25">
        <f t="shared" si="6"/>
        <v>172.96461279066199</v>
      </c>
      <c r="O27" s="20">
        <f t="shared" si="0"/>
        <v>10.810288299416374</v>
      </c>
      <c r="P27" s="3"/>
    </row>
    <row r="28" spans="1:16" x14ac:dyDescent="0.2">
      <c r="A28" s="17">
        <v>1989</v>
      </c>
      <c r="B28" s="20">
        <f>Table50!C31</f>
        <v>62.886086011623988</v>
      </c>
      <c r="C28" s="20">
        <v>0</v>
      </c>
      <c r="D28" s="20">
        <f t="shared" si="1"/>
        <v>62.886086011623988</v>
      </c>
      <c r="E28" s="20">
        <v>11</v>
      </c>
      <c r="F28" s="20">
        <f t="shared" si="2"/>
        <v>55.968616550345345</v>
      </c>
      <c r="G28" s="20">
        <v>0</v>
      </c>
      <c r="H28" s="20">
        <v>34</v>
      </c>
      <c r="I28" s="20">
        <f t="shared" si="3"/>
        <v>36.939286923227925</v>
      </c>
      <c r="J28" s="20">
        <f t="shared" si="4"/>
        <v>1.6192564130730049</v>
      </c>
      <c r="K28" s="20">
        <f t="shared" si="5"/>
        <v>45.905109682413155</v>
      </c>
      <c r="L28" s="20">
        <v>16</v>
      </c>
      <c r="M28" s="20">
        <v>4.2</v>
      </c>
      <c r="N28" s="25">
        <f t="shared" si="6"/>
        <v>174.87660831395488</v>
      </c>
      <c r="O28" s="20">
        <f t="shared" si="0"/>
        <v>10.92978801962218</v>
      </c>
      <c r="P28" s="3"/>
    </row>
    <row r="29" spans="1:16" x14ac:dyDescent="0.2">
      <c r="A29" s="17">
        <v>1990</v>
      </c>
      <c r="B29" s="20">
        <f>Table50!C32</f>
        <v>64.549609315643764</v>
      </c>
      <c r="C29" s="20">
        <v>0</v>
      </c>
      <c r="D29" s="20">
        <f t="shared" si="1"/>
        <v>64.549609315643764</v>
      </c>
      <c r="E29" s="20">
        <v>11</v>
      </c>
      <c r="F29" s="20">
        <f t="shared" si="2"/>
        <v>57.449152290922953</v>
      </c>
      <c r="G29" s="20">
        <v>0</v>
      </c>
      <c r="H29" s="20">
        <v>34</v>
      </c>
      <c r="I29" s="20">
        <f t="shared" si="3"/>
        <v>37.916440512009146</v>
      </c>
      <c r="J29" s="20">
        <f t="shared" si="4"/>
        <v>1.6620905429921817</v>
      </c>
      <c r="K29" s="20">
        <f t="shared" si="5"/>
        <v>47.119435848556854</v>
      </c>
      <c r="L29" s="20">
        <v>16</v>
      </c>
      <c r="M29" s="20">
        <v>4.2</v>
      </c>
      <c r="N29" s="25">
        <f t="shared" si="6"/>
        <v>179.50261275640705</v>
      </c>
      <c r="O29" s="20">
        <f t="shared" si="0"/>
        <v>11.21891329727544</v>
      </c>
      <c r="P29" s="3"/>
    </row>
    <row r="30" spans="1:16" x14ac:dyDescent="0.2">
      <c r="A30" s="17">
        <v>1991</v>
      </c>
      <c r="B30" s="20">
        <f>Table50!C33</f>
        <v>63.913131513276817</v>
      </c>
      <c r="C30" s="20">
        <v>0</v>
      </c>
      <c r="D30" s="20">
        <f t="shared" si="1"/>
        <v>63.913131513276817</v>
      </c>
      <c r="E30" s="20">
        <v>11</v>
      </c>
      <c r="F30" s="20">
        <f t="shared" si="2"/>
        <v>56.882687046816365</v>
      </c>
      <c r="G30" s="20">
        <v>0</v>
      </c>
      <c r="H30" s="20">
        <v>34</v>
      </c>
      <c r="I30" s="20">
        <f t="shared" si="3"/>
        <v>37.5425734508988</v>
      </c>
      <c r="J30" s="20">
        <f t="shared" si="4"/>
        <v>1.6457018499024132</v>
      </c>
      <c r="K30" s="20">
        <f t="shared" si="5"/>
        <v>46.654824593808463</v>
      </c>
      <c r="L30" s="20">
        <v>16</v>
      </c>
      <c r="M30" s="20">
        <v>4.2</v>
      </c>
      <c r="N30" s="25">
        <f t="shared" si="6"/>
        <v>177.73266511927034</v>
      </c>
      <c r="O30" s="20">
        <f t="shared" si="0"/>
        <v>11.108291569954396</v>
      </c>
      <c r="P30" s="3"/>
    </row>
    <row r="31" spans="1:16" x14ac:dyDescent="0.2">
      <c r="A31" s="17">
        <v>1992</v>
      </c>
      <c r="B31" s="20">
        <f>Table50!C34</f>
        <v>64.113071689202044</v>
      </c>
      <c r="C31" s="20">
        <v>0</v>
      </c>
      <c r="D31" s="20">
        <f t="shared" si="1"/>
        <v>64.113071689202044</v>
      </c>
      <c r="E31" s="20">
        <v>11</v>
      </c>
      <c r="F31" s="20">
        <f t="shared" si="2"/>
        <v>57.06063380338982</v>
      </c>
      <c r="G31" s="20">
        <v>0</v>
      </c>
      <c r="H31" s="20">
        <v>34</v>
      </c>
      <c r="I31" s="20">
        <f t="shared" si="3"/>
        <v>37.660018310237277</v>
      </c>
      <c r="J31" s="20">
        <f t="shared" si="4"/>
        <v>1.6508501177090313</v>
      </c>
      <c r="K31" s="20">
        <f t="shared" si="5"/>
        <v>46.800775411992184</v>
      </c>
      <c r="L31" s="20">
        <v>16</v>
      </c>
      <c r="M31" s="20">
        <v>4.2</v>
      </c>
      <c r="N31" s="25">
        <f t="shared" si="6"/>
        <v>178.2886682361607</v>
      </c>
      <c r="O31" s="20">
        <f t="shared" si="0"/>
        <v>11.143041764760044</v>
      </c>
      <c r="P31" s="3"/>
    </row>
    <row r="32" spans="1:16" x14ac:dyDescent="0.2">
      <c r="A32" s="17">
        <v>1993</v>
      </c>
      <c r="B32" s="20">
        <f>Table50!C35</f>
        <v>63.988401629987919</v>
      </c>
      <c r="C32" s="20">
        <v>0</v>
      </c>
      <c r="D32" s="20">
        <f t="shared" si="1"/>
        <v>63.988401629987919</v>
      </c>
      <c r="E32" s="20">
        <v>11</v>
      </c>
      <c r="F32" s="20">
        <f t="shared" si="2"/>
        <v>56.949677450689251</v>
      </c>
      <c r="G32" s="20">
        <v>0</v>
      </c>
      <c r="H32" s="20">
        <v>34</v>
      </c>
      <c r="I32" s="20">
        <f t="shared" si="3"/>
        <v>37.586787117454904</v>
      </c>
      <c r="J32" s="20">
        <f t="shared" si="4"/>
        <v>1.6476399832308999</v>
      </c>
      <c r="K32" s="20">
        <f t="shared" si="5"/>
        <v>46.709769704604398</v>
      </c>
      <c r="L32" s="20">
        <v>16</v>
      </c>
      <c r="M32" s="20">
        <v>4.2</v>
      </c>
      <c r="N32" s="25">
        <f t="shared" si="6"/>
        <v>177.94197982706436</v>
      </c>
      <c r="O32" s="20">
        <f t="shared" si="0"/>
        <v>11.121373739191522</v>
      </c>
      <c r="P32" s="3"/>
    </row>
    <row r="33" spans="1:16" x14ac:dyDescent="0.2">
      <c r="A33" s="17">
        <v>1994</v>
      </c>
      <c r="B33" s="20">
        <f>Table50!C36</f>
        <v>65.126460828973947</v>
      </c>
      <c r="C33" s="20">
        <v>0</v>
      </c>
      <c r="D33" s="20">
        <f t="shared" si="1"/>
        <v>65.126460828973947</v>
      </c>
      <c r="E33" s="20">
        <v>11</v>
      </c>
      <c r="F33" s="20">
        <f t="shared" si="2"/>
        <v>57.962550137786813</v>
      </c>
      <c r="G33" s="20">
        <v>0</v>
      </c>
      <c r="H33" s="20">
        <v>34</v>
      </c>
      <c r="I33" s="20">
        <f t="shared" si="3"/>
        <v>38.255283090939301</v>
      </c>
      <c r="J33" s="20">
        <f t="shared" si="4"/>
        <v>1.6769439163151474</v>
      </c>
      <c r="K33" s="20">
        <f t="shared" si="5"/>
        <v>47.540521555576269</v>
      </c>
      <c r="L33" s="20">
        <v>16</v>
      </c>
      <c r="M33" s="20">
        <v>4.2</v>
      </c>
      <c r="N33" s="25">
        <f t="shared" si="6"/>
        <v>181.10674878314768</v>
      </c>
      <c r="O33" s="20">
        <f t="shared" si="0"/>
        <v>11.31917179894673</v>
      </c>
      <c r="P33" s="3"/>
    </row>
    <row r="34" spans="1:16" x14ac:dyDescent="0.2">
      <c r="A34" s="17">
        <v>1995</v>
      </c>
      <c r="B34" s="20">
        <f>Table50!C37</f>
        <v>65.847380510066159</v>
      </c>
      <c r="C34" s="20">
        <v>0</v>
      </c>
      <c r="D34" s="20">
        <f t="shared" si="1"/>
        <v>65.847380510066159</v>
      </c>
      <c r="E34" s="20">
        <v>11</v>
      </c>
      <c r="F34" s="20">
        <f t="shared" si="2"/>
        <v>58.60416865395888</v>
      </c>
      <c r="G34" s="20">
        <v>0</v>
      </c>
      <c r="H34" s="20">
        <v>34</v>
      </c>
      <c r="I34" s="20">
        <f t="shared" si="3"/>
        <v>38.678751311612857</v>
      </c>
      <c r="J34" s="20">
        <f t="shared" si="4"/>
        <v>1.6955069068104265</v>
      </c>
      <c r="K34" s="20">
        <f t="shared" si="5"/>
        <v>48.066773054622182</v>
      </c>
      <c r="L34" s="20">
        <v>16</v>
      </c>
      <c r="M34" s="20">
        <v>4.2</v>
      </c>
      <c r="N34" s="25">
        <f t="shared" si="6"/>
        <v>183.1115163985607</v>
      </c>
      <c r="O34" s="20">
        <f t="shared" si="0"/>
        <v>11.444469774910043</v>
      </c>
      <c r="P34" s="3"/>
    </row>
    <row r="35" spans="1:16" x14ac:dyDescent="0.2">
      <c r="A35" s="17">
        <v>1996</v>
      </c>
      <c r="B35" s="20">
        <f>Table50!C38</f>
        <v>66.246470701054918</v>
      </c>
      <c r="C35" s="20">
        <v>0</v>
      </c>
      <c r="D35" s="20">
        <f t="shared" si="1"/>
        <v>66.246470701054918</v>
      </c>
      <c r="E35" s="20">
        <v>11</v>
      </c>
      <c r="F35" s="20">
        <f t="shared" si="2"/>
        <v>58.959358923938879</v>
      </c>
      <c r="G35" s="20">
        <v>0</v>
      </c>
      <c r="H35" s="20">
        <v>34</v>
      </c>
      <c r="I35" s="20">
        <f t="shared" si="3"/>
        <v>38.913176889799658</v>
      </c>
      <c r="J35" s="20">
        <f t="shared" si="4"/>
        <v>1.7057830965391632</v>
      </c>
      <c r="K35" s="20">
        <f t="shared" si="5"/>
        <v>48.358097895337004</v>
      </c>
      <c r="L35" s="20">
        <v>16</v>
      </c>
      <c r="M35" s="20">
        <v>4.2</v>
      </c>
      <c r="N35" s="25">
        <f t="shared" si="6"/>
        <v>184.22132531556952</v>
      </c>
      <c r="O35" s="20">
        <f t="shared" si="0"/>
        <v>11.513832832223095</v>
      </c>
      <c r="P35" s="3"/>
    </row>
    <row r="36" spans="1:16" x14ac:dyDescent="0.2">
      <c r="A36" s="17">
        <v>1997</v>
      </c>
      <c r="B36" s="20">
        <f>Table50!C39</f>
        <v>66.176513864850193</v>
      </c>
      <c r="C36" s="20">
        <v>0</v>
      </c>
      <c r="D36" s="20">
        <f t="shared" si="1"/>
        <v>66.176513864850193</v>
      </c>
      <c r="E36" s="20">
        <v>11</v>
      </c>
      <c r="F36" s="20">
        <f t="shared" si="2"/>
        <v>58.897097339716673</v>
      </c>
      <c r="G36" s="20">
        <v>0</v>
      </c>
      <c r="H36" s="20">
        <v>34</v>
      </c>
      <c r="I36" s="20">
        <f t="shared" si="3"/>
        <v>38.872084244213006</v>
      </c>
      <c r="J36" s="20">
        <f t="shared" si="4"/>
        <v>1.7039817750887893</v>
      </c>
      <c r="K36" s="20">
        <f t="shared" si="5"/>
        <v>48.307031332879632</v>
      </c>
      <c r="L36" s="20">
        <v>16</v>
      </c>
      <c r="M36" s="20">
        <v>4.2</v>
      </c>
      <c r="N36" s="25">
        <f t="shared" si="6"/>
        <v>184.02678603001763</v>
      </c>
      <c r="O36" s="20">
        <f t="shared" si="0"/>
        <v>11.501674126876102</v>
      </c>
      <c r="P36" s="3"/>
    </row>
    <row r="37" spans="1:16" x14ac:dyDescent="0.2">
      <c r="A37" s="17">
        <v>1998</v>
      </c>
      <c r="B37" s="20">
        <f>Table50!C40</f>
        <v>66.354575458139237</v>
      </c>
      <c r="C37" s="20">
        <v>0</v>
      </c>
      <c r="D37" s="20">
        <f t="shared" si="1"/>
        <v>66.354575458139237</v>
      </c>
      <c r="E37" s="20">
        <v>11</v>
      </c>
      <c r="F37" s="20">
        <f t="shared" si="2"/>
        <v>59.055572157743924</v>
      </c>
      <c r="G37" s="20">
        <v>0</v>
      </c>
      <c r="H37" s="20">
        <v>34</v>
      </c>
      <c r="I37" s="20">
        <f t="shared" si="3"/>
        <v>38.976677624110991</v>
      </c>
      <c r="J37" s="20">
        <f t="shared" si="4"/>
        <v>1.7085666903719887</v>
      </c>
      <c r="K37" s="20">
        <f t="shared" si="5"/>
        <v>48.437011388700689</v>
      </c>
      <c r="L37" s="20">
        <v>16</v>
      </c>
      <c r="M37" s="20">
        <v>4.2</v>
      </c>
      <c r="N37" s="25">
        <f t="shared" si="6"/>
        <v>184.5219481474312</v>
      </c>
      <c r="O37" s="20">
        <f t="shared" si="0"/>
        <v>11.53262175921445</v>
      </c>
      <c r="P37" s="3"/>
    </row>
    <row r="38" spans="1:16" x14ac:dyDescent="0.2">
      <c r="A38" s="17">
        <v>1999</v>
      </c>
      <c r="B38" s="20">
        <f>Table50!C41</f>
        <v>67.942565027815363</v>
      </c>
      <c r="C38" s="20">
        <v>0</v>
      </c>
      <c r="D38" s="20">
        <f t="shared" si="1"/>
        <v>67.942565027815363</v>
      </c>
      <c r="E38" s="20">
        <v>11</v>
      </c>
      <c r="F38" s="20">
        <f t="shared" si="2"/>
        <v>60.468882874755671</v>
      </c>
      <c r="G38" s="20">
        <v>0</v>
      </c>
      <c r="H38" s="20">
        <v>34</v>
      </c>
      <c r="I38" s="20">
        <f t="shared" si="3"/>
        <v>39.909462697338739</v>
      </c>
      <c r="J38" s="20">
        <f t="shared" si="4"/>
        <v>1.7494558990614242</v>
      </c>
      <c r="K38" s="20">
        <f t="shared" si="5"/>
        <v>49.596200010441841</v>
      </c>
      <c r="L38" s="20">
        <v>16</v>
      </c>
      <c r="M38" s="20">
        <v>4.2</v>
      </c>
      <c r="N38" s="25">
        <f t="shared" si="6"/>
        <v>188.9379048016832</v>
      </c>
      <c r="O38" s="20">
        <f t="shared" si="0"/>
        <v>11.8086190501052</v>
      </c>
      <c r="P38" s="3"/>
    </row>
    <row r="39" spans="1:16" x14ac:dyDescent="0.2">
      <c r="A39" s="17">
        <v>2000</v>
      </c>
      <c r="B39" s="20">
        <f>Table50!C42</f>
        <v>65.588862737849979</v>
      </c>
      <c r="C39" s="20">
        <v>0</v>
      </c>
      <c r="D39" s="20">
        <f t="shared" si="1"/>
        <v>65.588862737849979</v>
      </c>
      <c r="E39" s="20">
        <v>11</v>
      </c>
      <c r="F39" s="20">
        <f t="shared" si="2"/>
        <v>58.374087836686485</v>
      </c>
      <c r="G39" s="20">
        <v>0</v>
      </c>
      <c r="H39" s="20">
        <v>34</v>
      </c>
      <c r="I39" s="20">
        <f t="shared" si="3"/>
        <v>38.526897972213078</v>
      </c>
      <c r="J39" s="20">
        <f t="shared" si="4"/>
        <v>1.6888503220696143</v>
      </c>
      <c r="K39" s="20">
        <f t="shared" si="5"/>
        <v>47.878062205512528</v>
      </c>
      <c r="L39" s="20">
        <v>16</v>
      </c>
      <c r="M39" s="20">
        <v>4.2</v>
      </c>
      <c r="N39" s="25">
        <f t="shared" si="6"/>
        <v>182.39261792576201</v>
      </c>
      <c r="O39" s="20">
        <f t="shared" si="0"/>
        <v>11.399538620360126</v>
      </c>
      <c r="P39" s="3"/>
    </row>
    <row r="40" spans="1:16" x14ac:dyDescent="0.2">
      <c r="A40" s="17">
        <v>2001</v>
      </c>
      <c r="B40" s="20">
        <f>Table50!C43</f>
        <v>64.536395801528755</v>
      </c>
      <c r="C40" s="20">
        <v>0</v>
      </c>
      <c r="D40" s="20">
        <f t="shared" si="1"/>
        <v>64.536395801528755</v>
      </c>
      <c r="E40" s="20">
        <v>11</v>
      </c>
      <c r="F40" s="20">
        <f t="shared" si="2"/>
        <v>57.437392263360593</v>
      </c>
      <c r="G40" s="20">
        <v>0</v>
      </c>
      <c r="H40" s="20">
        <v>34</v>
      </c>
      <c r="I40" s="20">
        <f t="shared" si="3"/>
        <v>37.908678893817992</v>
      </c>
      <c r="J40" s="20">
        <f t="shared" si="4"/>
        <v>1.6617503076742133</v>
      </c>
      <c r="K40" s="20">
        <f t="shared" si="5"/>
        <v>47.109790347410105</v>
      </c>
      <c r="L40" s="20">
        <v>16</v>
      </c>
      <c r="M40" s="20">
        <v>4.2</v>
      </c>
      <c r="N40" s="25">
        <f t="shared" si="6"/>
        <v>179.46586799013372</v>
      </c>
      <c r="O40" s="20">
        <f t="shared" si="0"/>
        <v>11.216616749383357</v>
      </c>
      <c r="P40" s="3"/>
    </row>
    <row r="41" spans="1:16" x14ac:dyDescent="0.2">
      <c r="A41" s="17">
        <v>2002</v>
      </c>
      <c r="B41" s="20">
        <f>Table50!C44</f>
        <v>63.338111621673036</v>
      </c>
      <c r="C41" s="20">
        <v>0</v>
      </c>
      <c r="D41" s="20">
        <f t="shared" si="1"/>
        <v>63.338111621673036</v>
      </c>
      <c r="E41" s="20">
        <v>11</v>
      </c>
      <c r="F41" s="20">
        <f t="shared" si="2"/>
        <v>56.370919343289003</v>
      </c>
      <c r="G41" s="20">
        <v>0</v>
      </c>
      <c r="H41" s="20">
        <v>34</v>
      </c>
      <c r="I41" s="20">
        <f t="shared" si="3"/>
        <v>37.204806766570741</v>
      </c>
      <c r="J41" s="20">
        <f t="shared" si="4"/>
        <v>1.6308956390825531</v>
      </c>
      <c r="K41" s="20">
        <f t="shared" si="5"/>
        <v>46.235075920170836</v>
      </c>
      <c r="L41" s="20">
        <v>16</v>
      </c>
      <c r="M41" s="20">
        <v>4.2</v>
      </c>
      <c r="N41" s="25">
        <f t="shared" si="6"/>
        <v>176.13362255303176</v>
      </c>
      <c r="O41" s="20">
        <f t="shared" si="0"/>
        <v>11.008351409564485</v>
      </c>
      <c r="P41" s="3"/>
    </row>
    <row r="42" spans="1:16" x14ac:dyDescent="0.2">
      <c r="A42" s="17">
        <v>2003</v>
      </c>
      <c r="B42" s="20">
        <f>Table50!C45</f>
        <v>61.075863202632718</v>
      </c>
      <c r="C42" s="20">
        <v>0</v>
      </c>
      <c r="D42" s="20">
        <f t="shared" si="1"/>
        <v>61.075863202632718</v>
      </c>
      <c r="E42" s="20">
        <v>11</v>
      </c>
      <c r="F42" s="20">
        <f t="shared" si="2"/>
        <v>54.357518250343119</v>
      </c>
      <c r="G42" s="20">
        <v>0</v>
      </c>
      <c r="H42" s="20">
        <v>34</v>
      </c>
      <c r="I42" s="20">
        <f t="shared" si="3"/>
        <v>35.875962045226458</v>
      </c>
      <c r="J42" s="20">
        <f t="shared" si="4"/>
        <v>1.5726449115715708</v>
      </c>
      <c r="K42" s="20">
        <f t="shared" si="5"/>
        <v>44.583696920598243</v>
      </c>
      <c r="L42" s="20">
        <v>16</v>
      </c>
      <c r="M42" s="20">
        <v>4.2</v>
      </c>
      <c r="N42" s="25">
        <f t="shared" si="6"/>
        <v>169.84265493561236</v>
      </c>
      <c r="O42" s="20">
        <f t="shared" si="0"/>
        <v>10.615165933475772</v>
      </c>
    </row>
    <row r="43" spans="1:16" x14ac:dyDescent="0.2">
      <c r="A43" s="17">
        <v>2004</v>
      </c>
      <c r="B43" s="20">
        <f>Table50!C46</f>
        <v>61.779701941674482</v>
      </c>
      <c r="C43" s="20">
        <v>0</v>
      </c>
      <c r="D43" s="20">
        <f t="shared" si="1"/>
        <v>61.779701941674482</v>
      </c>
      <c r="E43" s="20">
        <v>11</v>
      </c>
      <c r="F43" s="20">
        <f t="shared" si="2"/>
        <v>54.98393472809029</v>
      </c>
      <c r="G43" s="20">
        <v>0</v>
      </c>
      <c r="H43" s="20">
        <v>34</v>
      </c>
      <c r="I43" s="20">
        <f t="shared" si="3"/>
        <v>36.289396920539588</v>
      </c>
      <c r="J43" s="20">
        <f t="shared" si="4"/>
        <v>1.5907680841880367</v>
      </c>
      <c r="K43" s="20">
        <f t="shared" si="5"/>
        <v>45.097479802688746</v>
      </c>
      <c r="L43" s="20">
        <v>16</v>
      </c>
      <c r="M43" s="20">
        <v>4.2</v>
      </c>
      <c r="N43" s="25">
        <f t="shared" si="6"/>
        <v>171.79992305786189</v>
      </c>
      <c r="O43" s="20">
        <f t="shared" si="0"/>
        <v>10.737495191116368</v>
      </c>
    </row>
    <row r="44" spans="1:16" x14ac:dyDescent="0.2">
      <c r="A44" s="17">
        <v>2005</v>
      </c>
      <c r="B44" s="20">
        <f>Table50!C47</f>
        <v>63.24871725085098</v>
      </c>
      <c r="C44" s="20">
        <v>0</v>
      </c>
      <c r="D44" s="20">
        <f t="shared" si="1"/>
        <v>63.24871725085098</v>
      </c>
      <c r="E44" s="20">
        <v>11</v>
      </c>
      <c r="F44" s="20">
        <f t="shared" si="2"/>
        <v>56.291358353257372</v>
      </c>
      <c r="G44" s="20">
        <v>0</v>
      </c>
      <c r="H44" s="20">
        <v>34</v>
      </c>
      <c r="I44" s="20">
        <f t="shared" si="3"/>
        <v>37.152296513149864</v>
      </c>
      <c r="J44" s="20">
        <f t="shared" si="4"/>
        <v>1.6285938197545147</v>
      </c>
      <c r="K44" s="20">
        <f t="shared" si="5"/>
        <v>46.169820493130615</v>
      </c>
      <c r="L44" s="20">
        <v>16</v>
      </c>
      <c r="M44" s="20">
        <v>4.2</v>
      </c>
      <c r="N44" s="25">
        <f t="shared" si="6"/>
        <v>175.88503045002139</v>
      </c>
      <c r="O44" s="20">
        <f t="shared" si="0"/>
        <v>10.992814403126337</v>
      </c>
    </row>
    <row r="45" spans="1:16" x14ac:dyDescent="0.2">
      <c r="A45" s="17">
        <v>2006</v>
      </c>
      <c r="B45" s="20">
        <f>Table50!C48</f>
        <v>62.490166412878978</v>
      </c>
      <c r="C45" s="20">
        <v>0</v>
      </c>
      <c r="D45" s="20">
        <f t="shared" si="1"/>
        <v>62.490166412878978</v>
      </c>
      <c r="E45" s="20">
        <v>11</v>
      </c>
      <c r="F45" s="20">
        <f t="shared" si="2"/>
        <v>55.61624810746229</v>
      </c>
      <c r="G45" s="20">
        <v>0</v>
      </c>
      <c r="H45" s="20">
        <v>34</v>
      </c>
      <c r="I45" s="20">
        <f t="shared" si="3"/>
        <v>36.706723750925107</v>
      </c>
      <c r="J45" s="20">
        <f t="shared" si="4"/>
        <v>1.6090618630542513</v>
      </c>
      <c r="K45" s="20">
        <f t="shared" si="5"/>
        <v>45.616099286656492</v>
      </c>
      <c r="L45" s="20">
        <v>16</v>
      </c>
      <c r="M45" s="20">
        <v>4.2</v>
      </c>
      <c r="N45" s="26">
        <f t="shared" si="6"/>
        <v>173.77561633011996</v>
      </c>
      <c r="O45" s="20">
        <f t="shared" si="0"/>
        <v>10.860976020632497</v>
      </c>
    </row>
    <row r="46" spans="1:16" x14ac:dyDescent="0.2">
      <c r="A46" s="17">
        <v>2007</v>
      </c>
      <c r="B46" s="20">
        <f>Table50!C49</f>
        <v>61.515263412694729</v>
      </c>
      <c r="C46" s="20">
        <v>0</v>
      </c>
      <c r="D46" s="20">
        <f t="shared" si="1"/>
        <v>61.515263412694729</v>
      </c>
      <c r="E46" s="20">
        <v>11</v>
      </c>
      <c r="F46" s="20">
        <f t="shared" si="2"/>
        <v>54.748584437298305</v>
      </c>
      <c r="G46" s="20">
        <v>0</v>
      </c>
      <c r="H46" s="20">
        <v>34</v>
      </c>
      <c r="I46" s="20">
        <f t="shared" si="3"/>
        <v>36.134065728616882</v>
      </c>
      <c r="J46" s="20">
        <f t="shared" si="4"/>
        <v>1.5839590456380004</v>
      </c>
      <c r="K46" s="20">
        <f t="shared" si="5"/>
        <v>44.904446964314488</v>
      </c>
      <c r="L46" s="20">
        <v>16</v>
      </c>
      <c r="M46" s="20">
        <v>4.2</v>
      </c>
      <c r="N46" s="25">
        <f t="shared" si="6"/>
        <v>171.06455986405518</v>
      </c>
      <c r="O46" s="20">
        <f t="shared" si="0"/>
        <v>10.691534991503449</v>
      </c>
    </row>
    <row r="47" spans="1:16" x14ac:dyDescent="0.2">
      <c r="A47" s="17">
        <v>2008</v>
      </c>
      <c r="B47" s="20">
        <f>Table50!C50</f>
        <v>65.659894049936668</v>
      </c>
      <c r="C47" s="20">
        <v>0</v>
      </c>
      <c r="D47" s="20">
        <f t="shared" si="1"/>
        <v>65.659894049936668</v>
      </c>
      <c r="E47" s="20">
        <v>11</v>
      </c>
      <c r="F47" s="20">
        <f t="shared" si="2"/>
        <v>58.437305704443631</v>
      </c>
      <c r="G47" s="20">
        <v>0</v>
      </c>
      <c r="H47" s="20">
        <v>34</v>
      </c>
      <c r="I47" s="20">
        <f t="shared" si="3"/>
        <v>38.5686217649328</v>
      </c>
      <c r="J47" s="20">
        <f t="shared" si="4"/>
        <v>1.6906793102436295</v>
      </c>
      <c r="K47" s="20">
        <f t="shared" si="5"/>
        <v>47.929913105751773</v>
      </c>
      <c r="L47" s="20">
        <v>16</v>
      </c>
      <c r="M47" s="20">
        <v>4.2</v>
      </c>
      <c r="N47" s="25">
        <f t="shared" si="6"/>
        <v>182.59014516476864</v>
      </c>
      <c r="O47" s="20">
        <f t="shared" si="0"/>
        <v>11.41188407279804</v>
      </c>
    </row>
    <row r="48" spans="1:16" x14ac:dyDescent="0.2">
      <c r="A48" s="17">
        <v>2009</v>
      </c>
      <c r="B48" s="20">
        <f>Table50!C51</f>
        <v>63.683137790149573</v>
      </c>
      <c r="C48" s="20">
        <v>0</v>
      </c>
      <c r="D48" s="20">
        <f t="shared" si="1"/>
        <v>63.683137790149573</v>
      </c>
      <c r="E48" s="20">
        <v>11</v>
      </c>
      <c r="F48" s="20">
        <f t="shared" si="2"/>
        <v>56.677992633233117</v>
      </c>
      <c r="G48" s="20">
        <v>0</v>
      </c>
      <c r="H48" s="20">
        <v>34</v>
      </c>
      <c r="I48" s="20">
        <f t="shared" si="3"/>
        <v>37.407475137933858</v>
      </c>
      <c r="J48" s="20">
        <f t="shared" si="4"/>
        <v>1.639779732073813</v>
      </c>
      <c r="K48" s="20">
        <f t="shared" si="5"/>
        <v>46.486935514426563</v>
      </c>
      <c r="L48" s="20">
        <v>16</v>
      </c>
      <c r="M48" s="20">
        <v>4.2</v>
      </c>
      <c r="N48" s="25">
        <f t="shared" si="6"/>
        <v>177.09308767400594</v>
      </c>
      <c r="O48" s="20">
        <f t="shared" si="0"/>
        <v>11.068317979625371</v>
      </c>
    </row>
    <row r="49" spans="1:15" x14ac:dyDescent="0.2">
      <c r="A49" s="17">
        <v>2010</v>
      </c>
      <c r="B49" s="20">
        <f>Table50!C52</f>
        <v>66.233925578324914</v>
      </c>
      <c r="C49" s="20">
        <v>0</v>
      </c>
      <c r="D49" s="20">
        <f t="shared" si="1"/>
        <v>66.233925578324914</v>
      </c>
      <c r="E49" s="20">
        <v>11</v>
      </c>
      <c r="F49" s="20">
        <f t="shared" si="2"/>
        <v>58.948193764709174</v>
      </c>
      <c r="G49" s="20">
        <v>0</v>
      </c>
      <c r="H49" s="20">
        <v>34</v>
      </c>
      <c r="I49" s="20">
        <f t="shared" si="3"/>
        <v>38.905807884708054</v>
      </c>
      <c r="J49" s="20">
        <f t="shared" si="4"/>
        <v>1.7054600716584352</v>
      </c>
      <c r="K49" s="20">
        <f t="shared" si="5"/>
        <v>48.348940301480809</v>
      </c>
      <c r="L49" s="20">
        <v>16</v>
      </c>
      <c r="M49" s="20">
        <v>4.2</v>
      </c>
      <c r="N49" s="25">
        <f t="shared" si="6"/>
        <v>184.1864392437364</v>
      </c>
      <c r="O49" s="20">
        <f t="shared" si="0"/>
        <v>11.511652452733525</v>
      </c>
    </row>
    <row r="50" spans="1:15" x14ac:dyDescent="0.2">
      <c r="A50" s="17">
        <v>2011</v>
      </c>
      <c r="B50" s="20">
        <f>Table50!C53</f>
        <v>66.512128448271397</v>
      </c>
      <c r="C50" s="20">
        <v>0</v>
      </c>
      <c r="D50" s="20">
        <f t="shared" si="1"/>
        <v>66.512128448271397</v>
      </c>
      <c r="E50" s="20">
        <v>11</v>
      </c>
      <c r="F50" s="20">
        <f t="shared" si="2"/>
        <v>59.195794318961546</v>
      </c>
      <c r="G50" s="20">
        <v>0</v>
      </c>
      <c r="H50" s="20">
        <v>34</v>
      </c>
      <c r="I50" s="20">
        <f t="shared" si="3"/>
        <v>39.069224250514623</v>
      </c>
      <c r="J50" s="20">
        <f t="shared" si="4"/>
        <v>1.712623528789682</v>
      </c>
      <c r="K50" s="20">
        <f t="shared" si="5"/>
        <v>48.552020729423091</v>
      </c>
      <c r="L50" s="20">
        <v>16</v>
      </c>
      <c r="M50" s="20">
        <v>4.2</v>
      </c>
      <c r="N50" s="25">
        <f t="shared" si="6"/>
        <v>184.96007896923081</v>
      </c>
      <c r="O50" s="20">
        <f t="shared" si="0"/>
        <v>11.560004935576925</v>
      </c>
    </row>
    <row r="51" spans="1:15" x14ac:dyDescent="0.2">
      <c r="A51" s="17">
        <v>2012</v>
      </c>
      <c r="B51" s="20">
        <f>Table50!C54</f>
        <v>66.865364245716862</v>
      </c>
      <c r="C51" s="20">
        <v>0</v>
      </c>
      <c r="D51" s="20">
        <f t="shared" si="1"/>
        <v>66.865364245716862</v>
      </c>
      <c r="E51" s="20">
        <v>11</v>
      </c>
      <c r="F51" s="20">
        <f t="shared" si="2"/>
        <v>59.510174178688004</v>
      </c>
      <c r="G51" s="20">
        <v>0</v>
      </c>
      <c r="H51" s="20">
        <v>34</v>
      </c>
      <c r="I51" s="20">
        <f t="shared" si="3"/>
        <v>39.276714957934082</v>
      </c>
      <c r="J51" s="20">
        <f t="shared" si="4"/>
        <v>1.7217190118546446</v>
      </c>
      <c r="K51" s="20">
        <f t="shared" si="5"/>
        <v>48.809873126573244</v>
      </c>
      <c r="L51" s="20">
        <v>16</v>
      </c>
      <c r="M51" s="20">
        <v>4.2</v>
      </c>
      <c r="N51" s="25">
        <f t="shared" si="6"/>
        <v>185.9423738155171</v>
      </c>
      <c r="O51" s="20">
        <f t="shared" si="0"/>
        <v>11.621398363469819</v>
      </c>
    </row>
    <row r="52" spans="1:15" x14ac:dyDescent="0.2">
      <c r="A52" s="17">
        <v>2013</v>
      </c>
      <c r="B52" s="20">
        <f>Table50!C55</f>
        <v>68.274815109185695</v>
      </c>
      <c r="C52" s="20">
        <v>0</v>
      </c>
      <c r="D52" s="20">
        <f t="shared" si="1"/>
        <v>68.274815109185695</v>
      </c>
      <c r="E52" s="20">
        <v>11</v>
      </c>
      <c r="F52" s="20">
        <f t="shared" si="2"/>
        <v>60.764585447175271</v>
      </c>
      <c r="G52" s="20">
        <v>0</v>
      </c>
      <c r="H52" s="20">
        <v>34</v>
      </c>
      <c r="I52" s="20">
        <f t="shared" si="3"/>
        <v>40.104626395135682</v>
      </c>
      <c r="J52" s="20">
        <f t="shared" si="4"/>
        <v>1.7580110200607422</v>
      </c>
      <c r="K52" s="20">
        <f t="shared" si="5"/>
        <v>49.838733413212012</v>
      </c>
      <c r="L52" s="20">
        <v>16</v>
      </c>
      <c r="M52" s="20">
        <v>4.2</v>
      </c>
      <c r="N52" s="25">
        <f t="shared" si="6"/>
        <v>189.86184157414098</v>
      </c>
      <c r="O52" s="20">
        <f t="shared" si="0"/>
        <v>11.866365098383811</v>
      </c>
    </row>
    <row r="53" spans="1:15" x14ac:dyDescent="0.2">
      <c r="A53" s="17">
        <v>2014</v>
      </c>
      <c r="B53" s="20">
        <f>Table50!C56</f>
        <v>68.70093493741463</v>
      </c>
      <c r="C53" s="20">
        <v>0</v>
      </c>
      <c r="D53" s="20">
        <f t="shared" si="1"/>
        <v>68.70093493741463</v>
      </c>
      <c r="E53" s="20">
        <v>11</v>
      </c>
      <c r="F53" s="20">
        <f t="shared" si="2"/>
        <v>61.143832094299022</v>
      </c>
      <c r="G53" s="20">
        <v>0</v>
      </c>
      <c r="H53" s="20">
        <v>34</v>
      </c>
      <c r="I53" s="20">
        <f t="shared" si="3"/>
        <v>40.354929182237356</v>
      </c>
      <c r="J53" s="20">
        <f t="shared" si="4"/>
        <v>1.7689831970295828</v>
      </c>
      <c r="K53" s="20">
        <f t="shared" si="5"/>
        <v>50.149789144190159</v>
      </c>
      <c r="L53" s="20">
        <v>16</v>
      </c>
      <c r="M53" s="20">
        <v>4.2</v>
      </c>
      <c r="N53" s="25">
        <f t="shared" si="6"/>
        <v>191.04681578739107</v>
      </c>
      <c r="O53" s="20">
        <f t="shared" si="0"/>
        <v>11.940425986711942</v>
      </c>
    </row>
    <row r="54" spans="1:15" x14ac:dyDescent="0.2">
      <c r="A54" s="17">
        <v>2015</v>
      </c>
      <c r="B54" s="20">
        <f>Table50!C57</f>
        <v>69.282838119217587</v>
      </c>
      <c r="C54" s="20">
        <v>0</v>
      </c>
      <c r="D54" s="20">
        <f t="shared" si="1"/>
        <v>69.282838119217587</v>
      </c>
      <c r="E54" s="20">
        <v>11</v>
      </c>
      <c r="F54" s="20">
        <f t="shared" si="2"/>
        <v>61.661725926103649</v>
      </c>
      <c r="G54" s="20">
        <v>0</v>
      </c>
      <c r="H54" s="20">
        <v>34</v>
      </c>
      <c r="I54" s="20">
        <f t="shared" si="3"/>
        <v>40.69673911122841</v>
      </c>
      <c r="J54" s="20">
        <f t="shared" si="4"/>
        <v>1.7839666459716563</v>
      </c>
      <c r="K54" s="20">
        <f t="shared" si="5"/>
        <v>50.574562429973469</v>
      </c>
      <c r="L54" s="20">
        <v>16</v>
      </c>
      <c r="M54" s="20">
        <v>4.2</v>
      </c>
      <c r="N54" s="25">
        <f t="shared" si="6"/>
        <v>192.66499973323226</v>
      </c>
      <c r="O54" s="20">
        <f t="shared" si="0"/>
        <v>12.041562483327017</v>
      </c>
    </row>
    <row r="55" spans="1:15" x14ac:dyDescent="0.2">
      <c r="A55" s="17">
        <v>2016</v>
      </c>
      <c r="B55" s="20">
        <f>Table50!C58</f>
        <v>69.926119807379862</v>
      </c>
      <c r="C55" s="20">
        <v>0</v>
      </c>
      <c r="D55" s="20">
        <f t="shared" si="1"/>
        <v>69.926119807379862</v>
      </c>
      <c r="E55" s="20">
        <v>11</v>
      </c>
      <c r="F55" s="20">
        <f t="shared" si="2"/>
        <v>62.23424662856808</v>
      </c>
      <c r="G55" s="20">
        <v>0</v>
      </c>
      <c r="H55" s="20">
        <v>34</v>
      </c>
      <c r="I55" s="20">
        <f t="shared" si="3"/>
        <v>41.074602774854938</v>
      </c>
      <c r="J55" s="20">
        <f t="shared" si="4"/>
        <v>1.8005305325963807</v>
      </c>
      <c r="K55" s="20">
        <f t="shared" si="5"/>
        <v>51.044140333841092</v>
      </c>
      <c r="L55" s="20">
        <v>16</v>
      </c>
      <c r="M55" s="20">
        <v>4.2</v>
      </c>
      <c r="N55" s="25">
        <f t="shared" si="6"/>
        <v>194.45386793844224</v>
      </c>
      <c r="O55" s="20">
        <f t="shared" si="0"/>
        <v>12.15336674615264</v>
      </c>
    </row>
    <row r="56" spans="1:15" x14ac:dyDescent="0.2">
      <c r="A56" s="17">
        <v>2017</v>
      </c>
      <c r="B56" s="20">
        <f>Table50!C59</f>
        <v>69.310631724280498</v>
      </c>
      <c r="C56" s="20">
        <v>0</v>
      </c>
      <c r="D56" s="20">
        <f t="shared" si="1"/>
        <v>69.310631724280498</v>
      </c>
      <c r="E56" s="20">
        <v>11</v>
      </c>
      <c r="F56" s="20">
        <f t="shared" si="2"/>
        <v>61.686462234609643</v>
      </c>
      <c r="G56" s="20">
        <v>0</v>
      </c>
      <c r="H56" s="20">
        <v>34</v>
      </c>
      <c r="I56" s="20">
        <f t="shared" si="3"/>
        <v>40.713065074842362</v>
      </c>
      <c r="J56" s="20">
        <f t="shared" si="4"/>
        <v>1.7846823046506242</v>
      </c>
      <c r="K56" s="20">
        <f t="shared" si="5"/>
        <v>50.594850995692866</v>
      </c>
      <c r="L56" s="20">
        <v>16</v>
      </c>
      <c r="M56" s="20">
        <v>4.2</v>
      </c>
      <c r="N56" s="25">
        <f t="shared" si="6"/>
        <v>192.74228950740138</v>
      </c>
      <c r="O56" s="20">
        <f t="shared" si="0"/>
        <v>12.046393094212586</v>
      </c>
    </row>
    <row r="57" spans="1:15" x14ac:dyDescent="0.2">
      <c r="A57" s="17">
        <v>2018</v>
      </c>
      <c r="B57" s="20">
        <f>Table50!C60</f>
        <v>68.712475865543993</v>
      </c>
      <c r="C57" s="20">
        <v>0</v>
      </c>
      <c r="D57" s="20">
        <f t="shared" si="1"/>
        <v>68.712475865543993</v>
      </c>
      <c r="E57" s="20">
        <v>11</v>
      </c>
      <c r="F57" s="20">
        <f t="shared" si="2"/>
        <v>61.154103520334154</v>
      </c>
      <c r="G57" s="20">
        <v>0</v>
      </c>
      <c r="H57" s="20">
        <v>34</v>
      </c>
      <c r="I57" s="20">
        <f t="shared" si="3"/>
        <v>40.361708323420544</v>
      </c>
      <c r="J57" s="20">
        <f t="shared" si="4"/>
        <v>1.7692803648622704</v>
      </c>
      <c r="K57" s="20">
        <f t="shared" si="5"/>
        <v>50.158213703662931</v>
      </c>
      <c r="L57" s="20">
        <v>16</v>
      </c>
      <c r="M57" s="20">
        <v>4.2</v>
      </c>
      <c r="N57" s="25">
        <f t="shared" si="6"/>
        <v>191.07890934728735</v>
      </c>
      <c r="O57" s="20">
        <f t="shared" si="0"/>
        <v>11.942431834205459</v>
      </c>
    </row>
    <row r="58" spans="1:15" x14ac:dyDescent="0.2">
      <c r="A58" s="17">
        <v>2019</v>
      </c>
      <c r="B58" s="20">
        <f>Table50!C61</f>
        <v>68.486719926088327</v>
      </c>
      <c r="C58" s="20">
        <v>0</v>
      </c>
      <c r="D58" s="20">
        <f t="shared" si="1"/>
        <v>68.486719926088327</v>
      </c>
      <c r="E58" s="20">
        <v>11</v>
      </c>
      <c r="F58" s="20">
        <f t="shared" si="2"/>
        <v>60.953180734218613</v>
      </c>
      <c r="G58" s="20">
        <v>0</v>
      </c>
      <c r="H58" s="20">
        <v>34</v>
      </c>
      <c r="I58" s="20">
        <f t="shared" si="3"/>
        <v>40.229099284584287</v>
      </c>
      <c r="J58" s="20">
        <f t="shared" si="4"/>
        <v>1.7634673658995852</v>
      </c>
      <c r="K58" s="20">
        <f t="shared" si="5"/>
        <v>49.993418089570291</v>
      </c>
      <c r="L58" s="20">
        <v>16</v>
      </c>
      <c r="M58" s="20">
        <v>4.2</v>
      </c>
      <c r="N58" s="25">
        <f t="shared" si="6"/>
        <v>190.45111653169633</v>
      </c>
      <c r="O58" s="20">
        <f t="shared" si="0"/>
        <v>11.903194783231021</v>
      </c>
    </row>
    <row r="59" spans="1:15" x14ac:dyDescent="0.2">
      <c r="A59" s="17">
        <v>2020</v>
      </c>
      <c r="B59" s="20">
        <f>Table50!C62</f>
        <v>68.488791829888072</v>
      </c>
      <c r="C59" s="20">
        <v>0</v>
      </c>
      <c r="D59" s="20">
        <f t="shared" si="1"/>
        <v>68.488791829888072</v>
      </c>
      <c r="E59" s="20">
        <v>11</v>
      </c>
      <c r="F59" s="20">
        <f t="shared" si="2"/>
        <v>60.955024728600385</v>
      </c>
      <c r="G59" s="20">
        <v>0</v>
      </c>
      <c r="H59" s="20">
        <v>34</v>
      </c>
      <c r="I59" s="20">
        <f t="shared" si="3"/>
        <v>40.230316320876256</v>
      </c>
      <c r="J59" s="20">
        <f>+(I59/365)*16</f>
        <v>1.7635207154356716</v>
      </c>
      <c r="K59" s="20">
        <f>+J59*28.3495</f>
        <v>49.994930522243571</v>
      </c>
      <c r="L59" s="20">
        <v>16</v>
      </c>
      <c r="M59" s="20">
        <v>4.2</v>
      </c>
      <c r="N59" s="25">
        <f>+O59*L59</f>
        <v>190.45687817997549</v>
      </c>
      <c r="O59" s="20">
        <f>+K59/M59</f>
        <v>11.903554886248468</v>
      </c>
    </row>
    <row r="60" spans="1:15" x14ac:dyDescent="0.2">
      <c r="A60" s="17">
        <v>2021</v>
      </c>
      <c r="B60" s="20">
        <f>Table50!C63</f>
        <v>69.769012566653231</v>
      </c>
      <c r="C60" s="20">
        <v>0</v>
      </c>
      <c r="D60" s="20">
        <f t="shared" ref="D60" si="7">+B60-B60*(C60/100)</f>
        <v>69.769012566653231</v>
      </c>
      <c r="E60" s="20">
        <v>11</v>
      </c>
      <c r="F60" s="20">
        <f t="shared" ref="F60" si="8">+(D60-D60*(E60)/100)</f>
        <v>62.094421184321376</v>
      </c>
      <c r="G60" s="20">
        <v>0</v>
      </c>
      <c r="H60" s="20">
        <v>34</v>
      </c>
      <c r="I60" s="20">
        <f t="shared" ref="I60" si="9">+F60-F60*(G60+H60)/100</f>
        <v>40.982317981652109</v>
      </c>
      <c r="J60" s="20">
        <f>+(I60/365)*16</f>
        <v>1.7964851717984487</v>
      </c>
      <c r="K60" s="20">
        <f>+J60*28.3495</f>
        <v>50.929456377900117</v>
      </c>
      <c r="L60" s="20">
        <v>16</v>
      </c>
      <c r="M60" s="20">
        <v>4.2</v>
      </c>
      <c r="N60" s="25">
        <f>+O60*L60</f>
        <v>194.01697667771472</v>
      </c>
      <c r="O60" s="20">
        <f>+K60/M60</f>
        <v>12.12606104235717</v>
      </c>
    </row>
    <row r="61" spans="1:15" s="49" customFormat="1" x14ac:dyDescent="0.2">
      <c r="A61" s="44">
        <v>2022</v>
      </c>
      <c r="B61" s="50">
        <f>Table50!C64</f>
        <v>69.495099243885932</v>
      </c>
      <c r="C61" s="50">
        <v>0</v>
      </c>
      <c r="D61" s="50">
        <f t="shared" ref="D61" si="10">+B61-B61*(C61/100)</f>
        <v>69.495099243885932</v>
      </c>
      <c r="E61" s="50">
        <v>11</v>
      </c>
      <c r="F61" s="50">
        <f t="shared" ref="F61" si="11">+(D61-D61*(E61)/100)</f>
        <v>61.850638327058476</v>
      </c>
      <c r="G61" s="50">
        <v>0</v>
      </c>
      <c r="H61" s="50">
        <v>34</v>
      </c>
      <c r="I61" s="50">
        <f t="shared" ref="I61" si="12">+F61-F61*(G61+H61)/100</f>
        <v>40.821421295858599</v>
      </c>
      <c r="J61" s="50">
        <f>+(I61/365)*16</f>
        <v>1.7894321663938015</v>
      </c>
      <c r="K61" s="50">
        <f>+J61*28.3495</f>
        <v>50.729507201181072</v>
      </c>
      <c r="L61" s="50">
        <v>16</v>
      </c>
      <c r="M61" s="50">
        <v>4.2</v>
      </c>
      <c r="N61" s="52">
        <f>+O61*L61</f>
        <v>193.25526552830883</v>
      </c>
      <c r="O61" s="50">
        <f>+K61/M61</f>
        <v>12.078454095519302</v>
      </c>
    </row>
    <row r="62" spans="1:15" x14ac:dyDescent="0.2">
      <c r="A62" s="2" t="s">
        <v>102</v>
      </c>
    </row>
    <row r="63" spans="1:15" x14ac:dyDescent="0.2">
      <c r="A63" s="2" t="s">
        <v>80</v>
      </c>
    </row>
    <row r="64" spans="1:15" x14ac:dyDescent="0.2">
      <c r="A64" s="18" t="s">
        <v>111</v>
      </c>
    </row>
    <row r="65" spans="1:1" x14ac:dyDescent="0.2">
      <c r="A65" s="2" t="s">
        <v>81</v>
      </c>
    </row>
    <row r="66" spans="1:1" x14ac:dyDescent="0.2">
      <c r="A66" s="2" t="s">
        <v>82</v>
      </c>
    </row>
    <row r="67" spans="1:1" x14ac:dyDescent="0.2">
      <c r="A67" s="2" t="s">
        <v>83</v>
      </c>
    </row>
    <row r="68" spans="1:1" x14ac:dyDescent="0.2">
      <c r="A68" s="18" t="s">
        <v>118</v>
      </c>
    </row>
  </sheetData>
  <mergeCells count="5">
    <mergeCell ref="G3:H3"/>
    <mergeCell ref="I3:K3"/>
    <mergeCell ref="I4:K4"/>
    <mergeCell ref="I5:K5"/>
    <mergeCell ref="I6:K6"/>
  </mergeCells>
  <pageMargins left="0.75" right="0.75" top="0.5" bottom="0.5" header="0.5" footer="0.5"/>
  <pageSetup scale="8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16728-BC81-4156-8E67-47714C1452FC}">
  <dimension ref="A1:R69"/>
  <sheetViews>
    <sheetView zoomScaleNormal="100" workbookViewId="0">
      <pane xSplit="1" ySplit="8" topLeftCell="B9" activePane="bottomRight" state="frozen"/>
      <selection pane="topRight" activeCell="B1" sqref="B1"/>
      <selection pane="bottomLeft" activeCell="A6" sqref="A6"/>
      <selection pane="bottomRight"/>
    </sheetView>
  </sheetViews>
  <sheetFormatPr defaultRowHeight="11.25" x14ac:dyDescent="0.2"/>
  <cols>
    <col min="1" max="1" width="9.140625" style="2"/>
    <col min="2" max="2" width="10.85546875" style="2" customWidth="1"/>
    <col min="3" max="3" width="11.42578125" style="2" customWidth="1"/>
    <col min="4" max="4" width="10.42578125" style="2" customWidth="1"/>
    <col min="5" max="5" width="14.7109375" style="2" customWidth="1"/>
    <col min="6" max="6" width="11.28515625" style="2" customWidth="1"/>
    <col min="7" max="7" width="11.85546875" style="2" customWidth="1"/>
    <col min="8" max="8" width="13.5703125" style="2" customWidth="1"/>
    <col min="9" max="11" width="7.5703125" style="2" customWidth="1"/>
    <col min="12" max="12" width="8.85546875" style="2" customWidth="1"/>
    <col min="13" max="13" width="9.28515625" style="2" customWidth="1"/>
    <col min="14" max="14" width="11.140625" style="29" customWidth="1"/>
    <col min="15" max="15" width="12.28515625" style="3" customWidth="1"/>
    <col min="16" max="21" width="9.140625" style="2" customWidth="1"/>
    <col min="22" max="257" width="9.140625" style="2"/>
    <col min="258" max="258" width="10.85546875" style="2" customWidth="1"/>
    <col min="259" max="259" width="11.42578125" style="2" customWidth="1"/>
    <col min="260" max="260" width="10.42578125" style="2" customWidth="1"/>
    <col min="261" max="261" width="14.7109375" style="2" customWidth="1"/>
    <col min="262" max="262" width="11.28515625" style="2" customWidth="1"/>
    <col min="263" max="263" width="11.85546875" style="2" customWidth="1"/>
    <col min="264" max="264" width="13.5703125" style="2" customWidth="1"/>
    <col min="265" max="267" width="7.5703125" style="2" customWidth="1"/>
    <col min="268" max="268" width="8.85546875" style="2" customWidth="1"/>
    <col min="269" max="269" width="9.28515625" style="2" customWidth="1"/>
    <col min="270" max="270" width="11.140625" style="2" customWidth="1"/>
    <col min="271" max="271" width="12.28515625" style="2" customWidth="1"/>
    <col min="272" max="513" width="9.140625" style="2"/>
    <col min="514" max="514" width="10.85546875" style="2" customWidth="1"/>
    <col min="515" max="515" width="11.42578125" style="2" customWidth="1"/>
    <col min="516" max="516" width="10.42578125" style="2" customWidth="1"/>
    <col min="517" max="517" width="14.7109375" style="2" customWidth="1"/>
    <col min="518" max="518" width="11.28515625" style="2" customWidth="1"/>
    <col min="519" max="519" width="11.85546875" style="2" customWidth="1"/>
    <col min="520" max="520" width="13.5703125" style="2" customWidth="1"/>
    <col min="521" max="523" width="7.5703125" style="2" customWidth="1"/>
    <col min="524" max="524" width="8.85546875" style="2" customWidth="1"/>
    <col min="525" max="525" width="9.28515625" style="2" customWidth="1"/>
    <col min="526" max="526" width="11.140625" style="2" customWidth="1"/>
    <col min="527" max="527" width="12.28515625" style="2" customWidth="1"/>
    <col min="528" max="769" width="9.140625" style="2"/>
    <col min="770" max="770" width="10.85546875" style="2" customWidth="1"/>
    <col min="771" max="771" width="11.42578125" style="2" customWidth="1"/>
    <col min="772" max="772" width="10.42578125" style="2" customWidth="1"/>
    <col min="773" max="773" width="14.7109375" style="2" customWidth="1"/>
    <col min="774" max="774" width="11.28515625" style="2" customWidth="1"/>
    <col min="775" max="775" width="11.85546875" style="2" customWidth="1"/>
    <col min="776" max="776" width="13.5703125" style="2" customWidth="1"/>
    <col min="777" max="779" width="7.5703125" style="2" customWidth="1"/>
    <col min="780" max="780" width="8.85546875" style="2" customWidth="1"/>
    <col min="781" max="781" width="9.28515625" style="2" customWidth="1"/>
    <col min="782" max="782" width="11.140625" style="2" customWidth="1"/>
    <col min="783" max="783" width="12.28515625" style="2" customWidth="1"/>
    <col min="784" max="1025" width="9.140625" style="2"/>
    <col min="1026" max="1026" width="10.85546875" style="2" customWidth="1"/>
    <col min="1027" max="1027" width="11.42578125" style="2" customWidth="1"/>
    <col min="1028" max="1028" width="10.42578125" style="2" customWidth="1"/>
    <col min="1029" max="1029" width="14.7109375" style="2" customWidth="1"/>
    <col min="1030" max="1030" width="11.28515625" style="2" customWidth="1"/>
    <col min="1031" max="1031" width="11.85546875" style="2" customWidth="1"/>
    <col min="1032" max="1032" width="13.5703125" style="2" customWidth="1"/>
    <col min="1033" max="1035" width="7.5703125" style="2" customWidth="1"/>
    <col min="1036" max="1036" width="8.85546875" style="2" customWidth="1"/>
    <col min="1037" max="1037" width="9.28515625" style="2" customWidth="1"/>
    <col min="1038" max="1038" width="11.140625" style="2" customWidth="1"/>
    <col min="1039" max="1039" width="12.28515625" style="2" customWidth="1"/>
    <col min="1040" max="1281" width="9.140625" style="2"/>
    <col min="1282" max="1282" width="10.85546875" style="2" customWidth="1"/>
    <col min="1283" max="1283" width="11.42578125" style="2" customWidth="1"/>
    <col min="1284" max="1284" width="10.42578125" style="2" customWidth="1"/>
    <col min="1285" max="1285" width="14.7109375" style="2" customWidth="1"/>
    <col min="1286" max="1286" width="11.28515625" style="2" customWidth="1"/>
    <col min="1287" max="1287" width="11.85546875" style="2" customWidth="1"/>
    <col min="1288" max="1288" width="13.5703125" style="2" customWidth="1"/>
    <col min="1289" max="1291" width="7.5703125" style="2" customWidth="1"/>
    <col min="1292" max="1292" width="8.85546875" style="2" customWidth="1"/>
    <col min="1293" max="1293" width="9.28515625" style="2" customWidth="1"/>
    <col min="1294" max="1294" width="11.140625" style="2" customWidth="1"/>
    <col min="1295" max="1295" width="12.28515625" style="2" customWidth="1"/>
    <col min="1296" max="1537" width="9.140625" style="2"/>
    <col min="1538" max="1538" width="10.85546875" style="2" customWidth="1"/>
    <col min="1539" max="1539" width="11.42578125" style="2" customWidth="1"/>
    <col min="1540" max="1540" width="10.42578125" style="2" customWidth="1"/>
    <col min="1541" max="1541" width="14.7109375" style="2" customWidth="1"/>
    <col min="1542" max="1542" width="11.28515625" style="2" customWidth="1"/>
    <col min="1543" max="1543" width="11.85546875" style="2" customWidth="1"/>
    <col min="1544" max="1544" width="13.5703125" style="2" customWidth="1"/>
    <col min="1545" max="1547" width="7.5703125" style="2" customWidth="1"/>
    <col min="1548" max="1548" width="8.85546875" style="2" customWidth="1"/>
    <col min="1549" max="1549" width="9.28515625" style="2" customWidth="1"/>
    <col min="1550" max="1550" width="11.140625" style="2" customWidth="1"/>
    <col min="1551" max="1551" width="12.28515625" style="2" customWidth="1"/>
    <col min="1552" max="1793" width="9.140625" style="2"/>
    <col min="1794" max="1794" width="10.85546875" style="2" customWidth="1"/>
    <col min="1795" max="1795" width="11.42578125" style="2" customWidth="1"/>
    <col min="1796" max="1796" width="10.42578125" style="2" customWidth="1"/>
    <col min="1797" max="1797" width="14.7109375" style="2" customWidth="1"/>
    <col min="1798" max="1798" width="11.28515625" style="2" customWidth="1"/>
    <col min="1799" max="1799" width="11.85546875" style="2" customWidth="1"/>
    <col min="1800" max="1800" width="13.5703125" style="2" customWidth="1"/>
    <col min="1801" max="1803" width="7.5703125" style="2" customWidth="1"/>
    <col min="1804" max="1804" width="8.85546875" style="2" customWidth="1"/>
    <col min="1805" max="1805" width="9.28515625" style="2" customWidth="1"/>
    <col min="1806" max="1806" width="11.140625" style="2" customWidth="1"/>
    <col min="1807" max="1807" width="12.28515625" style="2" customWidth="1"/>
    <col min="1808" max="2049" width="9.140625" style="2"/>
    <col min="2050" max="2050" width="10.85546875" style="2" customWidth="1"/>
    <col min="2051" max="2051" width="11.42578125" style="2" customWidth="1"/>
    <col min="2052" max="2052" width="10.42578125" style="2" customWidth="1"/>
    <col min="2053" max="2053" width="14.7109375" style="2" customWidth="1"/>
    <col min="2054" max="2054" width="11.28515625" style="2" customWidth="1"/>
    <col min="2055" max="2055" width="11.85546875" style="2" customWidth="1"/>
    <col min="2056" max="2056" width="13.5703125" style="2" customWidth="1"/>
    <col min="2057" max="2059" width="7.5703125" style="2" customWidth="1"/>
    <col min="2060" max="2060" width="8.85546875" style="2" customWidth="1"/>
    <col min="2061" max="2061" width="9.28515625" style="2" customWidth="1"/>
    <col min="2062" max="2062" width="11.140625" style="2" customWidth="1"/>
    <col min="2063" max="2063" width="12.28515625" style="2" customWidth="1"/>
    <col min="2064" max="2305" width="9.140625" style="2"/>
    <col min="2306" max="2306" width="10.85546875" style="2" customWidth="1"/>
    <col min="2307" max="2307" width="11.42578125" style="2" customWidth="1"/>
    <col min="2308" max="2308" width="10.42578125" style="2" customWidth="1"/>
    <col min="2309" max="2309" width="14.7109375" style="2" customWidth="1"/>
    <col min="2310" max="2310" width="11.28515625" style="2" customWidth="1"/>
    <col min="2311" max="2311" width="11.85546875" style="2" customWidth="1"/>
    <col min="2312" max="2312" width="13.5703125" style="2" customWidth="1"/>
    <col min="2313" max="2315" width="7.5703125" style="2" customWidth="1"/>
    <col min="2316" max="2316" width="8.85546875" style="2" customWidth="1"/>
    <col min="2317" max="2317" width="9.28515625" style="2" customWidth="1"/>
    <col min="2318" max="2318" width="11.140625" style="2" customWidth="1"/>
    <col min="2319" max="2319" width="12.28515625" style="2" customWidth="1"/>
    <col min="2320" max="2561" width="9.140625" style="2"/>
    <col min="2562" max="2562" width="10.85546875" style="2" customWidth="1"/>
    <col min="2563" max="2563" width="11.42578125" style="2" customWidth="1"/>
    <col min="2564" max="2564" width="10.42578125" style="2" customWidth="1"/>
    <col min="2565" max="2565" width="14.7109375" style="2" customWidth="1"/>
    <col min="2566" max="2566" width="11.28515625" style="2" customWidth="1"/>
    <col min="2567" max="2567" width="11.85546875" style="2" customWidth="1"/>
    <col min="2568" max="2568" width="13.5703125" style="2" customWidth="1"/>
    <col min="2569" max="2571" width="7.5703125" style="2" customWidth="1"/>
    <col min="2572" max="2572" width="8.85546875" style="2" customWidth="1"/>
    <col min="2573" max="2573" width="9.28515625" style="2" customWidth="1"/>
    <col min="2574" max="2574" width="11.140625" style="2" customWidth="1"/>
    <col min="2575" max="2575" width="12.28515625" style="2" customWidth="1"/>
    <col min="2576" max="2817" width="9.140625" style="2"/>
    <col min="2818" max="2818" width="10.85546875" style="2" customWidth="1"/>
    <col min="2819" max="2819" width="11.42578125" style="2" customWidth="1"/>
    <col min="2820" max="2820" width="10.42578125" style="2" customWidth="1"/>
    <col min="2821" max="2821" width="14.7109375" style="2" customWidth="1"/>
    <col min="2822" max="2822" width="11.28515625" style="2" customWidth="1"/>
    <col min="2823" max="2823" width="11.85546875" style="2" customWidth="1"/>
    <col min="2824" max="2824" width="13.5703125" style="2" customWidth="1"/>
    <col min="2825" max="2827" width="7.5703125" style="2" customWidth="1"/>
    <col min="2828" max="2828" width="8.85546875" style="2" customWidth="1"/>
    <col min="2829" max="2829" width="9.28515625" style="2" customWidth="1"/>
    <col min="2830" max="2830" width="11.140625" style="2" customWidth="1"/>
    <col min="2831" max="2831" width="12.28515625" style="2" customWidth="1"/>
    <col min="2832" max="3073" width="9.140625" style="2"/>
    <col min="3074" max="3074" width="10.85546875" style="2" customWidth="1"/>
    <col min="3075" max="3075" width="11.42578125" style="2" customWidth="1"/>
    <col min="3076" max="3076" width="10.42578125" style="2" customWidth="1"/>
    <col min="3077" max="3077" width="14.7109375" style="2" customWidth="1"/>
    <col min="3078" max="3078" width="11.28515625" style="2" customWidth="1"/>
    <col min="3079" max="3079" width="11.85546875" style="2" customWidth="1"/>
    <col min="3080" max="3080" width="13.5703125" style="2" customWidth="1"/>
    <col min="3081" max="3083" width="7.5703125" style="2" customWidth="1"/>
    <col min="3084" max="3084" width="8.85546875" style="2" customWidth="1"/>
    <col min="3085" max="3085" width="9.28515625" style="2" customWidth="1"/>
    <col min="3086" max="3086" width="11.140625" style="2" customWidth="1"/>
    <col min="3087" max="3087" width="12.28515625" style="2" customWidth="1"/>
    <col min="3088" max="3329" width="9.140625" style="2"/>
    <col min="3330" max="3330" width="10.85546875" style="2" customWidth="1"/>
    <col min="3331" max="3331" width="11.42578125" style="2" customWidth="1"/>
    <col min="3332" max="3332" width="10.42578125" style="2" customWidth="1"/>
    <col min="3333" max="3333" width="14.7109375" style="2" customWidth="1"/>
    <col min="3334" max="3334" width="11.28515625" style="2" customWidth="1"/>
    <col min="3335" max="3335" width="11.85546875" style="2" customWidth="1"/>
    <col min="3336" max="3336" width="13.5703125" style="2" customWidth="1"/>
    <col min="3337" max="3339" width="7.5703125" style="2" customWidth="1"/>
    <col min="3340" max="3340" width="8.85546875" style="2" customWidth="1"/>
    <col min="3341" max="3341" width="9.28515625" style="2" customWidth="1"/>
    <col min="3342" max="3342" width="11.140625" style="2" customWidth="1"/>
    <col min="3343" max="3343" width="12.28515625" style="2" customWidth="1"/>
    <col min="3344" max="3585" width="9.140625" style="2"/>
    <col min="3586" max="3586" width="10.85546875" style="2" customWidth="1"/>
    <col min="3587" max="3587" width="11.42578125" style="2" customWidth="1"/>
    <col min="3588" max="3588" width="10.42578125" style="2" customWidth="1"/>
    <col min="3589" max="3589" width="14.7109375" style="2" customWidth="1"/>
    <col min="3590" max="3590" width="11.28515625" style="2" customWidth="1"/>
    <col min="3591" max="3591" width="11.85546875" style="2" customWidth="1"/>
    <col min="3592" max="3592" width="13.5703125" style="2" customWidth="1"/>
    <col min="3593" max="3595" width="7.5703125" style="2" customWidth="1"/>
    <col min="3596" max="3596" width="8.85546875" style="2" customWidth="1"/>
    <col min="3597" max="3597" width="9.28515625" style="2" customWidth="1"/>
    <col min="3598" max="3598" width="11.140625" style="2" customWidth="1"/>
    <col min="3599" max="3599" width="12.28515625" style="2" customWidth="1"/>
    <col min="3600" max="3841" width="9.140625" style="2"/>
    <col min="3842" max="3842" width="10.85546875" style="2" customWidth="1"/>
    <col min="3843" max="3843" width="11.42578125" style="2" customWidth="1"/>
    <col min="3844" max="3844" width="10.42578125" style="2" customWidth="1"/>
    <col min="3845" max="3845" width="14.7109375" style="2" customWidth="1"/>
    <col min="3846" max="3846" width="11.28515625" style="2" customWidth="1"/>
    <col min="3847" max="3847" width="11.85546875" style="2" customWidth="1"/>
    <col min="3848" max="3848" width="13.5703125" style="2" customWidth="1"/>
    <col min="3849" max="3851" width="7.5703125" style="2" customWidth="1"/>
    <col min="3852" max="3852" width="8.85546875" style="2" customWidth="1"/>
    <col min="3853" max="3853" width="9.28515625" style="2" customWidth="1"/>
    <col min="3854" max="3854" width="11.140625" style="2" customWidth="1"/>
    <col min="3855" max="3855" width="12.28515625" style="2" customWidth="1"/>
    <col min="3856" max="4097" width="9.140625" style="2"/>
    <col min="4098" max="4098" width="10.85546875" style="2" customWidth="1"/>
    <col min="4099" max="4099" width="11.42578125" style="2" customWidth="1"/>
    <col min="4100" max="4100" width="10.42578125" style="2" customWidth="1"/>
    <col min="4101" max="4101" width="14.7109375" style="2" customWidth="1"/>
    <col min="4102" max="4102" width="11.28515625" style="2" customWidth="1"/>
    <col min="4103" max="4103" width="11.85546875" style="2" customWidth="1"/>
    <col min="4104" max="4104" width="13.5703125" style="2" customWidth="1"/>
    <col min="4105" max="4107" width="7.5703125" style="2" customWidth="1"/>
    <col min="4108" max="4108" width="8.85546875" style="2" customWidth="1"/>
    <col min="4109" max="4109" width="9.28515625" style="2" customWidth="1"/>
    <col min="4110" max="4110" width="11.140625" style="2" customWidth="1"/>
    <col min="4111" max="4111" width="12.28515625" style="2" customWidth="1"/>
    <col min="4112" max="4353" width="9.140625" style="2"/>
    <col min="4354" max="4354" width="10.85546875" style="2" customWidth="1"/>
    <col min="4355" max="4355" width="11.42578125" style="2" customWidth="1"/>
    <col min="4356" max="4356" width="10.42578125" style="2" customWidth="1"/>
    <col min="4357" max="4357" width="14.7109375" style="2" customWidth="1"/>
    <col min="4358" max="4358" width="11.28515625" style="2" customWidth="1"/>
    <col min="4359" max="4359" width="11.85546875" style="2" customWidth="1"/>
    <col min="4360" max="4360" width="13.5703125" style="2" customWidth="1"/>
    <col min="4361" max="4363" width="7.5703125" style="2" customWidth="1"/>
    <col min="4364" max="4364" width="8.85546875" style="2" customWidth="1"/>
    <col min="4365" max="4365" width="9.28515625" style="2" customWidth="1"/>
    <col min="4366" max="4366" width="11.140625" style="2" customWidth="1"/>
    <col min="4367" max="4367" width="12.28515625" style="2" customWidth="1"/>
    <col min="4368" max="4609" width="9.140625" style="2"/>
    <col min="4610" max="4610" width="10.85546875" style="2" customWidth="1"/>
    <col min="4611" max="4611" width="11.42578125" style="2" customWidth="1"/>
    <col min="4612" max="4612" width="10.42578125" style="2" customWidth="1"/>
    <col min="4613" max="4613" width="14.7109375" style="2" customWidth="1"/>
    <col min="4614" max="4614" width="11.28515625" style="2" customWidth="1"/>
    <col min="4615" max="4615" width="11.85546875" style="2" customWidth="1"/>
    <col min="4616" max="4616" width="13.5703125" style="2" customWidth="1"/>
    <col min="4617" max="4619" width="7.5703125" style="2" customWidth="1"/>
    <col min="4620" max="4620" width="8.85546875" style="2" customWidth="1"/>
    <col min="4621" max="4621" width="9.28515625" style="2" customWidth="1"/>
    <col min="4622" max="4622" width="11.140625" style="2" customWidth="1"/>
    <col min="4623" max="4623" width="12.28515625" style="2" customWidth="1"/>
    <col min="4624" max="4865" width="9.140625" style="2"/>
    <col min="4866" max="4866" width="10.85546875" style="2" customWidth="1"/>
    <col min="4867" max="4867" width="11.42578125" style="2" customWidth="1"/>
    <col min="4868" max="4868" width="10.42578125" style="2" customWidth="1"/>
    <col min="4869" max="4869" width="14.7109375" style="2" customWidth="1"/>
    <col min="4870" max="4870" width="11.28515625" style="2" customWidth="1"/>
    <col min="4871" max="4871" width="11.85546875" style="2" customWidth="1"/>
    <col min="4872" max="4872" width="13.5703125" style="2" customWidth="1"/>
    <col min="4873" max="4875" width="7.5703125" style="2" customWidth="1"/>
    <col min="4876" max="4876" width="8.85546875" style="2" customWidth="1"/>
    <col min="4877" max="4877" width="9.28515625" style="2" customWidth="1"/>
    <col min="4878" max="4878" width="11.140625" style="2" customWidth="1"/>
    <col min="4879" max="4879" width="12.28515625" style="2" customWidth="1"/>
    <col min="4880" max="5121" width="9.140625" style="2"/>
    <col min="5122" max="5122" width="10.85546875" style="2" customWidth="1"/>
    <col min="5123" max="5123" width="11.42578125" style="2" customWidth="1"/>
    <col min="5124" max="5124" width="10.42578125" style="2" customWidth="1"/>
    <col min="5125" max="5125" width="14.7109375" style="2" customWidth="1"/>
    <col min="5126" max="5126" width="11.28515625" style="2" customWidth="1"/>
    <col min="5127" max="5127" width="11.85546875" style="2" customWidth="1"/>
    <col min="5128" max="5128" width="13.5703125" style="2" customWidth="1"/>
    <col min="5129" max="5131" width="7.5703125" style="2" customWidth="1"/>
    <col min="5132" max="5132" width="8.85546875" style="2" customWidth="1"/>
    <col min="5133" max="5133" width="9.28515625" style="2" customWidth="1"/>
    <col min="5134" max="5134" width="11.140625" style="2" customWidth="1"/>
    <col min="5135" max="5135" width="12.28515625" style="2" customWidth="1"/>
    <col min="5136" max="5377" width="9.140625" style="2"/>
    <col min="5378" max="5378" width="10.85546875" style="2" customWidth="1"/>
    <col min="5379" max="5379" width="11.42578125" style="2" customWidth="1"/>
    <col min="5380" max="5380" width="10.42578125" style="2" customWidth="1"/>
    <col min="5381" max="5381" width="14.7109375" style="2" customWidth="1"/>
    <col min="5382" max="5382" width="11.28515625" style="2" customWidth="1"/>
    <col min="5383" max="5383" width="11.85546875" style="2" customWidth="1"/>
    <col min="5384" max="5384" width="13.5703125" style="2" customWidth="1"/>
    <col min="5385" max="5387" width="7.5703125" style="2" customWidth="1"/>
    <col min="5388" max="5388" width="8.85546875" style="2" customWidth="1"/>
    <col min="5389" max="5389" width="9.28515625" style="2" customWidth="1"/>
    <col min="5390" max="5390" width="11.140625" style="2" customWidth="1"/>
    <col min="5391" max="5391" width="12.28515625" style="2" customWidth="1"/>
    <col min="5392" max="5633" width="9.140625" style="2"/>
    <col min="5634" max="5634" width="10.85546875" style="2" customWidth="1"/>
    <col min="5635" max="5635" width="11.42578125" style="2" customWidth="1"/>
    <col min="5636" max="5636" width="10.42578125" style="2" customWidth="1"/>
    <col min="5637" max="5637" width="14.7109375" style="2" customWidth="1"/>
    <col min="5638" max="5638" width="11.28515625" style="2" customWidth="1"/>
    <col min="5639" max="5639" width="11.85546875" style="2" customWidth="1"/>
    <col min="5640" max="5640" width="13.5703125" style="2" customWidth="1"/>
    <col min="5641" max="5643" width="7.5703125" style="2" customWidth="1"/>
    <col min="5644" max="5644" width="8.85546875" style="2" customWidth="1"/>
    <col min="5645" max="5645" width="9.28515625" style="2" customWidth="1"/>
    <col min="5646" max="5646" width="11.140625" style="2" customWidth="1"/>
    <col min="5647" max="5647" width="12.28515625" style="2" customWidth="1"/>
    <col min="5648" max="5889" width="9.140625" style="2"/>
    <col min="5890" max="5890" width="10.85546875" style="2" customWidth="1"/>
    <col min="5891" max="5891" width="11.42578125" style="2" customWidth="1"/>
    <col min="5892" max="5892" width="10.42578125" style="2" customWidth="1"/>
    <col min="5893" max="5893" width="14.7109375" style="2" customWidth="1"/>
    <col min="5894" max="5894" width="11.28515625" style="2" customWidth="1"/>
    <col min="5895" max="5895" width="11.85546875" style="2" customWidth="1"/>
    <col min="5896" max="5896" width="13.5703125" style="2" customWidth="1"/>
    <col min="5897" max="5899" width="7.5703125" style="2" customWidth="1"/>
    <col min="5900" max="5900" width="8.85546875" style="2" customWidth="1"/>
    <col min="5901" max="5901" width="9.28515625" style="2" customWidth="1"/>
    <col min="5902" max="5902" width="11.140625" style="2" customWidth="1"/>
    <col min="5903" max="5903" width="12.28515625" style="2" customWidth="1"/>
    <col min="5904" max="6145" width="9.140625" style="2"/>
    <col min="6146" max="6146" width="10.85546875" style="2" customWidth="1"/>
    <col min="6147" max="6147" width="11.42578125" style="2" customWidth="1"/>
    <col min="6148" max="6148" width="10.42578125" style="2" customWidth="1"/>
    <col min="6149" max="6149" width="14.7109375" style="2" customWidth="1"/>
    <col min="6150" max="6150" width="11.28515625" style="2" customWidth="1"/>
    <col min="6151" max="6151" width="11.85546875" style="2" customWidth="1"/>
    <col min="6152" max="6152" width="13.5703125" style="2" customWidth="1"/>
    <col min="6153" max="6155" width="7.5703125" style="2" customWidth="1"/>
    <col min="6156" max="6156" width="8.85546875" style="2" customWidth="1"/>
    <col min="6157" max="6157" width="9.28515625" style="2" customWidth="1"/>
    <col min="6158" max="6158" width="11.140625" style="2" customWidth="1"/>
    <col min="6159" max="6159" width="12.28515625" style="2" customWidth="1"/>
    <col min="6160" max="6401" width="9.140625" style="2"/>
    <col min="6402" max="6402" width="10.85546875" style="2" customWidth="1"/>
    <col min="6403" max="6403" width="11.42578125" style="2" customWidth="1"/>
    <col min="6404" max="6404" width="10.42578125" style="2" customWidth="1"/>
    <col min="6405" max="6405" width="14.7109375" style="2" customWidth="1"/>
    <col min="6406" max="6406" width="11.28515625" style="2" customWidth="1"/>
    <col min="6407" max="6407" width="11.85546875" style="2" customWidth="1"/>
    <col min="6408" max="6408" width="13.5703125" style="2" customWidth="1"/>
    <col min="6409" max="6411" width="7.5703125" style="2" customWidth="1"/>
    <col min="6412" max="6412" width="8.85546875" style="2" customWidth="1"/>
    <col min="6413" max="6413" width="9.28515625" style="2" customWidth="1"/>
    <col min="6414" max="6414" width="11.140625" style="2" customWidth="1"/>
    <col min="6415" max="6415" width="12.28515625" style="2" customWidth="1"/>
    <col min="6416" max="6657" width="9.140625" style="2"/>
    <col min="6658" max="6658" width="10.85546875" style="2" customWidth="1"/>
    <col min="6659" max="6659" width="11.42578125" style="2" customWidth="1"/>
    <col min="6660" max="6660" width="10.42578125" style="2" customWidth="1"/>
    <col min="6661" max="6661" width="14.7109375" style="2" customWidth="1"/>
    <col min="6662" max="6662" width="11.28515625" style="2" customWidth="1"/>
    <col min="6663" max="6663" width="11.85546875" style="2" customWidth="1"/>
    <col min="6664" max="6664" width="13.5703125" style="2" customWidth="1"/>
    <col min="6665" max="6667" width="7.5703125" style="2" customWidth="1"/>
    <col min="6668" max="6668" width="8.85546875" style="2" customWidth="1"/>
    <col min="6669" max="6669" width="9.28515625" style="2" customWidth="1"/>
    <col min="6670" max="6670" width="11.140625" style="2" customWidth="1"/>
    <col min="6671" max="6671" width="12.28515625" style="2" customWidth="1"/>
    <col min="6672" max="6913" width="9.140625" style="2"/>
    <col min="6914" max="6914" width="10.85546875" style="2" customWidth="1"/>
    <col min="6915" max="6915" width="11.42578125" style="2" customWidth="1"/>
    <col min="6916" max="6916" width="10.42578125" style="2" customWidth="1"/>
    <col min="6917" max="6917" width="14.7109375" style="2" customWidth="1"/>
    <col min="6918" max="6918" width="11.28515625" style="2" customWidth="1"/>
    <col min="6919" max="6919" width="11.85546875" style="2" customWidth="1"/>
    <col min="6920" max="6920" width="13.5703125" style="2" customWidth="1"/>
    <col min="6921" max="6923" width="7.5703125" style="2" customWidth="1"/>
    <col min="6924" max="6924" width="8.85546875" style="2" customWidth="1"/>
    <col min="6925" max="6925" width="9.28515625" style="2" customWidth="1"/>
    <col min="6926" max="6926" width="11.140625" style="2" customWidth="1"/>
    <col min="6927" max="6927" width="12.28515625" style="2" customWidth="1"/>
    <col min="6928" max="7169" width="9.140625" style="2"/>
    <col min="7170" max="7170" width="10.85546875" style="2" customWidth="1"/>
    <col min="7171" max="7171" width="11.42578125" style="2" customWidth="1"/>
    <col min="7172" max="7172" width="10.42578125" style="2" customWidth="1"/>
    <col min="7173" max="7173" width="14.7109375" style="2" customWidth="1"/>
    <col min="7174" max="7174" width="11.28515625" style="2" customWidth="1"/>
    <col min="7175" max="7175" width="11.85546875" style="2" customWidth="1"/>
    <col min="7176" max="7176" width="13.5703125" style="2" customWidth="1"/>
    <col min="7177" max="7179" width="7.5703125" style="2" customWidth="1"/>
    <col min="7180" max="7180" width="8.85546875" style="2" customWidth="1"/>
    <col min="7181" max="7181" width="9.28515625" style="2" customWidth="1"/>
    <col min="7182" max="7182" width="11.140625" style="2" customWidth="1"/>
    <col min="7183" max="7183" width="12.28515625" style="2" customWidth="1"/>
    <col min="7184" max="7425" width="9.140625" style="2"/>
    <col min="7426" max="7426" width="10.85546875" style="2" customWidth="1"/>
    <col min="7427" max="7427" width="11.42578125" style="2" customWidth="1"/>
    <col min="7428" max="7428" width="10.42578125" style="2" customWidth="1"/>
    <col min="7429" max="7429" width="14.7109375" style="2" customWidth="1"/>
    <col min="7430" max="7430" width="11.28515625" style="2" customWidth="1"/>
    <col min="7431" max="7431" width="11.85546875" style="2" customWidth="1"/>
    <col min="7432" max="7432" width="13.5703125" style="2" customWidth="1"/>
    <col min="7433" max="7435" width="7.5703125" style="2" customWidth="1"/>
    <col min="7436" max="7436" width="8.85546875" style="2" customWidth="1"/>
    <col min="7437" max="7437" width="9.28515625" style="2" customWidth="1"/>
    <col min="7438" max="7438" width="11.140625" style="2" customWidth="1"/>
    <col min="7439" max="7439" width="12.28515625" style="2" customWidth="1"/>
    <col min="7440" max="7681" width="9.140625" style="2"/>
    <col min="7682" max="7682" width="10.85546875" style="2" customWidth="1"/>
    <col min="7683" max="7683" width="11.42578125" style="2" customWidth="1"/>
    <col min="7684" max="7684" width="10.42578125" style="2" customWidth="1"/>
    <col min="7685" max="7685" width="14.7109375" style="2" customWidth="1"/>
    <col min="7686" max="7686" width="11.28515625" style="2" customWidth="1"/>
    <col min="7687" max="7687" width="11.85546875" style="2" customWidth="1"/>
    <col min="7688" max="7688" width="13.5703125" style="2" customWidth="1"/>
    <col min="7689" max="7691" width="7.5703125" style="2" customWidth="1"/>
    <col min="7692" max="7692" width="8.85546875" style="2" customWidth="1"/>
    <col min="7693" max="7693" width="9.28515625" style="2" customWidth="1"/>
    <col min="7694" max="7694" width="11.140625" style="2" customWidth="1"/>
    <col min="7695" max="7695" width="12.28515625" style="2" customWidth="1"/>
    <col min="7696" max="7937" width="9.140625" style="2"/>
    <col min="7938" max="7938" width="10.85546875" style="2" customWidth="1"/>
    <col min="7939" max="7939" width="11.42578125" style="2" customWidth="1"/>
    <col min="7940" max="7940" width="10.42578125" style="2" customWidth="1"/>
    <col min="7941" max="7941" width="14.7109375" style="2" customWidth="1"/>
    <col min="7942" max="7942" width="11.28515625" style="2" customWidth="1"/>
    <col min="7943" max="7943" width="11.85546875" style="2" customWidth="1"/>
    <col min="7944" max="7944" width="13.5703125" style="2" customWidth="1"/>
    <col min="7945" max="7947" width="7.5703125" style="2" customWidth="1"/>
    <col min="7948" max="7948" width="8.85546875" style="2" customWidth="1"/>
    <col min="7949" max="7949" width="9.28515625" style="2" customWidth="1"/>
    <col min="7950" max="7950" width="11.140625" style="2" customWidth="1"/>
    <col min="7951" max="7951" width="12.28515625" style="2" customWidth="1"/>
    <col min="7952" max="8193" width="9.140625" style="2"/>
    <col min="8194" max="8194" width="10.85546875" style="2" customWidth="1"/>
    <col min="8195" max="8195" width="11.42578125" style="2" customWidth="1"/>
    <col min="8196" max="8196" width="10.42578125" style="2" customWidth="1"/>
    <col min="8197" max="8197" width="14.7109375" style="2" customWidth="1"/>
    <col min="8198" max="8198" width="11.28515625" style="2" customWidth="1"/>
    <col min="8199" max="8199" width="11.85546875" style="2" customWidth="1"/>
    <col min="8200" max="8200" width="13.5703125" style="2" customWidth="1"/>
    <col min="8201" max="8203" width="7.5703125" style="2" customWidth="1"/>
    <col min="8204" max="8204" width="8.85546875" style="2" customWidth="1"/>
    <col min="8205" max="8205" width="9.28515625" style="2" customWidth="1"/>
    <col min="8206" max="8206" width="11.140625" style="2" customWidth="1"/>
    <col min="8207" max="8207" width="12.28515625" style="2" customWidth="1"/>
    <col min="8208" max="8449" width="9.140625" style="2"/>
    <col min="8450" max="8450" width="10.85546875" style="2" customWidth="1"/>
    <col min="8451" max="8451" width="11.42578125" style="2" customWidth="1"/>
    <col min="8452" max="8452" width="10.42578125" style="2" customWidth="1"/>
    <col min="8453" max="8453" width="14.7109375" style="2" customWidth="1"/>
    <col min="8454" max="8454" width="11.28515625" style="2" customWidth="1"/>
    <col min="8455" max="8455" width="11.85546875" style="2" customWidth="1"/>
    <col min="8456" max="8456" width="13.5703125" style="2" customWidth="1"/>
    <col min="8457" max="8459" width="7.5703125" style="2" customWidth="1"/>
    <col min="8460" max="8460" width="8.85546875" style="2" customWidth="1"/>
    <col min="8461" max="8461" width="9.28515625" style="2" customWidth="1"/>
    <col min="8462" max="8462" width="11.140625" style="2" customWidth="1"/>
    <col min="8463" max="8463" width="12.28515625" style="2" customWidth="1"/>
    <col min="8464" max="8705" width="9.140625" style="2"/>
    <col min="8706" max="8706" width="10.85546875" style="2" customWidth="1"/>
    <col min="8707" max="8707" width="11.42578125" style="2" customWidth="1"/>
    <col min="8708" max="8708" width="10.42578125" style="2" customWidth="1"/>
    <col min="8709" max="8709" width="14.7109375" style="2" customWidth="1"/>
    <col min="8710" max="8710" width="11.28515625" style="2" customWidth="1"/>
    <col min="8711" max="8711" width="11.85546875" style="2" customWidth="1"/>
    <col min="8712" max="8712" width="13.5703125" style="2" customWidth="1"/>
    <col min="8713" max="8715" width="7.5703125" style="2" customWidth="1"/>
    <col min="8716" max="8716" width="8.85546875" style="2" customWidth="1"/>
    <col min="8717" max="8717" width="9.28515625" style="2" customWidth="1"/>
    <col min="8718" max="8718" width="11.140625" style="2" customWidth="1"/>
    <col min="8719" max="8719" width="12.28515625" style="2" customWidth="1"/>
    <col min="8720" max="8961" width="9.140625" style="2"/>
    <col min="8962" max="8962" width="10.85546875" style="2" customWidth="1"/>
    <col min="8963" max="8963" width="11.42578125" style="2" customWidth="1"/>
    <col min="8964" max="8964" width="10.42578125" style="2" customWidth="1"/>
    <col min="8965" max="8965" width="14.7109375" style="2" customWidth="1"/>
    <col min="8966" max="8966" width="11.28515625" style="2" customWidth="1"/>
    <col min="8967" max="8967" width="11.85546875" style="2" customWidth="1"/>
    <col min="8968" max="8968" width="13.5703125" style="2" customWidth="1"/>
    <col min="8969" max="8971" width="7.5703125" style="2" customWidth="1"/>
    <col min="8972" max="8972" width="8.85546875" style="2" customWidth="1"/>
    <col min="8973" max="8973" width="9.28515625" style="2" customWidth="1"/>
    <col min="8974" max="8974" width="11.140625" style="2" customWidth="1"/>
    <col min="8975" max="8975" width="12.28515625" style="2" customWidth="1"/>
    <col min="8976" max="9217" width="9.140625" style="2"/>
    <col min="9218" max="9218" width="10.85546875" style="2" customWidth="1"/>
    <col min="9219" max="9219" width="11.42578125" style="2" customWidth="1"/>
    <col min="9220" max="9220" width="10.42578125" style="2" customWidth="1"/>
    <col min="9221" max="9221" width="14.7109375" style="2" customWidth="1"/>
    <col min="9222" max="9222" width="11.28515625" style="2" customWidth="1"/>
    <col min="9223" max="9223" width="11.85546875" style="2" customWidth="1"/>
    <col min="9224" max="9224" width="13.5703125" style="2" customWidth="1"/>
    <col min="9225" max="9227" width="7.5703125" style="2" customWidth="1"/>
    <col min="9228" max="9228" width="8.85546875" style="2" customWidth="1"/>
    <col min="9229" max="9229" width="9.28515625" style="2" customWidth="1"/>
    <col min="9230" max="9230" width="11.140625" style="2" customWidth="1"/>
    <col min="9231" max="9231" width="12.28515625" style="2" customWidth="1"/>
    <col min="9232" max="9473" width="9.140625" style="2"/>
    <col min="9474" max="9474" width="10.85546875" style="2" customWidth="1"/>
    <col min="9475" max="9475" width="11.42578125" style="2" customWidth="1"/>
    <col min="9476" max="9476" width="10.42578125" style="2" customWidth="1"/>
    <col min="9477" max="9477" width="14.7109375" style="2" customWidth="1"/>
    <col min="9478" max="9478" width="11.28515625" style="2" customWidth="1"/>
    <col min="9479" max="9479" width="11.85546875" style="2" customWidth="1"/>
    <col min="9480" max="9480" width="13.5703125" style="2" customWidth="1"/>
    <col min="9481" max="9483" width="7.5703125" style="2" customWidth="1"/>
    <col min="9484" max="9484" width="8.85546875" style="2" customWidth="1"/>
    <col min="9485" max="9485" width="9.28515625" style="2" customWidth="1"/>
    <col min="9486" max="9486" width="11.140625" style="2" customWidth="1"/>
    <col min="9487" max="9487" width="12.28515625" style="2" customWidth="1"/>
    <col min="9488" max="9729" width="9.140625" style="2"/>
    <col min="9730" max="9730" width="10.85546875" style="2" customWidth="1"/>
    <col min="9731" max="9731" width="11.42578125" style="2" customWidth="1"/>
    <col min="9732" max="9732" width="10.42578125" style="2" customWidth="1"/>
    <col min="9733" max="9733" width="14.7109375" style="2" customWidth="1"/>
    <col min="9734" max="9734" width="11.28515625" style="2" customWidth="1"/>
    <col min="9735" max="9735" width="11.85546875" style="2" customWidth="1"/>
    <col min="9736" max="9736" width="13.5703125" style="2" customWidth="1"/>
    <col min="9737" max="9739" width="7.5703125" style="2" customWidth="1"/>
    <col min="9740" max="9740" width="8.85546875" style="2" customWidth="1"/>
    <col min="9741" max="9741" width="9.28515625" style="2" customWidth="1"/>
    <col min="9742" max="9742" width="11.140625" style="2" customWidth="1"/>
    <col min="9743" max="9743" width="12.28515625" style="2" customWidth="1"/>
    <col min="9744" max="9985" width="9.140625" style="2"/>
    <col min="9986" max="9986" width="10.85546875" style="2" customWidth="1"/>
    <col min="9987" max="9987" width="11.42578125" style="2" customWidth="1"/>
    <col min="9988" max="9988" width="10.42578125" style="2" customWidth="1"/>
    <col min="9989" max="9989" width="14.7109375" style="2" customWidth="1"/>
    <col min="9990" max="9990" width="11.28515625" style="2" customWidth="1"/>
    <col min="9991" max="9991" width="11.85546875" style="2" customWidth="1"/>
    <col min="9992" max="9992" width="13.5703125" style="2" customWidth="1"/>
    <col min="9993" max="9995" width="7.5703125" style="2" customWidth="1"/>
    <col min="9996" max="9996" width="8.85546875" style="2" customWidth="1"/>
    <col min="9997" max="9997" width="9.28515625" style="2" customWidth="1"/>
    <col min="9998" max="9998" width="11.140625" style="2" customWidth="1"/>
    <col min="9999" max="9999" width="12.28515625" style="2" customWidth="1"/>
    <col min="10000" max="10241" width="9.140625" style="2"/>
    <col min="10242" max="10242" width="10.85546875" style="2" customWidth="1"/>
    <col min="10243" max="10243" width="11.42578125" style="2" customWidth="1"/>
    <col min="10244" max="10244" width="10.42578125" style="2" customWidth="1"/>
    <col min="10245" max="10245" width="14.7109375" style="2" customWidth="1"/>
    <col min="10246" max="10246" width="11.28515625" style="2" customWidth="1"/>
    <col min="10247" max="10247" width="11.85546875" style="2" customWidth="1"/>
    <col min="10248" max="10248" width="13.5703125" style="2" customWidth="1"/>
    <col min="10249" max="10251" width="7.5703125" style="2" customWidth="1"/>
    <col min="10252" max="10252" width="8.85546875" style="2" customWidth="1"/>
    <col min="10253" max="10253" width="9.28515625" style="2" customWidth="1"/>
    <col min="10254" max="10254" width="11.140625" style="2" customWidth="1"/>
    <col min="10255" max="10255" width="12.28515625" style="2" customWidth="1"/>
    <col min="10256" max="10497" width="9.140625" style="2"/>
    <col min="10498" max="10498" width="10.85546875" style="2" customWidth="1"/>
    <col min="10499" max="10499" width="11.42578125" style="2" customWidth="1"/>
    <col min="10500" max="10500" width="10.42578125" style="2" customWidth="1"/>
    <col min="10501" max="10501" width="14.7109375" style="2" customWidth="1"/>
    <col min="10502" max="10502" width="11.28515625" style="2" customWidth="1"/>
    <col min="10503" max="10503" width="11.85546875" style="2" customWidth="1"/>
    <col min="10504" max="10504" width="13.5703125" style="2" customWidth="1"/>
    <col min="10505" max="10507" width="7.5703125" style="2" customWidth="1"/>
    <col min="10508" max="10508" width="8.85546875" style="2" customWidth="1"/>
    <col min="10509" max="10509" width="9.28515625" style="2" customWidth="1"/>
    <col min="10510" max="10510" width="11.140625" style="2" customWidth="1"/>
    <col min="10511" max="10511" width="12.28515625" style="2" customWidth="1"/>
    <col min="10512" max="10753" width="9.140625" style="2"/>
    <col min="10754" max="10754" width="10.85546875" style="2" customWidth="1"/>
    <col min="10755" max="10755" width="11.42578125" style="2" customWidth="1"/>
    <col min="10756" max="10756" width="10.42578125" style="2" customWidth="1"/>
    <col min="10757" max="10757" width="14.7109375" style="2" customWidth="1"/>
    <col min="10758" max="10758" width="11.28515625" style="2" customWidth="1"/>
    <col min="10759" max="10759" width="11.85546875" style="2" customWidth="1"/>
    <col min="10760" max="10760" width="13.5703125" style="2" customWidth="1"/>
    <col min="10761" max="10763" width="7.5703125" style="2" customWidth="1"/>
    <col min="10764" max="10764" width="8.85546875" style="2" customWidth="1"/>
    <col min="10765" max="10765" width="9.28515625" style="2" customWidth="1"/>
    <col min="10766" max="10766" width="11.140625" style="2" customWidth="1"/>
    <col min="10767" max="10767" width="12.28515625" style="2" customWidth="1"/>
    <col min="10768" max="11009" width="9.140625" style="2"/>
    <col min="11010" max="11010" width="10.85546875" style="2" customWidth="1"/>
    <col min="11011" max="11011" width="11.42578125" style="2" customWidth="1"/>
    <col min="11012" max="11012" width="10.42578125" style="2" customWidth="1"/>
    <col min="11013" max="11013" width="14.7109375" style="2" customWidth="1"/>
    <col min="11014" max="11014" width="11.28515625" style="2" customWidth="1"/>
    <col min="11015" max="11015" width="11.85546875" style="2" customWidth="1"/>
    <col min="11016" max="11016" width="13.5703125" style="2" customWidth="1"/>
    <col min="11017" max="11019" width="7.5703125" style="2" customWidth="1"/>
    <col min="11020" max="11020" width="8.85546875" style="2" customWidth="1"/>
    <col min="11021" max="11021" width="9.28515625" style="2" customWidth="1"/>
    <col min="11022" max="11022" width="11.140625" style="2" customWidth="1"/>
    <col min="11023" max="11023" width="12.28515625" style="2" customWidth="1"/>
    <col min="11024" max="11265" width="9.140625" style="2"/>
    <col min="11266" max="11266" width="10.85546875" style="2" customWidth="1"/>
    <col min="11267" max="11267" width="11.42578125" style="2" customWidth="1"/>
    <col min="11268" max="11268" width="10.42578125" style="2" customWidth="1"/>
    <col min="11269" max="11269" width="14.7109375" style="2" customWidth="1"/>
    <col min="11270" max="11270" width="11.28515625" style="2" customWidth="1"/>
    <col min="11271" max="11271" width="11.85546875" style="2" customWidth="1"/>
    <col min="11272" max="11272" width="13.5703125" style="2" customWidth="1"/>
    <col min="11273" max="11275" width="7.5703125" style="2" customWidth="1"/>
    <col min="11276" max="11276" width="8.85546875" style="2" customWidth="1"/>
    <col min="11277" max="11277" width="9.28515625" style="2" customWidth="1"/>
    <col min="11278" max="11278" width="11.140625" style="2" customWidth="1"/>
    <col min="11279" max="11279" width="12.28515625" style="2" customWidth="1"/>
    <col min="11280" max="11521" width="9.140625" style="2"/>
    <col min="11522" max="11522" width="10.85546875" style="2" customWidth="1"/>
    <col min="11523" max="11523" width="11.42578125" style="2" customWidth="1"/>
    <col min="11524" max="11524" width="10.42578125" style="2" customWidth="1"/>
    <col min="11525" max="11525" width="14.7109375" style="2" customWidth="1"/>
    <col min="11526" max="11526" width="11.28515625" style="2" customWidth="1"/>
    <col min="11527" max="11527" width="11.85546875" style="2" customWidth="1"/>
    <col min="11528" max="11528" width="13.5703125" style="2" customWidth="1"/>
    <col min="11529" max="11531" width="7.5703125" style="2" customWidth="1"/>
    <col min="11532" max="11532" width="8.85546875" style="2" customWidth="1"/>
    <col min="11533" max="11533" width="9.28515625" style="2" customWidth="1"/>
    <col min="11534" max="11534" width="11.140625" style="2" customWidth="1"/>
    <col min="11535" max="11535" width="12.28515625" style="2" customWidth="1"/>
    <col min="11536" max="11777" width="9.140625" style="2"/>
    <col min="11778" max="11778" width="10.85546875" style="2" customWidth="1"/>
    <col min="11779" max="11779" width="11.42578125" style="2" customWidth="1"/>
    <col min="11780" max="11780" width="10.42578125" style="2" customWidth="1"/>
    <col min="11781" max="11781" width="14.7109375" style="2" customWidth="1"/>
    <col min="11782" max="11782" width="11.28515625" style="2" customWidth="1"/>
    <col min="11783" max="11783" width="11.85546875" style="2" customWidth="1"/>
    <col min="11784" max="11784" width="13.5703125" style="2" customWidth="1"/>
    <col min="11785" max="11787" width="7.5703125" style="2" customWidth="1"/>
    <col min="11788" max="11788" width="8.85546875" style="2" customWidth="1"/>
    <col min="11789" max="11789" width="9.28515625" style="2" customWidth="1"/>
    <col min="11790" max="11790" width="11.140625" style="2" customWidth="1"/>
    <col min="11791" max="11791" width="12.28515625" style="2" customWidth="1"/>
    <col min="11792" max="12033" width="9.140625" style="2"/>
    <col min="12034" max="12034" width="10.85546875" style="2" customWidth="1"/>
    <col min="12035" max="12035" width="11.42578125" style="2" customWidth="1"/>
    <col min="12036" max="12036" width="10.42578125" style="2" customWidth="1"/>
    <col min="12037" max="12037" width="14.7109375" style="2" customWidth="1"/>
    <col min="12038" max="12038" width="11.28515625" style="2" customWidth="1"/>
    <col min="12039" max="12039" width="11.85546875" style="2" customWidth="1"/>
    <col min="12040" max="12040" width="13.5703125" style="2" customWidth="1"/>
    <col min="12041" max="12043" width="7.5703125" style="2" customWidth="1"/>
    <col min="12044" max="12044" width="8.85546875" style="2" customWidth="1"/>
    <col min="12045" max="12045" width="9.28515625" style="2" customWidth="1"/>
    <col min="12046" max="12046" width="11.140625" style="2" customWidth="1"/>
    <col min="12047" max="12047" width="12.28515625" style="2" customWidth="1"/>
    <col min="12048" max="12289" width="9.140625" style="2"/>
    <col min="12290" max="12290" width="10.85546875" style="2" customWidth="1"/>
    <col min="12291" max="12291" width="11.42578125" style="2" customWidth="1"/>
    <col min="12292" max="12292" width="10.42578125" style="2" customWidth="1"/>
    <col min="12293" max="12293" width="14.7109375" style="2" customWidth="1"/>
    <col min="12294" max="12294" width="11.28515625" style="2" customWidth="1"/>
    <col min="12295" max="12295" width="11.85546875" style="2" customWidth="1"/>
    <col min="12296" max="12296" width="13.5703125" style="2" customWidth="1"/>
    <col min="12297" max="12299" width="7.5703125" style="2" customWidth="1"/>
    <col min="12300" max="12300" width="8.85546875" style="2" customWidth="1"/>
    <col min="12301" max="12301" width="9.28515625" style="2" customWidth="1"/>
    <col min="12302" max="12302" width="11.140625" style="2" customWidth="1"/>
    <col min="12303" max="12303" width="12.28515625" style="2" customWidth="1"/>
    <col min="12304" max="12545" width="9.140625" style="2"/>
    <col min="12546" max="12546" width="10.85546875" style="2" customWidth="1"/>
    <col min="12547" max="12547" width="11.42578125" style="2" customWidth="1"/>
    <col min="12548" max="12548" width="10.42578125" style="2" customWidth="1"/>
    <col min="12549" max="12549" width="14.7109375" style="2" customWidth="1"/>
    <col min="12550" max="12550" width="11.28515625" style="2" customWidth="1"/>
    <col min="12551" max="12551" width="11.85546875" style="2" customWidth="1"/>
    <col min="12552" max="12552" width="13.5703125" style="2" customWidth="1"/>
    <col min="12553" max="12555" width="7.5703125" style="2" customWidth="1"/>
    <col min="12556" max="12556" width="8.85546875" style="2" customWidth="1"/>
    <col min="12557" max="12557" width="9.28515625" style="2" customWidth="1"/>
    <col min="12558" max="12558" width="11.140625" style="2" customWidth="1"/>
    <col min="12559" max="12559" width="12.28515625" style="2" customWidth="1"/>
    <col min="12560" max="12801" width="9.140625" style="2"/>
    <col min="12802" max="12802" width="10.85546875" style="2" customWidth="1"/>
    <col min="12803" max="12803" width="11.42578125" style="2" customWidth="1"/>
    <col min="12804" max="12804" width="10.42578125" style="2" customWidth="1"/>
    <col min="12805" max="12805" width="14.7109375" style="2" customWidth="1"/>
    <col min="12806" max="12806" width="11.28515625" style="2" customWidth="1"/>
    <col min="12807" max="12807" width="11.85546875" style="2" customWidth="1"/>
    <col min="12808" max="12808" width="13.5703125" style="2" customWidth="1"/>
    <col min="12809" max="12811" width="7.5703125" style="2" customWidth="1"/>
    <col min="12812" max="12812" width="8.85546875" style="2" customWidth="1"/>
    <col min="12813" max="12813" width="9.28515625" style="2" customWidth="1"/>
    <col min="12814" max="12814" width="11.140625" style="2" customWidth="1"/>
    <col min="12815" max="12815" width="12.28515625" style="2" customWidth="1"/>
    <col min="12816" max="13057" width="9.140625" style="2"/>
    <col min="13058" max="13058" width="10.85546875" style="2" customWidth="1"/>
    <col min="13059" max="13059" width="11.42578125" style="2" customWidth="1"/>
    <col min="13060" max="13060" width="10.42578125" style="2" customWidth="1"/>
    <col min="13061" max="13061" width="14.7109375" style="2" customWidth="1"/>
    <col min="13062" max="13062" width="11.28515625" style="2" customWidth="1"/>
    <col min="13063" max="13063" width="11.85546875" style="2" customWidth="1"/>
    <col min="13064" max="13064" width="13.5703125" style="2" customWidth="1"/>
    <col min="13065" max="13067" width="7.5703125" style="2" customWidth="1"/>
    <col min="13068" max="13068" width="8.85546875" style="2" customWidth="1"/>
    <col min="13069" max="13069" width="9.28515625" style="2" customWidth="1"/>
    <col min="13070" max="13070" width="11.140625" style="2" customWidth="1"/>
    <col min="13071" max="13071" width="12.28515625" style="2" customWidth="1"/>
    <col min="13072" max="13313" width="9.140625" style="2"/>
    <col min="13314" max="13314" width="10.85546875" style="2" customWidth="1"/>
    <col min="13315" max="13315" width="11.42578125" style="2" customWidth="1"/>
    <col min="13316" max="13316" width="10.42578125" style="2" customWidth="1"/>
    <col min="13317" max="13317" width="14.7109375" style="2" customWidth="1"/>
    <col min="13318" max="13318" width="11.28515625" style="2" customWidth="1"/>
    <col min="13319" max="13319" width="11.85546875" style="2" customWidth="1"/>
    <col min="13320" max="13320" width="13.5703125" style="2" customWidth="1"/>
    <col min="13321" max="13323" width="7.5703125" style="2" customWidth="1"/>
    <col min="13324" max="13324" width="8.85546875" style="2" customWidth="1"/>
    <col min="13325" max="13325" width="9.28515625" style="2" customWidth="1"/>
    <col min="13326" max="13326" width="11.140625" style="2" customWidth="1"/>
    <col min="13327" max="13327" width="12.28515625" style="2" customWidth="1"/>
    <col min="13328" max="13569" width="9.140625" style="2"/>
    <col min="13570" max="13570" width="10.85546875" style="2" customWidth="1"/>
    <col min="13571" max="13571" width="11.42578125" style="2" customWidth="1"/>
    <col min="13572" max="13572" width="10.42578125" style="2" customWidth="1"/>
    <col min="13573" max="13573" width="14.7109375" style="2" customWidth="1"/>
    <col min="13574" max="13574" width="11.28515625" style="2" customWidth="1"/>
    <col min="13575" max="13575" width="11.85546875" style="2" customWidth="1"/>
    <col min="13576" max="13576" width="13.5703125" style="2" customWidth="1"/>
    <col min="13577" max="13579" width="7.5703125" style="2" customWidth="1"/>
    <col min="13580" max="13580" width="8.85546875" style="2" customWidth="1"/>
    <col min="13581" max="13581" width="9.28515625" style="2" customWidth="1"/>
    <col min="13582" max="13582" width="11.140625" style="2" customWidth="1"/>
    <col min="13583" max="13583" width="12.28515625" style="2" customWidth="1"/>
    <col min="13584" max="13825" width="9.140625" style="2"/>
    <col min="13826" max="13826" width="10.85546875" style="2" customWidth="1"/>
    <col min="13827" max="13827" width="11.42578125" style="2" customWidth="1"/>
    <col min="13828" max="13828" width="10.42578125" style="2" customWidth="1"/>
    <col min="13829" max="13829" width="14.7109375" style="2" customWidth="1"/>
    <col min="13830" max="13830" width="11.28515625" style="2" customWidth="1"/>
    <col min="13831" max="13831" width="11.85546875" style="2" customWidth="1"/>
    <col min="13832" max="13832" width="13.5703125" style="2" customWidth="1"/>
    <col min="13833" max="13835" width="7.5703125" style="2" customWidth="1"/>
    <col min="13836" max="13836" width="8.85546875" style="2" customWidth="1"/>
    <col min="13837" max="13837" width="9.28515625" style="2" customWidth="1"/>
    <col min="13838" max="13838" width="11.140625" style="2" customWidth="1"/>
    <col min="13839" max="13839" width="12.28515625" style="2" customWidth="1"/>
    <col min="13840" max="14081" width="9.140625" style="2"/>
    <col min="14082" max="14082" width="10.85546875" style="2" customWidth="1"/>
    <col min="14083" max="14083" width="11.42578125" style="2" customWidth="1"/>
    <col min="14084" max="14084" width="10.42578125" style="2" customWidth="1"/>
    <col min="14085" max="14085" width="14.7109375" style="2" customWidth="1"/>
    <col min="14086" max="14086" width="11.28515625" style="2" customWidth="1"/>
    <col min="14087" max="14087" width="11.85546875" style="2" customWidth="1"/>
    <col min="14088" max="14088" width="13.5703125" style="2" customWidth="1"/>
    <col min="14089" max="14091" width="7.5703125" style="2" customWidth="1"/>
    <col min="14092" max="14092" width="8.85546875" style="2" customWidth="1"/>
    <col min="14093" max="14093" width="9.28515625" style="2" customWidth="1"/>
    <col min="14094" max="14094" width="11.140625" style="2" customWidth="1"/>
    <col min="14095" max="14095" width="12.28515625" style="2" customWidth="1"/>
    <col min="14096" max="14337" width="9.140625" style="2"/>
    <col min="14338" max="14338" width="10.85546875" style="2" customWidth="1"/>
    <col min="14339" max="14339" width="11.42578125" style="2" customWidth="1"/>
    <col min="14340" max="14340" width="10.42578125" style="2" customWidth="1"/>
    <col min="14341" max="14341" width="14.7109375" style="2" customWidth="1"/>
    <col min="14342" max="14342" width="11.28515625" style="2" customWidth="1"/>
    <col min="14343" max="14343" width="11.85546875" style="2" customWidth="1"/>
    <col min="14344" max="14344" width="13.5703125" style="2" customWidth="1"/>
    <col min="14345" max="14347" width="7.5703125" style="2" customWidth="1"/>
    <col min="14348" max="14348" width="8.85546875" style="2" customWidth="1"/>
    <col min="14349" max="14349" width="9.28515625" style="2" customWidth="1"/>
    <col min="14350" max="14350" width="11.140625" style="2" customWidth="1"/>
    <col min="14351" max="14351" width="12.28515625" style="2" customWidth="1"/>
    <col min="14352" max="14593" width="9.140625" style="2"/>
    <col min="14594" max="14594" width="10.85546875" style="2" customWidth="1"/>
    <col min="14595" max="14595" width="11.42578125" style="2" customWidth="1"/>
    <col min="14596" max="14596" width="10.42578125" style="2" customWidth="1"/>
    <col min="14597" max="14597" width="14.7109375" style="2" customWidth="1"/>
    <col min="14598" max="14598" width="11.28515625" style="2" customWidth="1"/>
    <col min="14599" max="14599" width="11.85546875" style="2" customWidth="1"/>
    <col min="14600" max="14600" width="13.5703125" style="2" customWidth="1"/>
    <col min="14601" max="14603" width="7.5703125" style="2" customWidth="1"/>
    <col min="14604" max="14604" width="8.85546875" style="2" customWidth="1"/>
    <col min="14605" max="14605" width="9.28515625" style="2" customWidth="1"/>
    <col min="14606" max="14606" width="11.140625" style="2" customWidth="1"/>
    <col min="14607" max="14607" width="12.28515625" style="2" customWidth="1"/>
    <col min="14608" max="14849" width="9.140625" style="2"/>
    <col min="14850" max="14850" width="10.85546875" style="2" customWidth="1"/>
    <col min="14851" max="14851" width="11.42578125" style="2" customWidth="1"/>
    <col min="14852" max="14852" width="10.42578125" style="2" customWidth="1"/>
    <col min="14853" max="14853" width="14.7109375" style="2" customWidth="1"/>
    <col min="14854" max="14854" width="11.28515625" style="2" customWidth="1"/>
    <col min="14855" max="14855" width="11.85546875" style="2" customWidth="1"/>
    <col min="14856" max="14856" width="13.5703125" style="2" customWidth="1"/>
    <col min="14857" max="14859" width="7.5703125" style="2" customWidth="1"/>
    <col min="14860" max="14860" width="8.85546875" style="2" customWidth="1"/>
    <col min="14861" max="14861" width="9.28515625" style="2" customWidth="1"/>
    <col min="14862" max="14862" width="11.140625" style="2" customWidth="1"/>
    <col min="14863" max="14863" width="12.28515625" style="2" customWidth="1"/>
    <col min="14864" max="15105" width="9.140625" style="2"/>
    <col min="15106" max="15106" width="10.85546875" style="2" customWidth="1"/>
    <col min="15107" max="15107" width="11.42578125" style="2" customWidth="1"/>
    <col min="15108" max="15108" width="10.42578125" style="2" customWidth="1"/>
    <col min="15109" max="15109" width="14.7109375" style="2" customWidth="1"/>
    <col min="15110" max="15110" width="11.28515625" style="2" customWidth="1"/>
    <col min="15111" max="15111" width="11.85546875" style="2" customWidth="1"/>
    <col min="15112" max="15112" width="13.5703125" style="2" customWidth="1"/>
    <col min="15113" max="15115" width="7.5703125" style="2" customWidth="1"/>
    <col min="15116" max="15116" width="8.85546875" style="2" customWidth="1"/>
    <col min="15117" max="15117" width="9.28515625" style="2" customWidth="1"/>
    <col min="15118" max="15118" width="11.140625" style="2" customWidth="1"/>
    <col min="15119" max="15119" width="12.28515625" style="2" customWidth="1"/>
    <col min="15120" max="15361" width="9.140625" style="2"/>
    <col min="15362" max="15362" width="10.85546875" style="2" customWidth="1"/>
    <col min="15363" max="15363" width="11.42578125" style="2" customWidth="1"/>
    <col min="15364" max="15364" width="10.42578125" style="2" customWidth="1"/>
    <col min="15365" max="15365" width="14.7109375" style="2" customWidth="1"/>
    <col min="15366" max="15366" width="11.28515625" style="2" customWidth="1"/>
    <col min="15367" max="15367" width="11.85546875" style="2" customWidth="1"/>
    <col min="15368" max="15368" width="13.5703125" style="2" customWidth="1"/>
    <col min="15369" max="15371" width="7.5703125" style="2" customWidth="1"/>
    <col min="15372" max="15372" width="8.85546875" style="2" customWidth="1"/>
    <col min="15373" max="15373" width="9.28515625" style="2" customWidth="1"/>
    <col min="15374" max="15374" width="11.140625" style="2" customWidth="1"/>
    <col min="15375" max="15375" width="12.28515625" style="2" customWidth="1"/>
    <col min="15376" max="15617" width="9.140625" style="2"/>
    <col min="15618" max="15618" width="10.85546875" style="2" customWidth="1"/>
    <col min="15619" max="15619" width="11.42578125" style="2" customWidth="1"/>
    <col min="15620" max="15620" width="10.42578125" style="2" customWidth="1"/>
    <col min="15621" max="15621" width="14.7109375" style="2" customWidth="1"/>
    <col min="15622" max="15622" width="11.28515625" style="2" customWidth="1"/>
    <col min="15623" max="15623" width="11.85546875" style="2" customWidth="1"/>
    <col min="15624" max="15624" width="13.5703125" style="2" customWidth="1"/>
    <col min="15625" max="15627" width="7.5703125" style="2" customWidth="1"/>
    <col min="15628" max="15628" width="8.85546875" style="2" customWidth="1"/>
    <col min="15629" max="15629" width="9.28515625" style="2" customWidth="1"/>
    <col min="15630" max="15630" width="11.140625" style="2" customWidth="1"/>
    <col min="15631" max="15631" width="12.28515625" style="2" customWidth="1"/>
    <col min="15632" max="15873" width="9.140625" style="2"/>
    <col min="15874" max="15874" width="10.85546875" style="2" customWidth="1"/>
    <col min="15875" max="15875" width="11.42578125" style="2" customWidth="1"/>
    <col min="15876" max="15876" width="10.42578125" style="2" customWidth="1"/>
    <col min="15877" max="15877" width="14.7109375" style="2" customWidth="1"/>
    <col min="15878" max="15878" width="11.28515625" style="2" customWidth="1"/>
    <col min="15879" max="15879" width="11.85546875" style="2" customWidth="1"/>
    <col min="15880" max="15880" width="13.5703125" style="2" customWidth="1"/>
    <col min="15881" max="15883" width="7.5703125" style="2" customWidth="1"/>
    <col min="15884" max="15884" width="8.85546875" style="2" customWidth="1"/>
    <col min="15885" max="15885" width="9.28515625" style="2" customWidth="1"/>
    <col min="15886" max="15886" width="11.140625" style="2" customWidth="1"/>
    <col min="15887" max="15887" width="12.28515625" style="2" customWidth="1"/>
    <col min="15888" max="16129" width="9.140625" style="2"/>
    <col min="16130" max="16130" width="10.85546875" style="2" customWidth="1"/>
    <col min="16131" max="16131" width="11.42578125" style="2" customWidth="1"/>
    <col min="16132" max="16132" width="10.42578125" style="2" customWidth="1"/>
    <col min="16133" max="16133" width="14.7109375" style="2" customWidth="1"/>
    <col min="16134" max="16134" width="11.28515625" style="2" customWidth="1"/>
    <col min="16135" max="16135" width="11.85546875" style="2" customWidth="1"/>
    <col min="16136" max="16136" width="13.5703125" style="2" customWidth="1"/>
    <col min="16137" max="16139" width="7.5703125" style="2" customWidth="1"/>
    <col min="16140" max="16140" width="8.85546875" style="2" customWidth="1"/>
    <col min="16141" max="16141" width="9.28515625" style="2" customWidth="1"/>
    <col min="16142" max="16142" width="11.140625" style="2" customWidth="1"/>
    <col min="16143" max="16143" width="12.28515625" style="2" customWidth="1"/>
    <col min="16144" max="16384" width="9.140625" style="2"/>
  </cols>
  <sheetData>
    <row r="1" spans="1:18" s="7" customFormat="1" x14ac:dyDescent="0.2">
      <c r="A1" s="6" t="s">
        <v>104</v>
      </c>
      <c r="N1" s="28"/>
      <c r="O1" s="21"/>
    </row>
    <row r="2" spans="1:18" x14ac:dyDescent="0.2">
      <c r="B2" s="18"/>
    </row>
    <row r="3" spans="1:18" x14ac:dyDescent="0.2">
      <c r="B3" s="10" t="s">
        <v>37</v>
      </c>
      <c r="C3" s="10" t="s">
        <v>38</v>
      </c>
      <c r="D3" s="11" t="s">
        <v>39</v>
      </c>
      <c r="E3" s="11" t="s">
        <v>38</v>
      </c>
      <c r="F3" s="10" t="s">
        <v>39</v>
      </c>
      <c r="G3" s="18" t="s">
        <v>84</v>
      </c>
      <c r="I3" s="18" t="s">
        <v>85</v>
      </c>
      <c r="L3" s="11" t="s">
        <v>42</v>
      </c>
      <c r="M3" s="11" t="s">
        <v>86</v>
      </c>
      <c r="N3" s="25" t="s">
        <v>42</v>
      </c>
      <c r="O3" s="20" t="s">
        <v>87</v>
      </c>
    </row>
    <row r="4" spans="1:18" x14ac:dyDescent="0.2">
      <c r="A4" s="2" t="s">
        <v>54</v>
      </c>
      <c r="B4" s="10" t="s">
        <v>44</v>
      </c>
      <c r="C4" s="10" t="s">
        <v>45</v>
      </c>
      <c r="D4" s="11" t="s">
        <v>88</v>
      </c>
      <c r="E4" s="11" t="s">
        <v>89</v>
      </c>
      <c r="F4" s="10" t="s">
        <v>46</v>
      </c>
      <c r="G4" s="11"/>
      <c r="H4" s="10" t="s">
        <v>48</v>
      </c>
      <c r="I4" s="18" t="s">
        <v>90</v>
      </c>
      <c r="L4" s="11" t="s">
        <v>91</v>
      </c>
      <c r="M4" s="11" t="s">
        <v>44</v>
      </c>
      <c r="N4" s="30" t="s">
        <v>52</v>
      </c>
      <c r="O4" s="20" t="s">
        <v>53</v>
      </c>
    </row>
    <row r="5" spans="1:18" x14ac:dyDescent="0.2">
      <c r="B5" s="11" t="s">
        <v>55</v>
      </c>
      <c r="C5" s="10" t="s">
        <v>57</v>
      </c>
      <c r="D5" s="11" t="s">
        <v>57</v>
      </c>
      <c r="E5" s="10" t="s">
        <v>58</v>
      </c>
      <c r="F5" s="10" t="s">
        <v>59</v>
      </c>
      <c r="G5" s="10" t="s">
        <v>92</v>
      </c>
      <c r="H5" s="10" t="s">
        <v>61</v>
      </c>
      <c r="L5" s="11" t="s">
        <v>63</v>
      </c>
      <c r="M5" s="10"/>
      <c r="N5" s="30" t="s">
        <v>64</v>
      </c>
      <c r="O5" s="20" t="s">
        <v>52</v>
      </c>
    </row>
    <row r="6" spans="1:18" s="7" customFormat="1" x14ac:dyDescent="0.2">
      <c r="B6" s="12" t="s">
        <v>93</v>
      </c>
      <c r="C6" s="12" t="s">
        <v>44</v>
      </c>
      <c r="D6" s="23" t="s">
        <v>66</v>
      </c>
      <c r="E6" s="12" t="s">
        <v>66</v>
      </c>
      <c r="F6" s="12" t="s">
        <v>66</v>
      </c>
      <c r="G6" s="12" t="s">
        <v>67</v>
      </c>
      <c r="H6" s="12" t="s">
        <v>68</v>
      </c>
      <c r="M6" s="12"/>
      <c r="N6" s="27"/>
      <c r="O6" s="24" t="s">
        <v>71</v>
      </c>
    </row>
    <row r="7" spans="1:18" x14ac:dyDescent="0.2">
      <c r="B7" s="10"/>
      <c r="C7" s="10"/>
      <c r="D7" s="8"/>
      <c r="E7" s="11"/>
      <c r="F7" s="11"/>
      <c r="G7" s="11"/>
      <c r="H7" s="11"/>
      <c r="M7" s="10"/>
      <c r="N7" s="25"/>
      <c r="O7" s="20"/>
    </row>
    <row r="8" spans="1:18" x14ac:dyDescent="0.2">
      <c r="B8" s="11" t="s">
        <v>72</v>
      </c>
      <c r="C8" s="11" t="s">
        <v>73</v>
      </c>
      <c r="D8" s="11" t="s">
        <v>72</v>
      </c>
      <c r="E8" s="11" t="s">
        <v>73</v>
      </c>
      <c r="F8" s="11" t="s">
        <v>72</v>
      </c>
      <c r="G8" s="11" t="s">
        <v>73</v>
      </c>
      <c r="H8" s="11" t="s">
        <v>73</v>
      </c>
      <c r="I8" s="11" t="s">
        <v>72</v>
      </c>
      <c r="J8" s="11" t="s">
        <v>94</v>
      </c>
      <c r="K8" s="11" t="s">
        <v>95</v>
      </c>
      <c r="L8" s="11" t="s">
        <v>77</v>
      </c>
      <c r="M8" s="11" t="s">
        <v>78</v>
      </c>
      <c r="N8" s="30" t="s">
        <v>77</v>
      </c>
      <c r="O8" s="20" t="s">
        <v>79</v>
      </c>
    </row>
    <row r="9" spans="1:18" x14ac:dyDescent="0.2">
      <c r="A9" s="17">
        <v>1970</v>
      </c>
      <c r="B9" s="20">
        <f>Table50!D12</f>
        <v>0.55085387294377275</v>
      </c>
      <c r="C9" s="20">
        <v>0</v>
      </c>
      <c r="D9" s="20">
        <f>+B9-B9*(C9/100)</f>
        <v>0.55085387294377275</v>
      </c>
      <c r="E9" s="20">
        <v>11</v>
      </c>
      <c r="F9" s="20">
        <f>+(D9-D9*(E9)/100)</f>
        <v>0.49025994691995778</v>
      </c>
      <c r="G9" s="20">
        <v>0</v>
      </c>
      <c r="H9" s="20">
        <v>34</v>
      </c>
      <c r="I9" s="20">
        <f>+F9-F9*(G9+H9)/100</f>
        <v>0.3235715649671721</v>
      </c>
      <c r="J9" s="20">
        <f>+(I9/365)*16</f>
        <v>1.4183959012259599E-2</v>
      </c>
      <c r="K9" s="20">
        <f>+J9*28.3495</f>
        <v>0.4021081460180535</v>
      </c>
      <c r="L9" s="20">
        <v>16</v>
      </c>
      <c r="M9" s="20">
        <v>4.2</v>
      </c>
      <c r="N9" s="25">
        <f>+O9*L9</f>
        <v>1.5318405562592514</v>
      </c>
      <c r="O9" s="20">
        <f t="shared" ref="O9:O59" si="0">+K9/M9</f>
        <v>9.5740034766203214E-2</v>
      </c>
      <c r="Q9" s="3"/>
      <c r="R9" s="3"/>
    </row>
    <row r="10" spans="1:18" x14ac:dyDescent="0.2">
      <c r="A10" s="17">
        <v>1971</v>
      </c>
      <c r="B10" s="20">
        <f>Table50!D13</f>
        <v>0.82803736638330938</v>
      </c>
      <c r="C10" s="20">
        <v>0</v>
      </c>
      <c r="D10" s="20">
        <f t="shared" ref="D10:D59" si="1">+B10-B10*(C10/100)</f>
        <v>0.82803736638330938</v>
      </c>
      <c r="E10" s="20">
        <v>11</v>
      </c>
      <c r="F10" s="20">
        <f t="shared" ref="F10:F58" si="2">+(D10-D10*(E10)/100)</f>
        <v>0.73695325608114537</v>
      </c>
      <c r="G10" s="20">
        <v>0</v>
      </c>
      <c r="H10" s="20">
        <v>34</v>
      </c>
      <c r="I10" s="20">
        <f t="shared" ref="I10:I59" si="3">+F10-F10*(G10+H10)/100</f>
        <v>0.48638914901355595</v>
      </c>
      <c r="J10" s="20">
        <f t="shared" ref="J10:J58" si="4">+(I10/365)*16</f>
        <v>2.1321168175936701E-2</v>
      </c>
      <c r="K10" s="20">
        <f t="shared" ref="K10:K58" si="5">+J10*28.3495</f>
        <v>0.60444445720371742</v>
      </c>
      <c r="L10" s="20">
        <v>16</v>
      </c>
      <c r="M10" s="20">
        <v>4.2</v>
      </c>
      <c r="N10" s="25">
        <f t="shared" ref="N10:N59" si="6">+O10*L10</f>
        <v>2.3026455512522568</v>
      </c>
      <c r="O10" s="20">
        <f t="shared" si="0"/>
        <v>0.14391534695326605</v>
      </c>
      <c r="Q10" s="3"/>
      <c r="R10" s="3"/>
    </row>
    <row r="11" spans="1:18" x14ac:dyDescent="0.2">
      <c r="A11" s="17">
        <v>1972</v>
      </c>
      <c r="B11" s="20">
        <f>Table50!D14</f>
        <v>1.1578528284355964</v>
      </c>
      <c r="C11" s="20">
        <v>0</v>
      </c>
      <c r="D11" s="20">
        <f t="shared" si="1"/>
        <v>1.1578528284355964</v>
      </c>
      <c r="E11" s="20">
        <v>11</v>
      </c>
      <c r="F11" s="20">
        <f t="shared" si="2"/>
        <v>1.0304890173076808</v>
      </c>
      <c r="G11" s="20">
        <v>0</v>
      </c>
      <c r="H11" s="20">
        <v>34</v>
      </c>
      <c r="I11" s="20">
        <f t="shared" si="3"/>
        <v>0.68012275142306944</v>
      </c>
      <c r="J11" s="20">
        <f t="shared" si="4"/>
        <v>2.9813600062381127E-2</v>
      </c>
      <c r="K11" s="20">
        <f t="shared" si="5"/>
        <v>0.84520065496847374</v>
      </c>
      <c r="L11" s="20">
        <v>16</v>
      </c>
      <c r="M11" s="20">
        <v>4.2</v>
      </c>
      <c r="N11" s="25">
        <f t="shared" si="6"/>
        <v>3.2198120189275188</v>
      </c>
      <c r="O11" s="20">
        <f t="shared" si="0"/>
        <v>0.20123825118296992</v>
      </c>
      <c r="Q11" s="3"/>
      <c r="R11" s="3"/>
    </row>
    <row r="12" spans="1:18" x14ac:dyDescent="0.2">
      <c r="A12" s="17">
        <v>1973</v>
      </c>
      <c r="B12" s="20">
        <f>Table50!D15</f>
        <v>2.0675270381809132</v>
      </c>
      <c r="C12" s="20">
        <v>0</v>
      </c>
      <c r="D12" s="20">
        <f t="shared" si="1"/>
        <v>2.0675270381809132</v>
      </c>
      <c r="E12" s="20">
        <v>11</v>
      </c>
      <c r="F12" s="20">
        <f t="shared" si="2"/>
        <v>1.8400990639810129</v>
      </c>
      <c r="G12" s="20">
        <v>0</v>
      </c>
      <c r="H12" s="20">
        <v>34</v>
      </c>
      <c r="I12" s="20">
        <f t="shared" si="3"/>
        <v>1.2144653822274685</v>
      </c>
      <c r="J12" s="20">
        <f t="shared" si="4"/>
        <v>5.3236838672984919E-2</v>
      </c>
      <c r="K12" s="20">
        <f t="shared" si="5"/>
        <v>1.509237757959786</v>
      </c>
      <c r="L12" s="20">
        <v>16</v>
      </c>
      <c r="M12" s="20">
        <v>4.2</v>
      </c>
      <c r="N12" s="25">
        <f t="shared" si="6"/>
        <v>5.7494771731801366</v>
      </c>
      <c r="O12" s="20">
        <f t="shared" si="0"/>
        <v>0.35934232332375854</v>
      </c>
      <c r="Q12" s="3"/>
      <c r="R12" s="3"/>
    </row>
    <row r="13" spans="1:18" x14ac:dyDescent="0.2">
      <c r="A13" s="17">
        <v>1974</v>
      </c>
      <c r="B13" s="20">
        <f>Table50!D16</f>
        <v>2.7691876366811421</v>
      </c>
      <c r="C13" s="20">
        <v>0</v>
      </c>
      <c r="D13" s="20">
        <f t="shared" si="1"/>
        <v>2.7691876366811421</v>
      </c>
      <c r="E13" s="20">
        <v>11</v>
      </c>
      <c r="F13" s="20">
        <f t="shared" si="2"/>
        <v>2.4645769966462163</v>
      </c>
      <c r="G13" s="20">
        <v>0</v>
      </c>
      <c r="H13" s="20">
        <v>34</v>
      </c>
      <c r="I13" s="20">
        <f t="shared" si="3"/>
        <v>1.6266208177865029</v>
      </c>
      <c r="J13" s="20">
        <f t="shared" si="4"/>
        <v>7.130392625913437E-2</v>
      </c>
      <c r="K13" s="20">
        <f t="shared" si="5"/>
        <v>2.0214306574833296</v>
      </c>
      <c r="L13" s="20">
        <v>16</v>
      </c>
      <c r="M13" s="20">
        <v>4.2</v>
      </c>
      <c r="N13" s="25">
        <f t="shared" si="6"/>
        <v>7.7006882189841122</v>
      </c>
      <c r="O13" s="20">
        <f t="shared" si="0"/>
        <v>0.48129301368650701</v>
      </c>
      <c r="Q13" s="3"/>
      <c r="R13" s="3"/>
    </row>
    <row r="14" spans="1:18" x14ac:dyDescent="0.2">
      <c r="A14" s="17">
        <v>1975</v>
      </c>
      <c r="B14" s="20">
        <f>Table50!D17</f>
        <v>4.8906783004200216</v>
      </c>
      <c r="C14" s="20">
        <v>0</v>
      </c>
      <c r="D14" s="20">
        <f t="shared" si="1"/>
        <v>4.8906783004200216</v>
      </c>
      <c r="E14" s="20">
        <v>11</v>
      </c>
      <c r="F14" s="20">
        <f t="shared" si="2"/>
        <v>4.3527036873738192</v>
      </c>
      <c r="G14" s="20">
        <v>0</v>
      </c>
      <c r="H14" s="20">
        <v>34</v>
      </c>
      <c r="I14" s="20">
        <f t="shared" si="3"/>
        <v>2.8727844336667205</v>
      </c>
      <c r="J14" s="20">
        <f t="shared" si="4"/>
        <v>0.12593027654429459</v>
      </c>
      <c r="K14" s="20">
        <f t="shared" si="5"/>
        <v>3.5700603748924795</v>
      </c>
      <c r="L14" s="20">
        <v>16</v>
      </c>
      <c r="M14" s="20">
        <v>4.2</v>
      </c>
      <c r="N14" s="25">
        <f t="shared" si="6"/>
        <v>13.600229999590397</v>
      </c>
      <c r="O14" s="20">
        <f t="shared" si="0"/>
        <v>0.8500143749743998</v>
      </c>
      <c r="Q14" s="3"/>
      <c r="R14" s="3"/>
    </row>
    <row r="15" spans="1:18" x14ac:dyDescent="0.2">
      <c r="A15" s="17">
        <v>1976</v>
      </c>
      <c r="B15" s="20">
        <f>Table50!D18</f>
        <v>7.1906311328196031</v>
      </c>
      <c r="C15" s="20">
        <v>0</v>
      </c>
      <c r="D15" s="20">
        <f t="shared" si="1"/>
        <v>7.1906311328196031</v>
      </c>
      <c r="E15" s="20">
        <v>11</v>
      </c>
      <c r="F15" s="20">
        <f t="shared" si="2"/>
        <v>6.3996617082094467</v>
      </c>
      <c r="G15" s="20">
        <v>0</v>
      </c>
      <c r="H15" s="20">
        <v>34</v>
      </c>
      <c r="I15" s="20">
        <f t="shared" si="3"/>
        <v>4.223776727418235</v>
      </c>
      <c r="J15" s="20">
        <f t="shared" si="4"/>
        <v>0.18515185654436098</v>
      </c>
      <c r="K15" s="20">
        <f t="shared" si="5"/>
        <v>5.2489625571043614</v>
      </c>
      <c r="L15" s="20">
        <v>16</v>
      </c>
      <c r="M15" s="20">
        <v>4.2</v>
      </c>
      <c r="N15" s="25">
        <f t="shared" si="6"/>
        <v>19.996047836588044</v>
      </c>
      <c r="O15" s="20">
        <f t="shared" si="0"/>
        <v>1.2497529897867528</v>
      </c>
      <c r="Q15" s="3"/>
      <c r="R15" s="3"/>
    </row>
    <row r="16" spans="1:18" x14ac:dyDescent="0.2">
      <c r="A16" s="17">
        <v>1977</v>
      </c>
      <c r="B16" s="20">
        <f>Table50!D19</f>
        <v>9.6186511377881683</v>
      </c>
      <c r="C16" s="20">
        <v>0</v>
      </c>
      <c r="D16" s="20">
        <f t="shared" si="1"/>
        <v>9.6186511377881683</v>
      </c>
      <c r="E16" s="20">
        <v>11</v>
      </c>
      <c r="F16" s="20">
        <f t="shared" si="2"/>
        <v>8.5605995126314696</v>
      </c>
      <c r="G16" s="20">
        <v>0</v>
      </c>
      <c r="H16" s="20">
        <v>34</v>
      </c>
      <c r="I16" s="20">
        <f t="shared" si="3"/>
        <v>5.6499956783367695</v>
      </c>
      <c r="J16" s="20">
        <f t="shared" si="4"/>
        <v>0.24767104343394059</v>
      </c>
      <c r="K16" s="20">
        <f t="shared" si="5"/>
        <v>7.0213502458304982</v>
      </c>
      <c r="L16" s="20">
        <v>16</v>
      </c>
      <c r="M16" s="20">
        <v>4.2</v>
      </c>
      <c r="N16" s="25">
        <f t="shared" si="6"/>
        <v>26.748000936497135</v>
      </c>
      <c r="O16" s="20">
        <f t="shared" si="0"/>
        <v>1.6717500585310709</v>
      </c>
      <c r="Q16" s="3"/>
      <c r="R16" s="3"/>
    </row>
    <row r="17" spans="1:18" x14ac:dyDescent="0.2">
      <c r="A17" s="17">
        <v>1978</v>
      </c>
      <c r="B17" s="20">
        <f>Table50!D20</f>
        <v>10.791190874916087</v>
      </c>
      <c r="C17" s="20">
        <v>0</v>
      </c>
      <c r="D17" s="20">
        <f t="shared" si="1"/>
        <v>10.791190874916087</v>
      </c>
      <c r="E17" s="20">
        <v>11</v>
      </c>
      <c r="F17" s="20">
        <f t="shared" si="2"/>
        <v>9.6041598786753166</v>
      </c>
      <c r="G17" s="20">
        <v>0</v>
      </c>
      <c r="H17" s="20">
        <v>34</v>
      </c>
      <c r="I17" s="20">
        <f t="shared" si="3"/>
        <v>6.338745519925709</v>
      </c>
      <c r="J17" s="20">
        <f t="shared" si="4"/>
        <v>0.27786281731181189</v>
      </c>
      <c r="K17" s="20">
        <f t="shared" si="5"/>
        <v>7.8772719393812114</v>
      </c>
      <c r="L17" s="20">
        <v>16</v>
      </c>
      <c r="M17" s="20">
        <v>4.2</v>
      </c>
      <c r="N17" s="25">
        <f t="shared" si="6"/>
        <v>30.008655007166517</v>
      </c>
      <c r="O17" s="20">
        <f t="shared" si="0"/>
        <v>1.8755409379479073</v>
      </c>
      <c r="Q17" s="3"/>
      <c r="R17" s="3"/>
    </row>
    <row r="18" spans="1:18" x14ac:dyDescent="0.2">
      <c r="A18" s="17">
        <v>1979</v>
      </c>
      <c r="B18" s="20">
        <f>Table50!D21</f>
        <v>14.782251182601197</v>
      </c>
      <c r="C18" s="20">
        <v>0</v>
      </c>
      <c r="D18" s="20">
        <f t="shared" si="1"/>
        <v>14.782251182601197</v>
      </c>
      <c r="E18" s="20">
        <v>11</v>
      </c>
      <c r="F18" s="20">
        <f t="shared" si="2"/>
        <v>13.156203552515066</v>
      </c>
      <c r="G18" s="20">
        <v>0</v>
      </c>
      <c r="H18" s="20">
        <v>34</v>
      </c>
      <c r="I18" s="20">
        <f t="shared" si="3"/>
        <v>8.6830943446599438</v>
      </c>
      <c r="J18" s="20">
        <f t="shared" si="4"/>
        <v>0.38062879319057286</v>
      </c>
      <c r="K18" s="20">
        <f t="shared" si="5"/>
        <v>10.790635972556144</v>
      </c>
      <c r="L18" s="20">
        <v>16</v>
      </c>
      <c r="M18" s="20">
        <v>4.2</v>
      </c>
      <c r="N18" s="25">
        <f t="shared" si="6"/>
        <v>41.10718465735674</v>
      </c>
      <c r="O18" s="20">
        <f t="shared" si="0"/>
        <v>2.5691990410847962</v>
      </c>
      <c r="Q18" s="3"/>
      <c r="R18" s="3"/>
    </row>
    <row r="19" spans="1:18" x14ac:dyDescent="0.2">
      <c r="A19" s="17">
        <v>1980</v>
      </c>
      <c r="B19" s="20">
        <f>Table50!D22</f>
        <v>18.997507301803175</v>
      </c>
      <c r="C19" s="20">
        <v>0</v>
      </c>
      <c r="D19" s="20">
        <f t="shared" si="1"/>
        <v>18.997507301803175</v>
      </c>
      <c r="E19" s="20">
        <v>11</v>
      </c>
      <c r="F19" s="20">
        <f t="shared" si="2"/>
        <v>16.907781498604827</v>
      </c>
      <c r="G19" s="20">
        <v>0</v>
      </c>
      <c r="H19" s="20">
        <v>34</v>
      </c>
      <c r="I19" s="20">
        <f t="shared" si="3"/>
        <v>11.159135789079185</v>
      </c>
      <c r="J19" s="20">
        <f t="shared" si="4"/>
        <v>0.48916759623360812</v>
      </c>
      <c r="K19" s="20">
        <f t="shared" si="5"/>
        <v>13.867656769424674</v>
      </c>
      <c r="L19" s="20">
        <v>16</v>
      </c>
      <c r="M19" s="20">
        <v>4.2</v>
      </c>
      <c r="N19" s="25">
        <f t="shared" si="6"/>
        <v>52.829168645427323</v>
      </c>
      <c r="O19" s="20">
        <f t="shared" si="0"/>
        <v>3.3018230403392077</v>
      </c>
      <c r="Q19" s="3"/>
      <c r="R19" s="3"/>
    </row>
    <row r="20" spans="1:18" x14ac:dyDescent="0.2">
      <c r="A20" s="17">
        <v>1981</v>
      </c>
      <c r="B20" s="20">
        <f>Table50!D23</f>
        <v>22.883827257797723</v>
      </c>
      <c r="C20" s="20">
        <v>0</v>
      </c>
      <c r="D20" s="20">
        <f t="shared" si="1"/>
        <v>22.883827257797723</v>
      </c>
      <c r="E20" s="20">
        <v>11</v>
      </c>
      <c r="F20" s="20">
        <f t="shared" si="2"/>
        <v>20.366606259439973</v>
      </c>
      <c r="G20" s="20">
        <v>0</v>
      </c>
      <c r="H20" s="20">
        <v>34</v>
      </c>
      <c r="I20" s="20">
        <f t="shared" si="3"/>
        <v>13.441960131230381</v>
      </c>
      <c r="J20" s="20">
        <f t="shared" si="4"/>
        <v>0.58923660849229065</v>
      </c>
      <c r="K20" s="20">
        <f t="shared" si="5"/>
        <v>16.704563232452195</v>
      </c>
      <c r="L20" s="20">
        <v>16</v>
      </c>
      <c r="M20" s="20">
        <v>4.2</v>
      </c>
      <c r="N20" s="25">
        <f t="shared" si="6"/>
        <v>63.636431361722643</v>
      </c>
      <c r="O20" s="20">
        <f t="shared" si="0"/>
        <v>3.9772769601076652</v>
      </c>
      <c r="Q20" s="3"/>
      <c r="R20" s="3"/>
    </row>
    <row r="21" spans="1:18" x14ac:dyDescent="0.2">
      <c r="A21" s="17">
        <v>1982</v>
      </c>
      <c r="B21" s="20">
        <f>Table50!D24</f>
        <v>26.676922407135915</v>
      </c>
      <c r="C21" s="20">
        <v>0</v>
      </c>
      <c r="D21" s="20">
        <f t="shared" si="1"/>
        <v>26.676922407135915</v>
      </c>
      <c r="E21" s="20">
        <v>11</v>
      </c>
      <c r="F21" s="20">
        <f t="shared" si="2"/>
        <v>23.742460942350966</v>
      </c>
      <c r="G21" s="20">
        <v>0</v>
      </c>
      <c r="H21" s="20">
        <v>34</v>
      </c>
      <c r="I21" s="20">
        <f t="shared" si="3"/>
        <v>15.670024221951637</v>
      </c>
      <c r="J21" s="20">
        <f t="shared" si="4"/>
        <v>0.68690517137322249</v>
      </c>
      <c r="K21" s="20">
        <f t="shared" si="5"/>
        <v>19.47341815584517</v>
      </c>
      <c r="L21" s="20">
        <v>16</v>
      </c>
      <c r="M21" s="20">
        <v>4.2</v>
      </c>
      <c r="N21" s="25">
        <f t="shared" si="6"/>
        <v>74.184450117505406</v>
      </c>
      <c r="O21" s="20">
        <f t="shared" si="0"/>
        <v>4.6365281323440879</v>
      </c>
      <c r="Q21" s="3"/>
      <c r="R21" s="3"/>
    </row>
    <row r="22" spans="1:18" x14ac:dyDescent="0.2">
      <c r="A22" s="17">
        <v>1983</v>
      </c>
      <c r="B22" s="20">
        <f>Table50!D25</f>
        <v>31.270205995072544</v>
      </c>
      <c r="C22" s="20">
        <v>0</v>
      </c>
      <c r="D22" s="20">
        <f t="shared" si="1"/>
        <v>31.270205995072544</v>
      </c>
      <c r="E22" s="20">
        <v>11</v>
      </c>
      <c r="F22" s="20">
        <f t="shared" si="2"/>
        <v>27.830483335614566</v>
      </c>
      <c r="G22" s="20">
        <v>0</v>
      </c>
      <c r="H22" s="20">
        <v>34</v>
      </c>
      <c r="I22" s="20">
        <f t="shared" si="3"/>
        <v>18.368119001505612</v>
      </c>
      <c r="J22" s="20">
        <f t="shared" si="4"/>
        <v>0.80517781924408161</v>
      </c>
      <c r="K22" s="20">
        <f t="shared" si="5"/>
        <v>22.826388586660091</v>
      </c>
      <c r="L22" s="20">
        <v>16</v>
      </c>
      <c r="M22" s="20">
        <v>4.2</v>
      </c>
      <c r="N22" s="25">
        <f t="shared" si="6"/>
        <v>86.957670806324145</v>
      </c>
      <c r="O22" s="20">
        <f t="shared" si="0"/>
        <v>5.4348544253952591</v>
      </c>
      <c r="Q22" s="3"/>
      <c r="R22" s="3"/>
    </row>
    <row r="23" spans="1:18" x14ac:dyDescent="0.2">
      <c r="A23" s="17">
        <v>1984</v>
      </c>
      <c r="B23" s="20">
        <f>Table50!D26</f>
        <v>37.308826460298953</v>
      </c>
      <c r="C23" s="20">
        <v>0</v>
      </c>
      <c r="D23" s="20">
        <f t="shared" si="1"/>
        <v>37.308826460298953</v>
      </c>
      <c r="E23" s="20">
        <v>11</v>
      </c>
      <c r="F23" s="20">
        <f t="shared" si="2"/>
        <v>33.204855549666064</v>
      </c>
      <c r="G23" s="20">
        <v>0</v>
      </c>
      <c r="H23" s="20">
        <v>34</v>
      </c>
      <c r="I23" s="20">
        <f t="shared" si="3"/>
        <v>21.915204662779601</v>
      </c>
      <c r="J23" s="20">
        <f t="shared" si="4"/>
        <v>0.96066650576568113</v>
      </c>
      <c r="K23" s="20">
        <f t="shared" si="5"/>
        <v>27.234415105204178</v>
      </c>
      <c r="L23" s="20">
        <v>16</v>
      </c>
      <c r="M23" s="20">
        <v>4.2</v>
      </c>
      <c r="N23" s="25">
        <f t="shared" si="6"/>
        <v>103.75015278173019</v>
      </c>
      <c r="O23" s="20">
        <f t="shared" si="0"/>
        <v>6.4843845488581371</v>
      </c>
      <c r="Q23" s="3"/>
      <c r="R23" s="3"/>
    </row>
    <row r="24" spans="1:18" x14ac:dyDescent="0.2">
      <c r="A24" s="17">
        <v>1985</v>
      </c>
      <c r="B24" s="20">
        <f>Table50!D27</f>
        <v>45.273961433062659</v>
      </c>
      <c r="C24" s="20">
        <v>0</v>
      </c>
      <c r="D24" s="20">
        <f t="shared" si="1"/>
        <v>45.273961433062659</v>
      </c>
      <c r="E24" s="20">
        <v>11</v>
      </c>
      <c r="F24" s="20">
        <f t="shared" si="2"/>
        <v>40.293825675425765</v>
      </c>
      <c r="G24" s="20">
        <v>0</v>
      </c>
      <c r="H24" s="20">
        <v>34</v>
      </c>
      <c r="I24" s="20">
        <f t="shared" si="3"/>
        <v>26.593924945781005</v>
      </c>
      <c r="J24" s="20">
        <f t="shared" si="4"/>
        <v>1.165761093513688</v>
      </c>
      <c r="K24" s="20">
        <f t="shared" si="5"/>
        <v>33.048744120566298</v>
      </c>
      <c r="L24" s="20">
        <v>16</v>
      </c>
      <c r="M24" s="20">
        <v>4.2</v>
      </c>
      <c r="N24" s="25">
        <f t="shared" si="6"/>
        <v>125.89997760215732</v>
      </c>
      <c r="O24" s="20">
        <f t="shared" si="0"/>
        <v>7.8687486001348326</v>
      </c>
      <c r="Q24" s="3"/>
      <c r="R24" s="3"/>
    </row>
    <row r="25" spans="1:18" x14ac:dyDescent="0.2">
      <c r="A25" s="17">
        <v>1986</v>
      </c>
      <c r="B25" s="20">
        <f>Table50!D28</f>
        <v>45.792411599165924</v>
      </c>
      <c r="C25" s="20">
        <v>0</v>
      </c>
      <c r="D25" s="20">
        <f t="shared" si="1"/>
        <v>45.792411599165924</v>
      </c>
      <c r="E25" s="20">
        <v>11</v>
      </c>
      <c r="F25" s="20">
        <f t="shared" si="2"/>
        <v>40.755246323257673</v>
      </c>
      <c r="G25" s="20">
        <v>0</v>
      </c>
      <c r="H25" s="20">
        <v>34</v>
      </c>
      <c r="I25" s="20">
        <f t="shared" si="3"/>
        <v>26.898462573350066</v>
      </c>
      <c r="J25" s="20">
        <f t="shared" si="4"/>
        <v>1.1791106881468523</v>
      </c>
      <c r="K25" s="20">
        <f t="shared" si="5"/>
        <v>33.427198453619191</v>
      </c>
      <c r="L25" s="20">
        <v>16</v>
      </c>
      <c r="M25" s="20">
        <v>4.2</v>
      </c>
      <c r="N25" s="25">
        <f t="shared" si="6"/>
        <v>127.34170839473977</v>
      </c>
      <c r="O25" s="20">
        <f t="shared" si="0"/>
        <v>7.9588567746712355</v>
      </c>
      <c r="Q25" s="3"/>
      <c r="R25" s="3"/>
    </row>
    <row r="26" spans="1:18" x14ac:dyDescent="0.2">
      <c r="A26" s="17">
        <v>1987</v>
      </c>
      <c r="B26" s="20">
        <f>Table50!D29</f>
        <v>47.810548231512598</v>
      </c>
      <c r="C26" s="20">
        <v>0</v>
      </c>
      <c r="D26" s="20">
        <f t="shared" si="1"/>
        <v>47.810548231512598</v>
      </c>
      <c r="E26" s="20">
        <v>11</v>
      </c>
      <c r="F26" s="20">
        <f t="shared" si="2"/>
        <v>42.55138792604621</v>
      </c>
      <c r="G26" s="20">
        <v>0</v>
      </c>
      <c r="H26" s="20">
        <v>34</v>
      </c>
      <c r="I26" s="20">
        <f t="shared" si="3"/>
        <v>28.083916031190498</v>
      </c>
      <c r="J26" s="20">
        <f t="shared" si="4"/>
        <v>1.2310757712302685</v>
      </c>
      <c r="K26" s="20">
        <f t="shared" si="5"/>
        <v>34.900382576492497</v>
      </c>
      <c r="L26" s="20">
        <v>16</v>
      </c>
      <c r="M26" s="20">
        <v>4.2</v>
      </c>
      <c r="N26" s="25">
        <f t="shared" si="6"/>
        <v>132.95383838663807</v>
      </c>
      <c r="O26" s="20">
        <f t="shared" si="0"/>
        <v>8.3096148991648793</v>
      </c>
      <c r="Q26" s="3"/>
      <c r="R26" s="3"/>
    </row>
    <row r="27" spans="1:18" x14ac:dyDescent="0.2">
      <c r="A27" s="17">
        <v>1988</v>
      </c>
      <c r="B27" s="20">
        <f>Table50!D30</f>
        <v>49.066813701498361</v>
      </c>
      <c r="C27" s="20">
        <v>0</v>
      </c>
      <c r="D27" s="20">
        <f t="shared" si="1"/>
        <v>49.066813701498361</v>
      </c>
      <c r="E27" s="20">
        <v>11</v>
      </c>
      <c r="F27" s="20">
        <f t="shared" si="2"/>
        <v>43.669464194333543</v>
      </c>
      <c r="G27" s="20">
        <v>0</v>
      </c>
      <c r="H27" s="20">
        <v>34</v>
      </c>
      <c r="I27" s="20">
        <f t="shared" si="3"/>
        <v>28.82184636826014</v>
      </c>
      <c r="J27" s="20">
        <f t="shared" si="4"/>
        <v>1.2634234024442801</v>
      </c>
      <c r="K27" s="20">
        <f t="shared" si="5"/>
        <v>35.817421747594118</v>
      </c>
      <c r="L27" s="20">
        <v>16</v>
      </c>
      <c r="M27" s="20">
        <v>4.2</v>
      </c>
      <c r="N27" s="25">
        <f t="shared" si="6"/>
        <v>136.44732094321569</v>
      </c>
      <c r="O27" s="20">
        <f t="shared" si="0"/>
        <v>8.5279575589509804</v>
      </c>
      <c r="Q27" s="3"/>
      <c r="R27" s="3"/>
    </row>
    <row r="28" spans="1:18" x14ac:dyDescent="0.2">
      <c r="A28" s="17">
        <v>1989</v>
      </c>
      <c r="B28" s="20">
        <f>Table50!D31</f>
        <v>48.298246453487444</v>
      </c>
      <c r="C28" s="20">
        <v>0</v>
      </c>
      <c r="D28" s="20">
        <f t="shared" si="1"/>
        <v>48.298246453487444</v>
      </c>
      <c r="E28" s="20">
        <v>11</v>
      </c>
      <c r="F28" s="20">
        <f t="shared" si="2"/>
        <v>42.985439343603822</v>
      </c>
      <c r="G28" s="20">
        <v>0</v>
      </c>
      <c r="H28" s="20">
        <v>34</v>
      </c>
      <c r="I28" s="20">
        <f t="shared" si="3"/>
        <v>28.370389966778522</v>
      </c>
      <c r="J28" s="20">
        <f t="shared" si="4"/>
        <v>1.2436335327902914</v>
      </c>
      <c r="K28" s="20">
        <f t="shared" si="5"/>
        <v>35.256388837838365</v>
      </c>
      <c r="L28" s="20">
        <v>16</v>
      </c>
      <c r="M28" s="20">
        <v>4.2</v>
      </c>
      <c r="N28" s="25">
        <f t="shared" si="6"/>
        <v>134.31005271557473</v>
      </c>
      <c r="O28" s="20">
        <f t="shared" si="0"/>
        <v>8.3943782947234205</v>
      </c>
      <c r="Q28" s="3"/>
      <c r="R28" s="3"/>
    </row>
    <row r="29" spans="1:18" x14ac:dyDescent="0.2">
      <c r="A29" s="17">
        <v>1990</v>
      </c>
      <c r="B29" s="20">
        <f>Table50!D32</f>
        <v>49.726213000673432</v>
      </c>
      <c r="C29" s="20">
        <v>0</v>
      </c>
      <c r="D29" s="20">
        <f t="shared" si="1"/>
        <v>49.726213000673432</v>
      </c>
      <c r="E29" s="20">
        <v>11</v>
      </c>
      <c r="F29" s="20">
        <f t="shared" si="2"/>
        <v>44.256329570599355</v>
      </c>
      <c r="G29" s="20">
        <v>0</v>
      </c>
      <c r="H29" s="20">
        <v>34</v>
      </c>
      <c r="I29" s="20">
        <f t="shared" si="3"/>
        <v>29.209177516595574</v>
      </c>
      <c r="J29" s="20">
        <f t="shared" si="4"/>
        <v>1.2804023020973403</v>
      </c>
      <c r="K29" s="20">
        <f t="shared" si="5"/>
        <v>36.298765063308551</v>
      </c>
      <c r="L29" s="20">
        <v>16</v>
      </c>
      <c r="M29" s="20">
        <v>4.2</v>
      </c>
      <c r="N29" s="25">
        <f t="shared" si="6"/>
        <v>138.28100976498496</v>
      </c>
      <c r="O29" s="20">
        <f t="shared" si="0"/>
        <v>8.6425631103115599</v>
      </c>
      <c r="Q29" s="3"/>
      <c r="R29" s="3"/>
    </row>
    <row r="30" spans="1:18" x14ac:dyDescent="0.2">
      <c r="A30" s="17">
        <v>1991</v>
      </c>
      <c r="B30" s="20">
        <f>Table50!D33</f>
        <v>50.572795088696154</v>
      </c>
      <c r="C30" s="20">
        <v>0</v>
      </c>
      <c r="D30" s="20">
        <f t="shared" si="1"/>
        <v>50.572795088696154</v>
      </c>
      <c r="E30" s="20">
        <v>11</v>
      </c>
      <c r="F30" s="20">
        <f t="shared" si="2"/>
        <v>45.009787628939577</v>
      </c>
      <c r="G30" s="20">
        <v>0</v>
      </c>
      <c r="H30" s="20">
        <v>34</v>
      </c>
      <c r="I30" s="20">
        <f t="shared" si="3"/>
        <v>29.706459835100119</v>
      </c>
      <c r="J30" s="20">
        <f t="shared" si="4"/>
        <v>1.3022009790728819</v>
      </c>
      <c r="K30" s="20">
        <f t="shared" si="5"/>
        <v>36.916746656226664</v>
      </c>
      <c r="L30" s="20">
        <v>16</v>
      </c>
      <c r="M30" s="20">
        <v>4.2</v>
      </c>
      <c r="N30" s="25">
        <f t="shared" si="6"/>
        <v>140.63522535705394</v>
      </c>
      <c r="O30" s="20">
        <f t="shared" si="0"/>
        <v>8.7897015848158713</v>
      </c>
      <c r="Q30" s="3"/>
      <c r="R30" s="3"/>
    </row>
    <row r="31" spans="1:18" x14ac:dyDescent="0.2">
      <c r="A31" s="17">
        <v>1992</v>
      </c>
      <c r="B31" s="20">
        <f>Table50!D34</f>
        <v>52.097570158986855</v>
      </c>
      <c r="C31" s="20">
        <v>0</v>
      </c>
      <c r="D31" s="20">
        <f t="shared" si="1"/>
        <v>52.097570158986855</v>
      </c>
      <c r="E31" s="20">
        <v>11</v>
      </c>
      <c r="F31" s="20">
        <f t="shared" si="2"/>
        <v>46.366837441498305</v>
      </c>
      <c r="G31" s="20">
        <v>0</v>
      </c>
      <c r="H31" s="20">
        <v>34</v>
      </c>
      <c r="I31" s="20">
        <f t="shared" si="3"/>
        <v>30.60211271138888</v>
      </c>
      <c r="J31" s="20">
        <f t="shared" si="4"/>
        <v>1.3414624750197865</v>
      </c>
      <c r="K31" s="20">
        <f t="shared" si="5"/>
        <v>38.029790435573439</v>
      </c>
      <c r="L31" s="20">
        <v>16</v>
      </c>
      <c r="M31" s="20">
        <v>4.2</v>
      </c>
      <c r="N31" s="25">
        <f t="shared" si="6"/>
        <v>144.87539213551784</v>
      </c>
      <c r="O31" s="20">
        <f t="shared" si="0"/>
        <v>9.0547120084698651</v>
      </c>
      <c r="Q31" s="3"/>
      <c r="R31" s="3"/>
    </row>
    <row r="32" spans="1:18" x14ac:dyDescent="0.2">
      <c r="A32" s="17">
        <v>1993</v>
      </c>
      <c r="B32" s="20">
        <f>Table50!D35</f>
        <v>54.81451280074311</v>
      </c>
      <c r="C32" s="20">
        <v>0</v>
      </c>
      <c r="D32" s="20">
        <f t="shared" si="1"/>
        <v>54.81451280074311</v>
      </c>
      <c r="E32" s="20">
        <v>11</v>
      </c>
      <c r="F32" s="20">
        <f t="shared" si="2"/>
        <v>48.784916392661366</v>
      </c>
      <c r="G32" s="20">
        <v>0</v>
      </c>
      <c r="H32" s="20">
        <v>34</v>
      </c>
      <c r="I32" s="20">
        <f t="shared" si="3"/>
        <v>32.1980448191565</v>
      </c>
      <c r="J32" s="20">
        <f t="shared" si="4"/>
        <v>1.4114211427575452</v>
      </c>
      <c r="K32" s="20">
        <f t="shared" si="5"/>
        <v>40.013083686605022</v>
      </c>
      <c r="L32" s="20">
        <v>16</v>
      </c>
      <c r="M32" s="20">
        <v>4.2</v>
      </c>
      <c r="N32" s="25">
        <f t="shared" si="6"/>
        <v>152.43079499659055</v>
      </c>
      <c r="O32" s="20">
        <f t="shared" si="0"/>
        <v>9.5269246872869093</v>
      </c>
      <c r="Q32" s="3"/>
      <c r="R32" s="3"/>
    </row>
    <row r="33" spans="1:18" x14ac:dyDescent="0.2">
      <c r="A33" s="17">
        <v>1994</v>
      </c>
      <c r="B33" s="20">
        <f>Table50!D36</f>
        <v>56.969923465172492</v>
      </c>
      <c r="C33" s="20">
        <v>0</v>
      </c>
      <c r="D33" s="20">
        <f t="shared" si="1"/>
        <v>56.969923465172492</v>
      </c>
      <c r="E33" s="20">
        <v>11</v>
      </c>
      <c r="F33" s="20">
        <f t="shared" si="2"/>
        <v>50.703231884003515</v>
      </c>
      <c r="G33" s="20">
        <v>0</v>
      </c>
      <c r="H33" s="20">
        <v>34</v>
      </c>
      <c r="I33" s="20">
        <f t="shared" si="3"/>
        <v>33.464133043442317</v>
      </c>
      <c r="J33" s="20">
        <f t="shared" si="4"/>
        <v>1.4669209005344577</v>
      </c>
      <c r="K33" s="20">
        <f t="shared" si="5"/>
        <v>41.586474069701609</v>
      </c>
      <c r="L33" s="20">
        <v>16</v>
      </c>
      <c r="M33" s="20">
        <v>4.2</v>
      </c>
      <c r="N33" s="25">
        <f t="shared" si="6"/>
        <v>158.4246631226728</v>
      </c>
      <c r="O33" s="20">
        <f t="shared" si="0"/>
        <v>9.9015414451670498</v>
      </c>
      <c r="Q33" s="3"/>
      <c r="R33" s="3"/>
    </row>
    <row r="34" spans="1:18" x14ac:dyDescent="0.2">
      <c r="A34" s="17">
        <v>1995</v>
      </c>
      <c r="B34" s="20">
        <f>Table50!D37</f>
        <v>59.217815980343047</v>
      </c>
      <c r="C34" s="20">
        <v>0</v>
      </c>
      <c r="D34" s="20">
        <f t="shared" si="1"/>
        <v>59.217815980343047</v>
      </c>
      <c r="E34" s="20">
        <v>11</v>
      </c>
      <c r="F34" s="20">
        <f t="shared" si="2"/>
        <v>52.703856222505308</v>
      </c>
      <c r="G34" s="20">
        <v>0</v>
      </c>
      <c r="H34" s="20">
        <v>34</v>
      </c>
      <c r="I34" s="20">
        <f t="shared" si="3"/>
        <v>34.7845451068535</v>
      </c>
      <c r="J34" s="20">
        <f t="shared" si="4"/>
        <v>1.5248019772867287</v>
      </c>
      <c r="K34" s="20">
        <f t="shared" si="5"/>
        <v>43.227373655090112</v>
      </c>
      <c r="L34" s="20">
        <v>16</v>
      </c>
      <c r="M34" s="20">
        <v>4.2</v>
      </c>
      <c r="N34" s="25">
        <f t="shared" si="6"/>
        <v>164.67570916224804</v>
      </c>
      <c r="O34" s="20">
        <f t="shared" si="0"/>
        <v>10.292231822640503</v>
      </c>
      <c r="Q34" s="3"/>
      <c r="R34" s="3"/>
    </row>
    <row r="35" spans="1:18" x14ac:dyDescent="0.2">
      <c r="A35" s="17">
        <v>1996</v>
      </c>
      <c r="B35" s="20">
        <f>Table50!D38</f>
        <v>60.702026695993851</v>
      </c>
      <c r="C35" s="20">
        <v>0</v>
      </c>
      <c r="D35" s="20">
        <f t="shared" si="1"/>
        <v>60.702026695993851</v>
      </c>
      <c r="E35" s="20">
        <v>11</v>
      </c>
      <c r="F35" s="20">
        <f t="shared" si="2"/>
        <v>54.024803759434526</v>
      </c>
      <c r="G35" s="20">
        <v>0</v>
      </c>
      <c r="H35" s="20">
        <v>34</v>
      </c>
      <c r="I35" s="20">
        <f t="shared" si="3"/>
        <v>35.656370481226787</v>
      </c>
      <c r="J35" s="20">
        <f t="shared" si="4"/>
        <v>1.5630189799989824</v>
      </c>
      <c r="K35" s="20">
        <f t="shared" si="5"/>
        <v>44.310806573481152</v>
      </c>
      <c r="L35" s="20">
        <v>16</v>
      </c>
      <c r="M35" s="20">
        <v>4.2</v>
      </c>
      <c r="N35" s="25">
        <f t="shared" si="6"/>
        <v>168.80307266088056</v>
      </c>
      <c r="O35" s="20">
        <f t="shared" si="0"/>
        <v>10.550192041305035</v>
      </c>
      <c r="Q35" s="3"/>
      <c r="R35" s="3"/>
    </row>
    <row r="36" spans="1:18" x14ac:dyDescent="0.2">
      <c r="A36" s="17">
        <v>1997</v>
      </c>
      <c r="B36" s="20">
        <f>Table50!D39</f>
        <v>63.893124808118827</v>
      </c>
      <c r="C36" s="20">
        <v>0</v>
      </c>
      <c r="D36" s="20">
        <f t="shared" si="1"/>
        <v>63.893124808118827</v>
      </c>
      <c r="E36" s="20">
        <v>11</v>
      </c>
      <c r="F36" s="20">
        <f t="shared" si="2"/>
        <v>56.864881079225754</v>
      </c>
      <c r="G36" s="20">
        <v>0</v>
      </c>
      <c r="H36" s="20">
        <v>34</v>
      </c>
      <c r="I36" s="20">
        <f t="shared" si="3"/>
        <v>37.530821512288995</v>
      </c>
      <c r="J36" s="20">
        <f t="shared" si="4"/>
        <v>1.6451866964291066</v>
      </c>
      <c r="K36" s="20">
        <f t="shared" si="5"/>
        <v>46.640220250416959</v>
      </c>
      <c r="L36" s="20">
        <v>16</v>
      </c>
      <c r="M36" s="20">
        <v>4.2</v>
      </c>
      <c r="N36" s="25">
        <f t="shared" si="6"/>
        <v>177.67702952539793</v>
      </c>
      <c r="O36" s="20">
        <f t="shared" si="0"/>
        <v>11.10481434533737</v>
      </c>
      <c r="Q36" s="3"/>
      <c r="R36" s="3"/>
    </row>
    <row r="37" spans="1:18" x14ac:dyDescent="0.2">
      <c r="A37" s="17">
        <v>1998</v>
      </c>
      <c r="B37" s="20">
        <f>Table50!D40</f>
        <v>65.753239843491386</v>
      </c>
      <c r="C37" s="20">
        <v>0</v>
      </c>
      <c r="D37" s="20">
        <f t="shared" si="1"/>
        <v>65.753239843491386</v>
      </c>
      <c r="E37" s="20">
        <v>11</v>
      </c>
      <c r="F37" s="20">
        <f t="shared" si="2"/>
        <v>58.520383460707336</v>
      </c>
      <c r="G37" s="20">
        <v>0</v>
      </c>
      <c r="H37" s="20">
        <v>34</v>
      </c>
      <c r="I37" s="20">
        <f t="shared" si="3"/>
        <v>38.623453084066838</v>
      </c>
      <c r="J37" s="20">
        <f t="shared" si="4"/>
        <v>1.6930828749179985</v>
      </c>
      <c r="K37" s="20">
        <f t="shared" si="5"/>
        <v>47.998052962487797</v>
      </c>
      <c r="L37" s="20">
        <v>16</v>
      </c>
      <c r="M37" s="20">
        <v>4.2</v>
      </c>
      <c r="N37" s="25">
        <f t="shared" si="6"/>
        <v>182.84972557138207</v>
      </c>
      <c r="O37" s="20">
        <f t="shared" si="0"/>
        <v>11.428107848211379</v>
      </c>
      <c r="Q37" s="3"/>
      <c r="R37" s="3"/>
    </row>
    <row r="38" spans="1:18" x14ac:dyDescent="0.2">
      <c r="A38" s="17">
        <v>1999</v>
      </c>
      <c r="B38" s="20">
        <f>Table50!D41</f>
        <v>67.45273221657601</v>
      </c>
      <c r="C38" s="20">
        <v>0</v>
      </c>
      <c r="D38" s="20">
        <f t="shared" si="1"/>
        <v>67.45273221657601</v>
      </c>
      <c r="E38" s="20">
        <v>11</v>
      </c>
      <c r="F38" s="20">
        <f t="shared" si="2"/>
        <v>60.032931672752646</v>
      </c>
      <c r="G38" s="20">
        <v>0</v>
      </c>
      <c r="H38" s="20">
        <v>34</v>
      </c>
      <c r="I38" s="20">
        <f t="shared" si="3"/>
        <v>39.621734904016748</v>
      </c>
      <c r="J38" s="20">
        <f t="shared" si="4"/>
        <v>1.7368431738747068</v>
      </c>
      <c r="K38" s="20">
        <f t="shared" si="5"/>
        <v>49.238635557761</v>
      </c>
      <c r="L38" s="20">
        <v>16</v>
      </c>
      <c r="M38" s="20">
        <v>4.2</v>
      </c>
      <c r="N38" s="25">
        <f t="shared" si="6"/>
        <v>187.57575450575618</v>
      </c>
      <c r="O38" s="20">
        <f t="shared" si="0"/>
        <v>11.723484656609761</v>
      </c>
      <c r="Q38" s="3"/>
      <c r="R38" s="3"/>
    </row>
    <row r="39" spans="1:18" x14ac:dyDescent="0.2">
      <c r="A39" s="17">
        <v>2000</v>
      </c>
      <c r="B39" s="20">
        <f>Table50!D42</f>
        <v>64.435128321928389</v>
      </c>
      <c r="C39" s="20">
        <v>0</v>
      </c>
      <c r="D39" s="20">
        <f t="shared" si="1"/>
        <v>64.435128321928389</v>
      </c>
      <c r="E39" s="20">
        <v>11</v>
      </c>
      <c r="F39" s="20">
        <f t="shared" si="2"/>
        <v>57.347264206516265</v>
      </c>
      <c r="G39" s="20">
        <v>0</v>
      </c>
      <c r="H39" s="20">
        <v>34</v>
      </c>
      <c r="I39" s="20">
        <f t="shared" si="3"/>
        <v>37.849194376300737</v>
      </c>
      <c r="J39" s="20">
        <f t="shared" si="4"/>
        <v>1.6591427671803063</v>
      </c>
      <c r="K39" s="20">
        <f t="shared" si="5"/>
        <v>47.035867878178088</v>
      </c>
      <c r="L39" s="20">
        <v>16</v>
      </c>
      <c r="M39" s="20">
        <v>4.2</v>
      </c>
      <c r="N39" s="25">
        <f t="shared" si="6"/>
        <v>179.18425858353555</v>
      </c>
      <c r="O39" s="20">
        <f t="shared" si="0"/>
        <v>11.199016161470972</v>
      </c>
      <c r="Q39" s="3"/>
      <c r="R39" s="3"/>
    </row>
    <row r="40" spans="1:18" x14ac:dyDescent="0.2">
      <c r="A40" s="17">
        <v>2001</v>
      </c>
      <c r="B40" s="20">
        <f>Table50!D43</f>
        <v>63.853604904987009</v>
      </c>
      <c r="C40" s="20">
        <v>0</v>
      </c>
      <c r="D40" s="20">
        <f t="shared" si="1"/>
        <v>63.853604904987009</v>
      </c>
      <c r="E40" s="20">
        <v>11</v>
      </c>
      <c r="F40" s="20">
        <f t="shared" si="2"/>
        <v>56.829708365438435</v>
      </c>
      <c r="G40" s="20">
        <v>0</v>
      </c>
      <c r="H40" s="20">
        <v>34</v>
      </c>
      <c r="I40" s="20">
        <f t="shared" si="3"/>
        <v>37.507607521189371</v>
      </c>
      <c r="J40" s="20">
        <f t="shared" si="4"/>
        <v>1.6441690968192602</v>
      </c>
      <c r="K40" s="20">
        <f t="shared" si="5"/>
        <v>46.611371810277618</v>
      </c>
      <c r="L40" s="20">
        <v>16</v>
      </c>
      <c r="M40" s="20">
        <v>4.2</v>
      </c>
      <c r="N40" s="25">
        <f t="shared" si="6"/>
        <v>177.56713070581949</v>
      </c>
      <c r="O40" s="20">
        <f t="shared" si="0"/>
        <v>11.097945669113718</v>
      </c>
      <c r="Q40" s="3"/>
      <c r="R40" s="3"/>
    </row>
    <row r="41" spans="1:18" x14ac:dyDescent="0.2">
      <c r="A41" s="17">
        <v>2002</v>
      </c>
      <c r="B41" s="20">
        <f>Table50!D44</f>
        <v>64.289514147172824</v>
      </c>
      <c r="C41" s="20">
        <v>0</v>
      </c>
      <c r="D41" s="20">
        <f t="shared" si="1"/>
        <v>64.289514147172824</v>
      </c>
      <c r="E41" s="20">
        <v>11</v>
      </c>
      <c r="F41" s="20">
        <f t="shared" si="2"/>
        <v>57.217667590983815</v>
      </c>
      <c r="G41" s="20">
        <v>0</v>
      </c>
      <c r="H41" s="20">
        <v>34</v>
      </c>
      <c r="I41" s="20">
        <f t="shared" si="3"/>
        <v>37.763660610049314</v>
      </c>
      <c r="J41" s="20">
        <f t="shared" si="4"/>
        <v>1.6553933418103808</v>
      </c>
      <c r="K41" s="20">
        <f t="shared" si="5"/>
        <v>46.92957354365339</v>
      </c>
      <c r="L41" s="20">
        <v>16</v>
      </c>
      <c r="M41" s="20">
        <v>4.2</v>
      </c>
      <c r="N41" s="25">
        <f t="shared" si="6"/>
        <v>178.77932778534625</v>
      </c>
      <c r="O41" s="20">
        <f t="shared" si="0"/>
        <v>11.173707986584141</v>
      </c>
      <c r="Q41" s="3"/>
      <c r="R41" s="3"/>
    </row>
    <row r="42" spans="1:18" x14ac:dyDescent="0.2">
      <c r="A42" s="17">
        <v>2003</v>
      </c>
      <c r="B42" s="20">
        <f>Table50!D45</f>
        <v>62.585387789918578</v>
      </c>
      <c r="C42" s="20">
        <v>0</v>
      </c>
      <c r="D42" s="20">
        <f t="shared" si="1"/>
        <v>62.585387789918578</v>
      </c>
      <c r="E42" s="20">
        <v>11</v>
      </c>
      <c r="F42" s="20">
        <f t="shared" si="2"/>
        <v>55.700995133027533</v>
      </c>
      <c r="G42" s="20">
        <v>0</v>
      </c>
      <c r="H42" s="20">
        <v>34</v>
      </c>
      <c r="I42" s="20">
        <f t="shared" si="3"/>
        <v>36.762656787798171</v>
      </c>
      <c r="J42" s="20">
        <f t="shared" si="4"/>
        <v>1.6115137222048515</v>
      </c>
      <c r="K42" s="20">
        <f t="shared" si="5"/>
        <v>45.685608267646437</v>
      </c>
      <c r="L42" s="20">
        <v>16</v>
      </c>
      <c r="M42" s="20">
        <v>4.2</v>
      </c>
      <c r="N42" s="25">
        <f t="shared" si="6"/>
        <v>174.04041244817691</v>
      </c>
      <c r="O42" s="20">
        <f t="shared" si="0"/>
        <v>10.877525778011057</v>
      </c>
      <c r="Q42" s="3"/>
      <c r="R42" s="3"/>
    </row>
    <row r="43" spans="1:18" x14ac:dyDescent="0.2">
      <c r="A43" s="17">
        <v>2004</v>
      </c>
      <c r="B43" s="20">
        <f>Table50!D46</f>
        <v>61.59242915937056</v>
      </c>
      <c r="C43" s="20">
        <v>0</v>
      </c>
      <c r="D43" s="20">
        <f t="shared" si="1"/>
        <v>61.59242915937056</v>
      </c>
      <c r="E43" s="20">
        <v>11</v>
      </c>
      <c r="F43" s="20">
        <f t="shared" si="2"/>
        <v>54.817261951839797</v>
      </c>
      <c r="G43" s="20">
        <v>0</v>
      </c>
      <c r="H43" s="20">
        <v>34</v>
      </c>
      <c r="I43" s="20">
        <f t="shared" si="3"/>
        <v>36.179392888214267</v>
      </c>
      <c r="J43" s="20">
        <f t="shared" si="4"/>
        <v>1.5859459896203514</v>
      </c>
      <c r="K43" s="20">
        <f t="shared" si="5"/>
        <v>44.960775832742151</v>
      </c>
      <c r="L43" s="20">
        <v>16</v>
      </c>
      <c r="M43" s="20">
        <v>4.2</v>
      </c>
      <c r="N43" s="25">
        <f t="shared" si="6"/>
        <v>171.27914602949389</v>
      </c>
      <c r="O43" s="20">
        <f t="shared" si="0"/>
        <v>10.704946626843368</v>
      </c>
      <c r="R43" s="3"/>
    </row>
    <row r="44" spans="1:18" x14ac:dyDescent="0.2">
      <c r="A44" s="17">
        <v>2005</v>
      </c>
      <c r="B44" s="20">
        <f>Table50!D47</f>
        <v>60.966040768734082</v>
      </c>
      <c r="C44" s="20">
        <v>0</v>
      </c>
      <c r="D44" s="20">
        <f t="shared" si="1"/>
        <v>60.966040768734082</v>
      </c>
      <c r="E44" s="20">
        <v>11</v>
      </c>
      <c r="F44" s="20">
        <f t="shared" si="2"/>
        <v>54.259776284173334</v>
      </c>
      <c r="G44" s="20">
        <v>0</v>
      </c>
      <c r="H44" s="20">
        <v>34</v>
      </c>
      <c r="I44" s="20">
        <f t="shared" si="3"/>
        <v>35.8114523475544</v>
      </c>
      <c r="J44" s="20">
        <f t="shared" si="4"/>
        <v>1.5698170892078642</v>
      </c>
      <c r="K44" s="20">
        <f t="shared" si="5"/>
        <v>44.503529570498344</v>
      </c>
      <c r="L44" s="20">
        <v>16</v>
      </c>
      <c r="M44" s="20">
        <v>4.2</v>
      </c>
      <c r="N44" s="25">
        <f t="shared" si="6"/>
        <v>169.53725550666036</v>
      </c>
      <c r="O44" s="20">
        <f t="shared" si="0"/>
        <v>10.596078469166272</v>
      </c>
      <c r="R44" s="3"/>
    </row>
    <row r="45" spans="1:18" x14ac:dyDescent="0.2">
      <c r="A45" s="17">
        <v>2006</v>
      </c>
      <c r="B45" s="20">
        <f>Table50!D48</f>
        <v>60.220822672172197</v>
      </c>
      <c r="C45" s="20">
        <v>0</v>
      </c>
      <c r="D45" s="20">
        <f t="shared" si="1"/>
        <v>60.220822672172197</v>
      </c>
      <c r="E45" s="20">
        <v>11</v>
      </c>
      <c r="F45" s="20">
        <f t="shared" si="2"/>
        <v>53.596532178233254</v>
      </c>
      <c r="G45" s="20">
        <v>0</v>
      </c>
      <c r="H45" s="20">
        <v>34</v>
      </c>
      <c r="I45" s="20">
        <f t="shared" si="3"/>
        <v>35.373711237633948</v>
      </c>
      <c r="J45" s="20">
        <f t="shared" si="4"/>
        <v>1.5506284378140909</v>
      </c>
      <c r="K45" s="20">
        <f t="shared" si="5"/>
        <v>43.95954089781057</v>
      </c>
      <c r="L45" s="20">
        <v>16</v>
      </c>
      <c r="M45" s="20">
        <v>4.2</v>
      </c>
      <c r="N45" s="25">
        <f t="shared" si="6"/>
        <v>167.46491770594503</v>
      </c>
      <c r="O45" s="20">
        <f t="shared" si="0"/>
        <v>10.466557356621564</v>
      </c>
      <c r="R45" s="3"/>
    </row>
    <row r="46" spans="1:18" x14ac:dyDescent="0.2">
      <c r="A46" s="17">
        <v>2007</v>
      </c>
      <c r="B46" s="20">
        <f>Table50!D49</f>
        <v>57.876782786384069</v>
      </c>
      <c r="C46" s="20">
        <v>0</v>
      </c>
      <c r="D46" s="20">
        <f t="shared" si="1"/>
        <v>57.876782786384069</v>
      </c>
      <c r="E46" s="20">
        <v>11</v>
      </c>
      <c r="F46" s="20">
        <f t="shared" si="2"/>
        <v>51.510336679881824</v>
      </c>
      <c r="G46" s="20">
        <v>0</v>
      </c>
      <c r="H46" s="20">
        <v>34</v>
      </c>
      <c r="I46" s="20">
        <f t="shared" si="3"/>
        <v>33.996822208722008</v>
      </c>
      <c r="J46" s="20">
        <f t="shared" si="4"/>
        <v>1.4902716584645264</v>
      </c>
      <c r="K46" s="20">
        <f t="shared" si="5"/>
        <v>42.248456381640089</v>
      </c>
      <c r="L46" s="20">
        <v>16</v>
      </c>
      <c r="M46" s="20">
        <v>4.2</v>
      </c>
      <c r="N46" s="25">
        <f t="shared" si="6"/>
        <v>160.94650050148604</v>
      </c>
      <c r="O46" s="20">
        <f t="shared" si="0"/>
        <v>10.059156281342878</v>
      </c>
      <c r="R46" s="3"/>
    </row>
    <row r="47" spans="1:18" x14ac:dyDescent="0.2">
      <c r="A47" s="17">
        <v>2008</v>
      </c>
      <c r="B47" s="20">
        <f>Table50!D50</f>
        <v>54.593655724215758</v>
      </c>
      <c r="C47" s="20">
        <v>0</v>
      </c>
      <c r="D47" s="20">
        <f t="shared" si="1"/>
        <v>54.593655724215758</v>
      </c>
      <c r="E47" s="20">
        <v>11</v>
      </c>
      <c r="F47" s="20">
        <f t="shared" si="2"/>
        <v>48.588353594552025</v>
      </c>
      <c r="G47" s="20">
        <v>0</v>
      </c>
      <c r="H47" s="20">
        <v>34</v>
      </c>
      <c r="I47" s="20">
        <f t="shared" si="3"/>
        <v>32.068313372404333</v>
      </c>
      <c r="J47" s="20">
        <f t="shared" si="4"/>
        <v>1.4057342848177241</v>
      </c>
      <c r="K47" s="20">
        <f t="shared" si="5"/>
        <v>39.851864107440065</v>
      </c>
      <c r="L47" s="20">
        <v>16</v>
      </c>
      <c r="M47" s="20">
        <v>4.2</v>
      </c>
      <c r="N47" s="25">
        <f t="shared" si="6"/>
        <v>151.81662517120023</v>
      </c>
      <c r="O47" s="20">
        <f t="shared" si="0"/>
        <v>9.4885390732000143</v>
      </c>
      <c r="R47" s="3"/>
    </row>
    <row r="48" spans="1:18" x14ac:dyDescent="0.2">
      <c r="A48" s="17">
        <v>2009</v>
      </c>
      <c r="B48" s="20">
        <f>Table50!D51</f>
        <v>51.877330221387268</v>
      </c>
      <c r="C48" s="20">
        <v>0</v>
      </c>
      <c r="D48" s="20">
        <f t="shared" si="1"/>
        <v>51.877330221387268</v>
      </c>
      <c r="E48" s="20">
        <v>11</v>
      </c>
      <c r="F48" s="20">
        <f t="shared" si="2"/>
        <v>46.170823897034666</v>
      </c>
      <c r="G48" s="20">
        <v>0</v>
      </c>
      <c r="H48" s="20">
        <v>34</v>
      </c>
      <c r="I48" s="20">
        <f t="shared" si="3"/>
        <v>30.472743772042879</v>
      </c>
      <c r="J48" s="20">
        <f t="shared" si="4"/>
        <v>1.3357915078155782</v>
      </c>
      <c r="K48" s="20">
        <f t="shared" si="5"/>
        <v>37.869021350817732</v>
      </c>
      <c r="L48" s="20">
        <v>16</v>
      </c>
      <c r="M48" s="20">
        <v>4.2</v>
      </c>
      <c r="N48" s="25">
        <f t="shared" si="6"/>
        <v>144.26293847930563</v>
      </c>
      <c r="O48" s="20">
        <f t="shared" si="0"/>
        <v>9.016433654956602</v>
      </c>
      <c r="R48" s="3"/>
    </row>
    <row r="49" spans="1:18" x14ac:dyDescent="0.2">
      <c r="A49" s="17">
        <v>2010</v>
      </c>
      <c r="B49" s="20">
        <f>Table50!D52</f>
        <v>50.630661984823256</v>
      </c>
      <c r="C49" s="20">
        <v>0</v>
      </c>
      <c r="D49" s="20">
        <f t="shared" si="1"/>
        <v>50.630661984823256</v>
      </c>
      <c r="E49" s="20">
        <v>11</v>
      </c>
      <c r="F49" s="20">
        <f t="shared" si="2"/>
        <v>45.061289166492699</v>
      </c>
      <c r="G49" s="20">
        <v>0</v>
      </c>
      <c r="H49" s="20">
        <v>34</v>
      </c>
      <c r="I49" s="20">
        <f t="shared" si="3"/>
        <v>29.740450849885182</v>
      </c>
      <c r="J49" s="20">
        <f t="shared" si="4"/>
        <v>1.3036909961593504</v>
      </c>
      <c r="K49" s="20">
        <f t="shared" si="5"/>
        <v>36.958987895619501</v>
      </c>
      <c r="L49" s="20">
        <v>16</v>
      </c>
      <c r="M49" s="20">
        <v>4.2</v>
      </c>
      <c r="N49" s="25">
        <f t="shared" si="6"/>
        <v>140.79614436426476</v>
      </c>
      <c r="O49" s="20">
        <f t="shared" si="0"/>
        <v>8.7997590227665476</v>
      </c>
      <c r="R49" s="3"/>
    </row>
    <row r="50" spans="1:18" x14ac:dyDescent="0.2">
      <c r="A50" s="17">
        <v>2011</v>
      </c>
      <c r="B50" s="20">
        <f>Table50!D53</f>
        <v>48.64843462692842</v>
      </c>
      <c r="C50" s="20">
        <v>0</v>
      </c>
      <c r="D50" s="20">
        <f t="shared" si="1"/>
        <v>48.64843462692842</v>
      </c>
      <c r="E50" s="20">
        <v>11</v>
      </c>
      <c r="F50" s="20">
        <f t="shared" si="2"/>
        <v>43.297106817966295</v>
      </c>
      <c r="G50" s="20">
        <v>0</v>
      </c>
      <c r="H50" s="20">
        <v>34</v>
      </c>
      <c r="I50" s="20">
        <f t="shared" si="3"/>
        <v>28.576090499857756</v>
      </c>
      <c r="J50" s="20">
        <f t="shared" si="4"/>
        <v>1.252650542459518</v>
      </c>
      <c r="K50" s="20">
        <f t="shared" si="5"/>
        <v>35.512016553456107</v>
      </c>
      <c r="L50" s="20">
        <v>16</v>
      </c>
      <c r="M50" s="20">
        <v>4.2</v>
      </c>
      <c r="N50" s="25">
        <f t="shared" si="6"/>
        <v>135.28387258459469</v>
      </c>
      <c r="O50" s="20">
        <f t="shared" si="0"/>
        <v>8.4552420365371681</v>
      </c>
      <c r="R50" s="3"/>
    </row>
    <row r="51" spans="1:18" x14ac:dyDescent="0.2">
      <c r="A51" s="17">
        <v>2012</v>
      </c>
      <c r="B51" s="20">
        <f>Table50!D54</f>
        <v>47.758577844240968</v>
      </c>
      <c r="C51" s="20">
        <v>0</v>
      </c>
      <c r="D51" s="20">
        <f t="shared" si="1"/>
        <v>47.758577844240968</v>
      </c>
      <c r="E51" s="20">
        <v>11</v>
      </c>
      <c r="F51" s="20">
        <f t="shared" si="2"/>
        <v>42.50513428137446</v>
      </c>
      <c r="G51" s="20">
        <v>0</v>
      </c>
      <c r="H51" s="20">
        <v>34</v>
      </c>
      <c r="I51" s="20">
        <f t="shared" si="3"/>
        <v>28.053388625707143</v>
      </c>
      <c r="J51" s="20">
        <f t="shared" si="4"/>
        <v>1.2297375835926418</v>
      </c>
      <c r="K51" s="20">
        <f t="shared" si="5"/>
        <v>34.862445626059596</v>
      </c>
      <c r="L51" s="20">
        <v>16</v>
      </c>
      <c r="M51" s="20">
        <v>4.2</v>
      </c>
      <c r="N51" s="25">
        <f t="shared" si="6"/>
        <v>132.80931667070323</v>
      </c>
      <c r="O51" s="20">
        <f t="shared" si="0"/>
        <v>8.3005822919189516</v>
      </c>
    </row>
    <row r="52" spans="1:18" x14ac:dyDescent="0.2">
      <c r="A52" s="17">
        <v>2013</v>
      </c>
      <c r="B52" s="20">
        <f>Table50!D55</f>
        <v>45.843746450716182</v>
      </c>
      <c r="C52" s="20">
        <v>0</v>
      </c>
      <c r="D52" s="20">
        <f t="shared" si="1"/>
        <v>45.843746450716182</v>
      </c>
      <c r="E52" s="20">
        <v>11</v>
      </c>
      <c r="F52" s="20">
        <f t="shared" si="2"/>
        <v>40.800934341137406</v>
      </c>
      <c r="G52" s="20">
        <v>0</v>
      </c>
      <c r="H52" s="20">
        <v>34</v>
      </c>
      <c r="I52" s="20">
        <f t="shared" si="3"/>
        <v>26.928616665150685</v>
      </c>
      <c r="J52" s="20">
        <f t="shared" si="4"/>
        <v>1.180432511349071</v>
      </c>
      <c r="K52" s="20">
        <f t="shared" si="5"/>
        <v>33.464671480490487</v>
      </c>
      <c r="L52" s="20">
        <v>16</v>
      </c>
      <c r="M52" s="20">
        <v>4.2</v>
      </c>
      <c r="N52" s="25">
        <f t="shared" si="6"/>
        <v>127.4844627828209</v>
      </c>
      <c r="O52" s="20">
        <f t="shared" si="0"/>
        <v>7.9677789239263062</v>
      </c>
    </row>
    <row r="53" spans="1:18" x14ac:dyDescent="0.2">
      <c r="A53" s="17">
        <v>2014</v>
      </c>
      <c r="B53" s="20">
        <f>Table50!D56</f>
        <v>46.068717185424724</v>
      </c>
      <c r="C53" s="20">
        <v>0</v>
      </c>
      <c r="D53" s="20">
        <f t="shared" si="1"/>
        <v>46.068717185424724</v>
      </c>
      <c r="E53" s="20">
        <v>11</v>
      </c>
      <c r="F53" s="20">
        <f t="shared" si="2"/>
        <v>41.001158295028006</v>
      </c>
      <c r="G53" s="20">
        <v>0</v>
      </c>
      <c r="H53" s="20">
        <v>34</v>
      </c>
      <c r="I53" s="20">
        <f t="shared" si="3"/>
        <v>27.060764474718482</v>
      </c>
      <c r="J53" s="20">
        <f t="shared" si="4"/>
        <v>1.1862252920424541</v>
      </c>
      <c r="K53" s="20">
        <f t="shared" si="5"/>
        <v>33.628893916757548</v>
      </c>
      <c r="L53" s="20">
        <v>16</v>
      </c>
      <c r="M53" s="20">
        <v>4.2</v>
      </c>
      <c r="N53" s="25">
        <f t="shared" si="6"/>
        <v>128.11007206383826</v>
      </c>
      <c r="O53" s="20">
        <f t="shared" si="0"/>
        <v>8.0068795039898912</v>
      </c>
    </row>
    <row r="54" spans="1:18" x14ac:dyDescent="0.2">
      <c r="A54" s="17">
        <v>2015</v>
      </c>
      <c r="B54" s="20">
        <f>Table50!D57</f>
        <v>44.807759741494401</v>
      </c>
      <c r="C54" s="20">
        <v>0</v>
      </c>
      <c r="D54" s="20">
        <f t="shared" si="1"/>
        <v>44.807759741494401</v>
      </c>
      <c r="E54" s="20">
        <v>11</v>
      </c>
      <c r="F54" s="20">
        <f t="shared" si="2"/>
        <v>39.878906169930019</v>
      </c>
      <c r="G54" s="20">
        <v>0</v>
      </c>
      <c r="H54" s="20">
        <v>34</v>
      </c>
      <c r="I54" s="20">
        <f t="shared" si="3"/>
        <v>26.320078072153812</v>
      </c>
      <c r="J54" s="20">
        <f t="shared" si="4"/>
        <v>1.1537568469985233</v>
      </c>
      <c r="K54" s="20">
        <f t="shared" si="5"/>
        <v>32.708429733984637</v>
      </c>
      <c r="L54" s="20">
        <v>16</v>
      </c>
      <c r="M54" s="20">
        <v>4.2</v>
      </c>
      <c r="N54" s="25">
        <f t="shared" si="6"/>
        <v>124.60354184375099</v>
      </c>
      <c r="O54" s="20">
        <f t="shared" si="0"/>
        <v>7.7877213652344368</v>
      </c>
    </row>
    <row r="55" spans="1:18" x14ac:dyDescent="0.2">
      <c r="A55" s="17">
        <v>2016</v>
      </c>
      <c r="B55" s="20">
        <f>Table50!D58</f>
        <v>43.573931125959575</v>
      </c>
      <c r="C55" s="20">
        <v>0</v>
      </c>
      <c r="D55" s="20">
        <f t="shared" si="1"/>
        <v>43.573931125959575</v>
      </c>
      <c r="E55" s="20">
        <v>11</v>
      </c>
      <c r="F55" s="20">
        <f t="shared" si="2"/>
        <v>38.780798702104022</v>
      </c>
      <c r="G55" s="20">
        <v>0</v>
      </c>
      <c r="H55" s="20">
        <v>34</v>
      </c>
      <c r="I55" s="20">
        <f t="shared" si="3"/>
        <v>25.595327143388655</v>
      </c>
      <c r="J55" s="20">
        <f t="shared" si="4"/>
        <v>1.1219869432718315</v>
      </c>
      <c r="K55" s="20">
        <f t="shared" si="5"/>
        <v>31.807768848284784</v>
      </c>
      <c r="L55" s="20">
        <v>16</v>
      </c>
      <c r="M55" s="20">
        <v>4.2</v>
      </c>
      <c r="N55" s="25">
        <f t="shared" si="6"/>
        <v>121.1724527553706</v>
      </c>
      <c r="O55" s="20">
        <f t="shared" si="0"/>
        <v>7.5732782972106625</v>
      </c>
    </row>
    <row r="56" spans="1:18" x14ac:dyDescent="0.2">
      <c r="A56" s="17">
        <v>2017</v>
      </c>
      <c r="B56" s="20">
        <f>Table50!D59</f>
        <v>42.360007894148218</v>
      </c>
      <c r="C56" s="20">
        <v>0</v>
      </c>
      <c r="D56" s="20">
        <f t="shared" si="1"/>
        <v>42.360007894148218</v>
      </c>
      <c r="E56" s="20">
        <v>11</v>
      </c>
      <c r="F56" s="20">
        <f t="shared" si="2"/>
        <v>37.700407025791911</v>
      </c>
      <c r="G56" s="20">
        <v>0</v>
      </c>
      <c r="H56" s="20">
        <v>34</v>
      </c>
      <c r="I56" s="20">
        <f t="shared" si="3"/>
        <v>24.882268637022662</v>
      </c>
      <c r="J56" s="20">
        <f t="shared" si="4"/>
        <v>1.0907295840886646</v>
      </c>
      <c r="K56" s="20">
        <f t="shared" si="5"/>
        <v>30.921638344121597</v>
      </c>
      <c r="L56" s="20">
        <v>16</v>
      </c>
      <c r="M56" s="20">
        <v>4.2</v>
      </c>
      <c r="N56" s="25">
        <f t="shared" si="6"/>
        <v>117.7967175014156</v>
      </c>
      <c r="O56" s="20">
        <f t="shared" si="0"/>
        <v>7.362294843838475</v>
      </c>
    </row>
    <row r="57" spans="1:18" x14ac:dyDescent="0.2">
      <c r="A57" s="17">
        <v>2018</v>
      </c>
      <c r="B57" s="20">
        <f>Table50!D60</f>
        <v>41.028565004363628</v>
      </c>
      <c r="C57" s="20">
        <v>0</v>
      </c>
      <c r="D57" s="20">
        <f t="shared" si="1"/>
        <v>41.028565004363628</v>
      </c>
      <c r="E57" s="20">
        <v>11</v>
      </c>
      <c r="F57" s="20">
        <f t="shared" si="2"/>
        <v>36.515422853883628</v>
      </c>
      <c r="G57" s="20">
        <v>0</v>
      </c>
      <c r="H57" s="20">
        <v>34</v>
      </c>
      <c r="I57" s="20">
        <f t="shared" si="3"/>
        <v>24.100179083563194</v>
      </c>
      <c r="J57" s="20">
        <f t="shared" si="4"/>
        <v>1.0564462064027702</v>
      </c>
      <c r="K57" s="20">
        <f t="shared" si="5"/>
        <v>29.949721728415334</v>
      </c>
      <c r="L57" s="20">
        <v>16</v>
      </c>
      <c r="M57" s="20">
        <v>4.2</v>
      </c>
      <c r="N57" s="25">
        <f t="shared" si="6"/>
        <v>114.09417801301079</v>
      </c>
      <c r="O57" s="20">
        <f t="shared" si="0"/>
        <v>7.1308861258131744</v>
      </c>
    </row>
    <row r="58" spans="1:18" x14ac:dyDescent="0.2">
      <c r="A58" s="17">
        <v>2019</v>
      </c>
      <c r="B58" s="20">
        <f>Table50!D61</f>
        <v>40.083240344722839</v>
      </c>
      <c r="C58" s="20">
        <v>0</v>
      </c>
      <c r="D58" s="20">
        <f t="shared" si="1"/>
        <v>40.083240344722839</v>
      </c>
      <c r="E58" s="20">
        <v>11</v>
      </c>
      <c r="F58" s="20">
        <f t="shared" si="2"/>
        <v>35.674083906803325</v>
      </c>
      <c r="G58" s="20">
        <v>0</v>
      </c>
      <c r="H58" s="20">
        <v>34</v>
      </c>
      <c r="I58" s="20">
        <f t="shared" si="3"/>
        <v>23.544895378490196</v>
      </c>
      <c r="J58" s="20">
        <f t="shared" si="4"/>
        <v>1.032105002892721</v>
      </c>
      <c r="K58" s="20">
        <f t="shared" si="5"/>
        <v>29.259660779507193</v>
      </c>
      <c r="L58" s="20">
        <v>16</v>
      </c>
      <c r="M58" s="20">
        <v>4.2</v>
      </c>
      <c r="N58" s="25">
        <f t="shared" si="6"/>
        <v>111.46537439812263</v>
      </c>
      <c r="O58" s="20">
        <f t="shared" si="0"/>
        <v>6.9665858998826646</v>
      </c>
    </row>
    <row r="59" spans="1:18" x14ac:dyDescent="0.2">
      <c r="A59" s="17">
        <v>2020</v>
      </c>
      <c r="B59" s="20">
        <f>Table50!D62</f>
        <v>40.043155492520683</v>
      </c>
      <c r="C59" s="20">
        <v>0</v>
      </c>
      <c r="D59" s="20">
        <f t="shared" si="1"/>
        <v>40.043155492520683</v>
      </c>
      <c r="E59" s="20">
        <v>11</v>
      </c>
      <c r="F59" s="20">
        <f>+(D59-D59*(E59)/100)</f>
        <v>35.638408388343407</v>
      </c>
      <c r="G59" s="20">
        <v>0</v>
      </c>
      <c r="H59" s="20">
        <v>34</v>
      </c>
      <c r="I59" s="20">
        <f t="shared" si="3"/>
        <v>23.521349536306651</v>
      </c>
      <c r="J59" s="20">
        <f>+(I59/365)*16</f>
        <v>1.031072856386045</v>
      </c>
      <c r="K59" s="20">
        <f>+J59*28.3495</f>
        <v>29.230399942116179</v>
      </c>
      <c r="L59" s="20">
        <v>16</v>
      </c>
      <c r="M59" s="20">
        <v>4.2</v>
      </c>
      <c r="N59" s="25">
        <f t="shared" si="6"/>
        <v>111.35390454139497</v>
      </c>
      <c r="O59" s="20">
        <f t="shared" si="0"/>
        <v>6.9596190338371855</v>
      </c>
    </row>
    <row r="60" spans="1:18" x14ac:dyDescent="0.2">
      <c r="A60" s="17">
        <v>2021</v>
      </c>
      <c r="B60" s="20">
        <f>Table50!D63</f>
        <v>39.548716473569307</v>
      </c>
      <c r="C60" s="20">
        <v>0</v>
      </c>
      <c r="D60" s="20">
        <f t="shared" ref="D60" si="7">+B60-B60*(C60/100)</f>
        <v>39.548716473569307</v>
      </c>
      <c r="E60" s="20">
        <v>11</v>
      </c>
      <c r="F60" s="20">
        <f t="shared" ref="F60" si="8">+(D60-D60*(E60)/100)</f>
        <v>35.198357661476685</v>
      </c>
      <c r="G60" s="20">
        <v>0</v>
      </c>
      <c r="H60" s="20">
        <v>34</v>
      </c>
      <c r="I60" s="20">
        <f t="shared" ref="I60" si="9">+F60-F60*(G60+H60)/100</f>
        <v>23.23091605657461</v>
      </c>
      <c r="J60" s="20">
        <f>+(I60/365)*16</f>
        <v>1.0183415257676542</v>
      </c>
      <c r="K60" s="20">
        <f>+J60*28.3495</f>
        <v>28.869473084750112</v>
      </c>
      <c r="L60" s="20">
        <v>16</v>
      </c>
      <c r="M60" s="20">
        <v>4.2</v>
      </c>
      <c r="N60" s="25">
        <f t="shared" ref="N60" si="10">+O60*L60</f>
        <v>109.97894508476233</v>
      </c>
      <c r="O60" s="20">
        <f t="shared" ref="O60" si="11">+K60/M60</f>
        <v>6.8736840677976456</v>
      </c>
    </row>
    <row r="61" spans="1:18" s="49" customFormat="1" x14ac:dyDescent="0.2">
      <c r="A61" s="44">
        <v>2022</v>
      </c>
      <c r="B61" s="50">
        <f>Table50!D64</f>
        <v>39.437958289473642</v>
      </c>
      <c r="C61" s="50">
        <v>0</v>
      </c>
      <c r="D61" s="50">
        <f t="shared" ref="D61" si="12">+B61-B61*(C61/100)</f>
        <v>39.437958289473642</v>
      </c>
      <c r="E61" s="50">
        <v>11</v>
      </c>
      <c r="F61" s="50">
        <f t="shared" ref="F61" si="13">+(D61-D61*(E61)/100)</f>
        <v>35.09978287763154</v>
      </c>
      <c r="G61" s="50">
        <v>0</v>
      </c>
      <c r="H61" s="50">
        <v>34</v>
      </c>
      <c r="I61" s="50">
        <f t="shared" ref="I61" si="14">+F61-F61*(G61+H61)/100</f>
        <v>23.165856699236816</v>
      </c>
      <c r="J61" s="50">
        <f>+(I61/365)*16</f>
        <v>1.0154896087336687</v>
      </c>
      <c r="K61" s="50">
        <f>+J61*28.3495</f>
        <v>28.788622662795138</v>
      </c>
      <c r="L61" s="50">
        <v>16</v>
      </c>
      <c r="M61" s="50">
        <v>4.2</v>
      </c>
      <c r="N61" s="52">
        <f t="shared" ref="N61" si="15">+O61*L61</f>
        <v>109.67094347731481</v>
      </c>
      <c r="O61" s="50">
        <f t="shared" ref="O61" si="16">+K61/M61</f>
        <v>6.8544339673321755</v>
      </c>
    </row>
    <row r="62" spans="1:18" x14ac:dyDescent="0.2">
      <c r="A62" s="2" t="s">
        <v>102</v>
      </c>
    </row>
    <row r="63" spans="1:18" x14ac:dyDescent="0.2">
      <c r="A63" s="18" t="s">
        <v>96</v>
      </c>
    </row>
    <row r="64" spans="1:18" x14ac:dyDescent="0.2">
      <c r="A64" s="18" t="s">
        <v>112</v>
      </c>
    </row>
    <row r="65" spans="1:13" x14ac:dyDescent="0.2">
      <c r="A65" s="2" t="s">
        <v>81</v>
      </c>
    </row>
    <row r="66" spans="1:13" x14ac:dyDescent="0.2">
      <c r="A66" s="2" t="s">
        <v>82</v>
      </c>
    </row>
    <row r="67" spans="1:13" x14ac:dyDescent="0.2">
      <c r="A67" s="2" t="s">
        <v>83</v>
      </c>
    </row>
    <row r="68" spans="1:13" x14ac:dyDescent="0.2">
      <c r="A68" s="18" t="s">
        <v>118</v>
      </c>
    </row>
    <row r="69" spans="1:13" x14ac:dyDescent="0.2">
      <c r="A69" s="8"/>
      <c r="C69" s="3"/>
      <c r="D69" s="3"/>
      <c r="E69" s="3"/>
      <c r="F69" s="3"/>
      <c r="G69" s="3"/>
      <c r="H69" s="3"/>
      <c r="I69" s="3"/>
      <c r="J69" s="3"/>
      <c r="K69" s="3"/>
      <c r="L69" s="3"/>
      <c r="M69" s="3"/>
    </row>
  </sheetData>
  <pageMargins left="0.75" right="0.75" top="1" bottom="1" header="0.5" footer="0.5"/>
  <pageSetup scale="7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A9E6-F090-4425-B82E-AC2010444BF3}">
  <dimension ref="A1:T69"/>
  <sheetViews>
    <sheetView zoomScaleNormal="100" workbookViewId="0">
      <pane xSplit="1" ySplit="8" topLeftCell="B9" activePane="bottomRight" state="frozen"/>
      <selection pane="topRight" activeCell="B1" sqref="B1"/>
      <selection pane="bottomLeft" activeCell="A6" sqref="A6"/>
      <selection pane="bottomRight"/>
    </sheetView>
  </sheetViews>
  <sheetFormatPr defaultRowHeight="11.25" x14ac:dyDescent="0.2"/>
  <cols>
    <col min="1" max="1" width="9.140625" style="2"/>
    <col min="2" max="2" width="10.85546875" style="2" customWidth="1"/>
    <col min="3" max="3" width="11.42578125" style="2" customWidth="1"/>
    <col min="4" max="4" width="10.42578125" style="2" customWidth="1"/>
    <col min="5" max="5" width="14.7109375" style="2" customWidth="1"/>
    <col min="6" max="6" width="11.28515625" style="2" customWidth="1"/>
    <col min="7" max="7" width="11.85546875" style="2" customWidth="1"/>
    <col min="8" max="8" width="13.5703125" style="2" customWidth="1"/>
    <col min="9" max="11" width="7.5703125" style="2" customWidth="1"/>
    <col min="12" max="12" width="8.85546875" style="2" customWidth="1"/>
    <col min="13" max="13" width="9.28515625" style="2" customWidth="1"/>
    <col min="14" max="14" width="11.140625" style="29" customWidth="1"/>
    <col min="15" max="15" width="12.28515625" style="3" customWidth="1"/>
    <col min="16" max="257" width="9.140625" style="2"/>
    <col min="258" max="258" width="10.85546875" style="2" customWidth="1"/>
    <col min="259" max="259" width="11.42578125" style="2" customWidth="1"/>
    <col min="260" max="260" width="10.42578125" style="2" customWidth="1"/>
    <col min="261" max="261" width="14.7109375" style="2" customWidth="1"/>
    <col min="262" max="262" width="11.28515625" style="2" customWidth="1"/>
    <col min="263" max="263" width="11.85546875" style="2" customWidth="1"/>
    <col min="264" max="264" width="13.5703125" style="2" customWidth="1"/>
    <col min="265" max="267" width="7.5703125" style="2" customWidth="1"/>
    <col min="268" max="268" width="8.85546875" style="2" customWidth="1"/>
    <col min="269" max="269" width="9.28515625" style="2" customWidth="1"/>
    <col min="270" max="270" width="11.140625" style="2" customWidth="1"/>
    <col min="271" max="271" width="12.28515625" style="2" customWidth="1"/>
    <col min="272" max="513" width="9.140625" style="2"/>
    <col min="514" max="514" width="10.85546875" style="2" customWidth="1"/>
    <col min="515" max="515" width="11.42578125" style="2" customWidth="1"/>
    <col min="516" max="516" width="10.42578125" style="2" customWidth="1"/>
    <col min="517" max="517" width="14.7109375" style="2" customWidth="1"/>
    <col min="518" max="518" width="11.28515625" style="2" customWidth="1"/>
    <col min="519" max="519" width="11.85546875" style="2" customWidth="1"/>
    <col min="520" max="520" width="13.5703125" style="2" customWidth="1"/>
    <col min="521" max="523" width="7.5703125" style="2" customWidth="1"/>
    <col min="524" max="524" width="8.85546875" style="2" customWidth="1"/>
    <col min="525" max="525" width="9.28515625" style="2" customWidth="1"/>
    <col min="526" max="526" width="11.140625" style="2" customWidth="1"/>
    <col min="527" max="527" width="12.28515625" style="2" customWidth="1"/>
    <col min="528" max="769" width="9.140625" style="2"/>
    <col min="770" max="770" width="10.85546875" style="2" customWidth="1"/>
    <col min="771" max="771" width="11.42578125" style="2" customWidth="1"/>
    <col min="772" max="772" width="10.42578125" style="2" customWidth="1"/>
    <col min="773" max="773" width="14.7109375" style="2" customWidth="1"/>
    <col min="774" max="774" width="11.28515625" style="2" customWidth="1"/>
    <col min="775" max="775" width="11.85546875" style="2" customWidth="1"/>
    <col min="776" max="776" width="13.5703125" style="2" customWidth="1"/>
    <col min="777" max="779" width="7.5703125" style="2" customWidth="1"/>
    <col min="780" max="780" width="8.85546875" style="2" customWidth="1"/>
    <col min="781" max="781" width="9.28515625" style="2" customWidth="1"/>
    <col min="782" max="782" width="11.140625" style="2" customWidth="1"/>
    <col min="783" max="783" width="12.28515625" style="2" customWidth="1"/>
    <col min="784" max="1025" width="9.140625" style="2"/>
    <col min="1026" max="1026" width="10.85546875" style="2" customWidth="1"/>
    <col min="1027" max="1027" width="11.42578125" style="2" customWidth="1"/>
    <col min="1028" max="1028" width="10.42578125" style="2" customWidth="1"/>
    <col min="1029" max="1029" width="14.7109375" style="2" customWidth="1"/>
    <col min="1030" max="1030" width="11.28515625" style="2" customWidth="1"/>
    <col min="1031" max="1031" width="11.85546875" style="2" customWidth="1"/>
    <col min="1032" max="1032" width="13.5703125" style="2" customWidth="1"/>
    <col min="1033" max="1035" width="7.5703125" style="2" customWidth="1"/>
    <col min="1036" max="1036" width="8.85546875" style="2" customWidth="1"/>
    <col min="1037" max="1037" width="9.28515625" style="2" customWidth="1"/>
    <col min="1038" max="1038" width="11.140625" style="2" customWidth="1"/>
    <col min="1039" max="1039" width="12.28515625" style="2" customWidth="1"/>
    <col min="1040" max="1281" width="9.140625" style="2"/>
    <col min="1282" max="1282" width="10.85546875" style="2" customWidth="1"/>
    <col min="1283" max="1283" width="11.42578125" style="2" customWidth="1"/>
    <col min="1284" max="1284" width="10.42578125" style="2" customWidth="1"/>
    <col min="1285" max="1285" width="14.7109375" style="2" customWidth="1"/>
    <col min="1286" max="1286" width="11.28515625" style="2" customWidth="1"/>
    <col min="1287" max="1287" width="11.85546875" style="2" customWidth="1"/>
    <col min="1288" max="1288" width="13.5703125" style="2" customWidth="1"/>
    <col min="1289" max="1291" width="7.5703125" style="2" customWidth="1"/>
    <col min="1292" max="1292" width="8.85546875" style="2" customWidth="1"/>
    <col min="1293" max="1293" width="9.28515625" style="2" customWidth="1"/>
    <col min="1294" max="1294" width="11.140625" style="2" customWidth="1"/>
    <col min="1295" max="1295" width="12.28515625" style="2" customWidth="1"/>
    <col min="1296" max="1537" width="9.140625" style="2"/>
    <col min="1538" max="1538" width="10.85546875" style="2" customWidth="1"/>
    <col min="1539" max="1539" width="11.42578125" style="2" customWidth="1"/>
    <col min="1540" max="1540" width="10.42578125" style="2" customWidth="1"/>
    <col min="1541" max="1541" width="14.7109375" style="2" customWidth="1"/>
    <col min="1542" max="1542" width="11.28515625" style="2" customWidth="1"/>
    <col min="1543" max="1543" width="11.85546875" style="2" customWidth="1"/>
    <col min="1544" max="1544" width="13.5703125" style="2" customWidth="1"/>
    <col min="1545" max="1547" width="7.5703125" style="2" customWidth="1"/>
    <col min="1548" max="1548" width="8.85546875" style="2" customWidth="1"/>
    <col min="1549" max="1549" width="9.28515625" style="2" customWidth="1"/>
    <col min="1550" max="1550" width="11.140625" style="2" customWidth="1"/>
    <col min="1551" max="1551" width="12.28515625" style="2" customWidth="1"/>
    <col min="1552" max="1793" width="9.140625" style="2"/>
    <col min="1794" max="1794" width="10.85546875" style="2" customWidth="1"/>
    <col min="1795" max="1795" width="11.42578125" style="2" customWidth="1"/>
    <col min="1796" max="1796" width="10.42578125" style="2" customWidth="1"/>
    <col min="1797" max="1797" width="14.7109375" style="2" customWidth="1"/>
    <col min="1798" max="1798" width="11.28515625" style="2" customWidth="1"/>
    <col min="1799" max="1799" width="11.85546875" style="2" customWidth="1"/>
    <col min="1800" max="1800" width="13.5703125" style="2" customWidth="1"/>
    <col min="1801" max="1803" width="7.5703125" style="2" customWidth="1"/>
    <col min="1804" max="1804" width="8.85546875" style="2" customWidth="1"/>
    <col min="1805" max="1805" width="9.28515625" style="2" customWidth="1"/>
    <col min="1806" max="1806" width="11.140625" style="2" customWidth="1"/>
    <col min="1807" max="1807" width="12.28515625" style="2" customWidth="1"/>
    <col min="1808" max="2049" width="9.140625" style="2"/>
    <col min="2050" max="2050" width="10.85546875" style="2" customWidth="1"/>
    <col min="2051" max="2051" width="11.42578125" style="2" customWidth="1"/>
    <col min="2052" max="2052" width="10.42578125" style="2" customWidth="1"/>
    <col min="2053" max="2053" width="14.7109375" style="2" customWidth="1"/>
    <col min="2054" max="2054" width="11.28515625" style="2" customWidth="1"/>
    <col min="2055" max="2055" width="11.85546875" style="2" customWidth="1"/>
    <col min="2056" max="2056" width="13.5703125" style="2" customWidth="1"/>
    <col min="2057" max="2059" width="7.5703125" style="2" customWidth="1"/>
    <col min="2060" max="2060" width="8.85546875" style="2" customWidth="1"/>
    <col min="2061" max="2061" width="9.28515625" style="2" customWidth="1"/>
    <col min="2062" max="2062" width="11.140625" style="2" customWidth="1"/>
    <col min="2063" max="2063" width="12.28515625" style="2" customWidth="1"/>
    <col min="2064" max="2305" width="9.140625" style="2"/>
    <col min="2306" max="2306" width="10.85546875" style="2" customWidth="1"/>
    <col min="2307" max="2307" width="11.42578125" style="2" customWidth="1"/>
    <col min="2308" max="2308" width="10.42578125" style="2" customWidth="1"/>
    <col min="2309" max="2309" width="14.7109375" style="2" customWidth="1"/>
    <col min="2310" max="2310" width="11.28515625" style="2" customWidth="1"/>
    <col min="2311" max="2311" width="11.85546875" style="2" customWidth="1"/>
    <col min="2312" max="2312" width="13.5703125" style="2" customWidth="1"/>
    <col min="2313" max="2315" width="7.5703125" style="2" customWidth="1"/>
    <col min="2316" max="2316" width="8.85546875" style="2" customWidth="1"/>
    <col min="2317" max="2317" width="9.28515625" style="2" customWidth="1"/>
    <col min="2318" max="2318" width="11.140625" style="2" customWidth="1"/>
    <col min="2319" max="2319" width="12.28515625" style="2" customWidth="1"/>
    <col min="2320" max="2561" width="9.140625" style="2"/>
    <col min="2562" max="2562" width="10.85546875" style="2" customWidth="1"/>
    <col min="2563" max="2563" width="11.42578125" style="2" customWidth="1"/>
    <col min="2564" max="2564" width="10.42578125" style="2" customWidth="1"/>
    <col min="2565" max="2565" width="14.7109375" style="2" customWidth="1"/>
    <col min="2566" max="2566" width="11.28515625" style="2" customWidth="1"/>
    <col min="2567" max="2567" width="11.85546875" style="2" customWidth="1"/>
    <col min="2568" max="2568" width="13.5703125" style="2" customWidth="1"/>
    <col min="2569" max="2571" width="7.5703125" style="2" customWidth="1"/>
    <col min="2572" max="2572" width="8.85546875" style="2" customWidth="1"/>
    <col min="2573" max="2573" width="9.28515625" style="2" customWidth="1"/>
    <col min="2574" max="2574" width="11.140625" style="2" customWidth="1"/>
    <col min="2575" max="2575" width="12.28515625" style="2" customWidth="1"/>
    <col min="2576" max="2817" width="9.140625" style="2"/>
    <col min="2818" max="2818" width="10.85546875" style="2" customWidth="1"/>
    <col min="2819" max="2819" width="11.42578125" style="2" customWidth="1"/>
    <col min="2820" max="2820" width="10.42578125" style="2" customWidth="1"/>
    <col min="2821" max="2821" width="14.7109375" style="2" customWidth="1"/>
    <col min="2822" max="2822" width="11.28515625" style="2" customWidth="1"/>
    <col min="2823" max="2823" width="11.85546875" style="2" customWidth="1"/>
    <col min="2824" max="2824" width="13.5703125" style="2" customWidth="1"/>
    <col min="2825" max="2827" width="7.5703125" style="2" customWidth="1"/>
    <col min="2828" max="2828" width="8.85546875" style="2" customWidth="1"/>
    <col min="2829" max="2829" width="9.28515625" style="2" customWidth="1"/>
    <col min="2830" max="2830" width="11.140625" style="2" customWidth="1"/>
    <col min="2831" max="2831" width="12.28515625" style="2" customWidth="1"/>
    <col min="2832" max="3073" width="9.140625" style="2"/>
    <col min="3074" max="3074" width="10.85546875" style="2" customWidth="1"/>
    <col min="3075" max="3075" width="11.42578125" style="2" customWidth="1"/>
    <col min="3076" max="3076" width="10.42578125" style="2" customWidth="1"/>
    <col min="3077" max="3077" width="14.7109375" style="2" customWidth="1"/>
    <col min="3078" max="3078" width="11.28515625" style="2" customWidth="1"/>
    <col min="3079" max="3079" width="11.85546875" style="2" customWidth="1"/>
    <col min="3080" max="3080" width="13.5703125" style="2" customWidth="1"/>
    <col min="3081" max="3083" width="7.5703125" style="2" customWidth="1"/>
    <col min="3084" max="3084" width="8.85546875" style="2" customWidth="1"/>
    <col min="3085" max="3085" width="9.28515625" style="2" customWidth="1"/>
    <col min="3086" max="3086" width="11.140625" style="2" customWidth="1"/>
    <col min="3087" max="3087" width="12.28515625" style="2" customWidth="1"/>
    <col min="3088" max="3329" width="9.140625" style="2"/>
    <col min="3330" max="3330" width="10.85546875" style="2" customWidth="1"/>
    <col min="3331" max="3331" width="11.42578125" style="2" customWidth="1"/>
    <col min="3332" max="3332" width="10.42578125" style="2" customWidth="1"/>
    <col min="3333" max="3333" width="14.7109375" style="2" customWidth="1"/>
    <col min="3334" max="3334" width="11.28515625" style="2" customWidth="1"/>
    <col min="3335" max="3335" width="11.85546875" style="2" customWidth="1"/>
    <col min="3336" max="3336" width="13.5703125" style="2" customWidth="1"/>
    <col min="3337" max="3339" width="7.5703125" style="2" customWidth="1"/>
    <col min="3340" max="3340" width="8.85546875" style="2" customWidth="1"/>
    <col min="3341" max="3341" width="9.28515625" style="2" customWidth="1"/>
    <col min="3342" max="3342" width="11.140625" style="2" customWidth="1"/>
    <col min="3343" max="3343" width="12.28515625" style="2" customWidth="1"/>
    <col min="3344" max="3585" width="9.140625" style="2"/>
    <col min="3586" max="3586" width="10.85546875" style="2" customWidth="1"/>
    <col min="3587" max="3587" width="11.42578125" style="2" customWidth="1"/>
    <col min="3588" max="3588" width="10.42578125" style="2" customWidth="1"/>
    <col min="3589" max="3589" width="14.7109375" style="2" customWidth="1"/>
    <col min="3590" max="3590" width="11.28515625" style="2" customWidth="1"/>
    <col min="3591" max="3591" width="11.85546875" style="2" customWidth="1"/>
    <col min="3592" max="3592" width="13.5703125" style="2" customWidth="1"/>
    <col min="3593" max="3595" width="7.5703125" style="2" customWidth="1"/>
    <col min="3596" max="3596" width="8.85546875" style="2" customWidth="1"/>
    <col min="3597" max="3597" width="9.28515625" style="2" customWidth="1"/>
    <col min="3598" max="3598" width="11.140625" style="2" customWidth="1"/>
    <col min="3599" max="3599" width="12.28515625" style="2" customWidth="1"/>
    <col min="3600" max="3841" width="9.140625" style="2"/>
    <col min="3842" max="3842" width="10.85546875" style="2" customWidth="1"/>
    <col min="3843" max="3843" width="11.42578125" style="2" customWidth="1"/>
    <col min="3844" max="3844" width="10.42578125" style="2" customWidth="1"/>
    <col min="3845" max="3845" width="14.7109375" style="2" customWidth="1"/>
    <col min="3846" max="3846" width="11.28515625" style="2" customWidth="1"/>
    <col min="3847" max="3847" width="11.85546875" style="2" customWidth="1"/>
    <col min="3848" max="3848" width="13.5703125" style="2" customWidth="1"/>
    <col min="3849" max="3851" width="7.5703125" style="2" customWidth="1"/>
    <col min="3852" max="3852" width="8.85546875" style="2" customWidth="1"/>
    <col min="3853" max="3853" width="9.28515625" style="2" customWidth="1"/>
    <col min="3854" max="3854" width="11.140625" style="2" customWidth="1"/>
    <col min="3855" max="3855" width="12.28515625" style="2" customWidth="1"/>
    <col min="3856" max="4097" width="9.140625" style="2"/>
    <col min="4098" max="4098" width="10.85546875" style="2" customWidth="1"/>
    <col min="4099" max="4099" width="11.42578125" style="2" customWidth="1"/>
    <col min="4100" max="4100" width="10.42578125" style="2" customWidth="1"/>
    <col min="4101" max="4101" width="14.7109375" style="2" customWidth="1"/>
    <col min="4102" max="4102" width="11.28515625" style="2" customWidth="1"/>
    <col min="4103" max="4103" width="11.85546875" style="2" customWidth="1"/>
    <col min="4104" max="4104" width="13.5703125" style="2" customWidth="1"/>
    <col min="4105" max="4107" width="7.5703125" style="2" customWidth="1"/>
    <col min="4108" max="4108" width="8.85546875" style="2" customWidth="1"/>
    <col min="4109" max="4109" width="9.28515625" style="2" customWidth="1"/>
    <col min="4110" max="4110" width="11.140625" style="2" customWidth="1"/>
    <col min="4111" max="4111" width="12.28515625" style="2" customWidth="1"/>
    <col min="4112" max="4353" width="9.140625" style="2"/>
    <col min="4354" max="4354" width="10.85546875" style="2" customWidth="1"/>
    <col min="4355" max="4355" width="11.42578125" style="2" customWidth="1"/>
    <col min="4356" max="4356" width="10.42578125" style="2" customWidth="1"/>
    <col min="4357" max="4357" width="14.7109375" style="2" customWidth="1"/>
    <col min="4358" max="4358" width="11.28515625" style="2" customWidth="1"/>
    <col min="4359" max="4359" width="11.85546875" style="2" customWidth="1"/>
    <col min="4360" max="4360" width="13.5703125" style="2" customWidth="1"/>
    <col min="4361" max="4363" width="7.5703125" style="2" customWidth="1"/>
    <col min="4364" max="4364" width="8.85546875" style="2" customWidth="1"/>
    <col min="4365" max="4365" width="9.28515625" style="2" customWidth="1"/>
    <col min="4366" max="4366" width="11.140625" style="2" customWidth="1"/>
    <col min="4367" max="4367" width="12.28515625" style="2" customWidth="1"/>
    <col min="4368" max="4609" width="9.140625" style="2"/>
    <col min="4610" max="4610" width="10.85546875" style="2" customWidth="1"/>
    <col min="4611" max="4611" width="11.42578125" style="2" customWidth="1"/>
    <col min="4612" max="4612" width="10.42578125" style="2" customWidth="1"/>
    <col min="4613" max="4613" width="14.7109375" style="2" customWidth="1"/>
    <col min="4614" max="4614" width="11.28515625" style="2" customWidth="1"/>
    <col min="4615" max="4615" width="11.85546875" style="2" customWidth="1"/>
    <col min="4616" max="4616" width="13.5703125" style="2" customWidth="1"/>
    <col min="4617" max="4619" width="7.5703125" style="2" customWidth="1"/>
    <col min="4620" max="4620" width="8.85546875" style="2" customWidth="1"/>
    <col min="4621" max="4621" width="9.28515625" style="2" customWidth="1"/>
    <col min="4622" max="4622" width="11.140625" style="2" customWidth="1"/>
    <col min="4623" max="4623" width="12.28515625" style="2" customWidth="1"/>
    <col min="4624" max="4865" width="9.140625" style="2"/>
    <col min="4866" max="4866" width="10.85546875" style="2" customWidth="1"/>
    <col min="4867" max="4867" width="11.42578125" style="2" customWidth="1"/>
    <col min="4868" max="4868" width="10.42578125" style="2" customWidth="1"/>
    <col min="4869" max="4869" width="14.7109375" style="2" customWidth="1"/>
    <col min="4870" max="4870" width="11.28515625" style="2" customWidth="1"/>
    <col min="4871" max="4871" width="11.85546875" style="2" customWidth="1"/>
    <col min="4872" max="4872" width="13.5703125" style="2" customWidth="1"/>
    <col min="4873" max="4875" width="7.5703125" style="2" customWidth="1"/>
    <col min="4876" max="4876" width="8.85546875" style="2" customWidth="1"/>
    <col min="4877" max="4877" width="9.28515625" style="2" customWidth="1"/>
    <col min="4878" max="4878" width="11.140625" style="2" customWidth="1"/>
    <col min="4879" max="4879" width="12.28515625" style="2" customWidth="1"/>
    <col min="4880" max="5121" width="9.140625" style="2"/>
    <col min="5122" max="5122" width="10.85546875" style="2" customWidth="1"/>
    <col min="5123" max="5123" width="11.42578125" style="2" customWidth="1"/>
    <col min="5124" max="5124" width="10.42578125" style="2" customWidth="1"/>
    <col min="5125" max="5125" width="14.7109375" style="2" customWidth="1"/>
    <col min="5126" max="5126" width="11.28515625" style="2" customWidth="1"/>
    <col min="5127" max="5127" width="11.85546875" style="2" customWidth="1"/>
    <col min="5128" max="5128" width="13.5703125" style="2" customWidth="1"/>
    <col min="5129" max="5131" width="7.5703125" style="2" customWidth="1"/>
    <col min="5132" max="5132" width="8.85546875" style="2" customWidth="1"/>
    <col min="5133" max="5133" width="9.28515625" style="2" customWidth="1"/>
    <col min="5134" max="5134" width="11.140625" style="2" customWidth="1"/>
    <col min="5135" max="5135" width="12.28515625" style="2" customWidth="1"/>
    <col min="5136" max="5377" width="9.140625" style="2"/>
    <col min="5378" max="5378" width="10.85546875" style="2" customWidth="1"/>
    <col min="5379" max="5379" width="11.42578125" style="2" customWidth="1"/>
    <col min="5380" max="5380" width="10.42578125" style="2" customWidth="1"/>
    <col min="5381" max="5381" width="14.7109375" style="2" customWidth="1"/>
    <col min="5382" max="5382" width="11.28515625" style="2" customWidth="1"/>
    <col min="5383" max="5383" width="11.85546875" style="2" customWidth="1"/>
    <col min="5384" max="5384" width="13.5703125" style="2" customWidth="1"/>
    <col min="5385" max="5387" width="7.5703125" style="2" customWidth="1"/>
    <col min="5388" max="5388" width="8.85546875" style="2" customWidth="1"/>
    <col min="5389" max="5389" width="9.28515625" style="2" customWidth="1"/>
    <col min="5390" max="5390" width="11.140625" style="2" customWidth="1"/>
    <col min="5391" max="5391" width="12.28515625" style="2" customWidth="1"/>
    <col min="5392" max="5633" width="9.140625" style="2"/>
    <col min="5634" max="5634" width="10.85546875" style="2" customWidth="1"/>
    <col min="5635" max="5635" width="11.42578125" style="2" customWidth="1"/>
    <col min="5636" max="5636" width="10.42578125" style="2" customWidth="1"/>
    <col min="5637" max="5637" width="14.7109375" style="2" customWidth="1"/>
    <col min="5638" max="5638" width="11.28515625" style="2" customWidth="1"/>
    <col min="5639" max="5639" width="11.85546875" style="2" customWidth="1"/>
    <col min="5640" max="5640" width="13.5703125" style="2" customWidth="1"/>
    <col min="5641" max="5643" width="7.5703125" style="2" customWidth="1"/>
    <col min="5644" max="5644" width="8.85546875" style="2" customWidth="1"/>
    <col min="5645" max="5645" width="9.28515625" style="2" customWidth="1"/>
    <col min="5646" max="5646" width="11.140625" style="2" customWidth="1"/>
    <col min="5647" max="5647" width="12.28515625" style="2" customWidth="1"/>
    <col min="5648" max="5889" width="9.140625" style="2"/>
    <col min="5890" max="5890" width="10.85546875" style="2" customWidth="1"/>
    <col min="5891" max="5891" width="11.42578125" style="2" customWidth="1"/>
    <col min="5892" max="5892" width="10.42578125" style="2" customWidth="1"/>
    <col min="5893" max="5893" width="14.7109375" style="2" customWidth="1"/>
    <col min="5894" max="5894" width="11.28515625" style="2" customWidth="1"/>
    <col min="5895" max="5895" width="11.85546875" style="2" customWidth="1"/>
    <col min="5896" max="5896" width="13.5703125" style="2" customWidth="1"/>
    <col min="5897" max="5899" width="7.5703125" style="2" customWidth="1"/>
    <col min="5900" max="5900" width="8.85546875" style="2" customWidth="1"/>
    <col min="5901" max="5901" width="9.28515625" style="2" customWidth="1"/>
    <col min="5902" max="5902" width="11.140625" style="2" customWidth="1"/>
    <col min="5903" max="5903" width="12.28515625" style="2" customWidth="1"/>
    <col min="5904" max="6145" width="9.140625" style="2"/>
    <col min="6146" max="6146" width="10.85546875" style="2" customWidth="1"/>
    <col min="6147" max="6147" width="11.42578125" style="2" customWidth="1"/>
    <col min="6148" max="6148" width="10.42578125" style="2" customWidth="1"/>
    <col min="6149" max="6149" width="14.7109375" style="2" customWidth="1"/>
    <col min="6150" max="6150" width="11.28515625" style="2" customWidth="1"/>
    <col min="6151" max="6151" width="11.85546875" style="2" customWidth="1"/>
    <col min="6152" max="6152" width="13.5703125" style="2" customWidth="1"/>
    <col min="6153" max="6155" width="7.5703125" style="2" customWidth="1"/>
    <col min="6156" max="6156" width="8.85546875" style="2" customWidth="1"/>
    <col min="6157" max="6157" width="9.28515625" style="2" customWidth="1"/>
    <col min="6158" max="6158" width="11.140625" style="2" customWidth="1"/>
    <col min="6159" max="6159" width="12.28515625" style="2" customWidth="1"/>
    <col min="6160" max="6401" width="9.140625" style="2"/>
    <col min="6402" max="6402" width="10.85546875" style="2" customWidth="1"/>
    <col min="6403" max="6403" width="11.42578125" style="2" customWidth="1"/>
    <col min="6404" max="6404" width="10.42578125" style="2" customWidth="1"/>
    <col min="6405" max="6405" width="14.7109375" style="2" customWidth="1"/>
    <col min="6406" max="6406" width="11.28515625" style="2" customWidth="1"/>
    <col min="6407" max="6407" width="11.85546875" style="2" customWidth="1"/>
    <col min="6408" max="6408" width="13.5703125" style="2" customWidth="1"/>
    <col min="6409" max="6411" width="7.5703125" style="2" customWidth="1"/>
    <col min="6412" max="6412" width="8.85546875" style="2" customWidth="1"/>
    <col min="6413" max="6413" width="9.28515625" style="2" customWidth="1"/>
    <col min="6414" max="6414" width="11.140625" style="2" customWidth="1"/>
    <col min="6415" max="6415" width="12.28515625" style="2" customWidth="1"/>
    <col min="6416" max="6657" width="9.140625" style="2"/>
    <col min="6658" max="6658" width="10.85546875" style="2" customWidth="1"/>
    <col min="6659" max="6659" width="11.42578125" style="2" customWidth="1"/>
    <col min="6660" max="6660" width="10.42578125" style="2" customWidth="1"/>
    <col min="6661" max="6661" width="14.7109375" style="2" customWidth="1"/>
    <col min="6662" max="6662" width="11.28515625" style="2" customWidth="1"/>
    <col min="6663" max="6663" width="11.85546875" style="2" customWidth="1"/>
    <col min="6664" max="6664" width="13.5703125" style="2" customWidth="1"/>
    <col min="6665" max="6667" width="7.5703125" style="2" customWidth="1"/>
    <col min="6668" max="6668" width="8.85546875" style="2" customWidth="1"/>
    <col min="6669" max="6669" width="9.28515625" style="2" customWidth="1"/>
    <col min="6670" max="6670" width="11.140625" style="2" customWidth="1"/>
    <col min="6671" max="6671" width="12.28515625" style="2" customWidth="1"/>
    <col min="6672" max="6913" width="9.140625" style="2"/>
    <col min="6914" max="6914" width="10.85546875" style="2" customWidth="1"/>
    <col min="6915" max="6915" width="11.42578125" style="2" customWidth="1"/>
    <col min="6916" max="6916" width="10.42578125" style="2" customWidth="1"/>
    <col min="6917" max="6917" width="14.7109375" style="2" customWidth="1"/>
    <col min="6918" max="6918" width="11.28515625" style="2" customWidth="1"/>
    <col min="6919" max="6919" width="11.85546875" style="2" customWidth="1"/>
    <col min="6920" max="6920" width="13.5703125" style="2" customWidth="1"/>
    <col min="6921" max="6923" width="7.5703125" style="2" customWidth="1"/>
    <col min="6924" max="6924" width="8.85546875" style="2" customWidth="1"/>
    <col min="6925" max="6925" width="9.28515625" style="2" customWidth="1"/>
    <col min="6926" max="6926" width="11.140625" style="2" customWidth="1"/>
    <col min="6927" max="6927" width="12.28515625" style="2" customWidth="1"/>
    <col min="6928" max="7169" width="9.140625" style="2"/>
    <col min="7170" max="7170" width="10.85546875" style="2" customWidth="1"/>
    <col min="7171" max="7171" width="11.42578125" style="2" customWidth="1"/>
    <col min="7172" max="7172" width="10.42578125" style="2" customWidth="1"/>
    <col min="7173" max="7173" width="14.7109375" style="2" customWidth="1"/>
    <col min="7174" max="7174" width="11.28515625" style="2" customWidth="1"/>
    <col min="7175" max="7175" width="11.85546875" style="2" customWidth="1"/>
    <col min="7176" max="7176" width="13.5703125" style="2" customWidth="1"/>
    <col min="7177" max="7179" width="7.5703125" style="2" customWidth="1"/>
    <col min="7180" max="7180" width="8.85546875" style="2" customWidth="1"/>
    <col min="7181" max="7181" width="9.28515625" style="2" customWidth="1"/>
    <col min="7182" max="7182" width="11.140625" style="2" customWidth="1"/>
    <col min="7183" max="7183" width="12.28515625" style="2" customWidth="1"/>
    <col min="7184" max="7425" width="9.140625" style="2"/>
    <col min="7426" max="7426" width="10.85546875" style="2" customWidth="1"/>
    <col min="7427" max="7427" width="11.42578125" style="2" customWidth="1"/>
    <col min="7428" max="7428" width="10.42578125" style="2" customWidth="1"/>
    <col min="7429" max="7429" width="14.7109375" style="2" customWidth="1"/>
    <col min="7430" max="7430" width="11.28515625" style="2" customWidth="1"/>
    <col min="7431" max="7431" width="11.85546875" style="2" customWidth="1"/>
    <col min="7432" max="7432" width="13.5703125" style="2" customWidth="1"/>
    <col min="7433" max="7435" width="7.5703125" style="2" customWidth="1"/>
    <col min="7436" max="7436" width="8.85546875" style="2" customWidth="1"/>
    <col min="7437" max="7437" width="9.28515625" style="2" customWidth="1"/>
    <col min="7438" max="7438" width="11.140625" style="2" customWidth="1"/>
    <col min="7439" max="7439" width="12.28515625" style="2" customWidth="1"/>
    <col min="7440" max="7681" width="9.140625" style="2"/>
    <col min="7682" max="7682" width="10.85546875" style="2" customWidth="1"/>
    <col min="7683" max="7683" width="11.42578125" style="2" customWidth="1"/>
    <col min="7684" max="7684" width="10.42578125" style="2" customWidth="1"/>
    <col min="7685" max="7685" width="14.7109375" style="2" customWidth="1"/>
    <col min="7686" max="7686" width="11.28515625" style="2" customWidth="1"/>
    <col min="7687" max="7687" width="11.85546875" style="2" customWidth="1"/>
    <col min="7688" max="7688" width="13.5703125" style="2" customWidth="1"/>
    <col min="7689" max="7691" width="7.5703125" style="2" customWidth="1"/>
    <col min="7692" max="7692" width="8.85546875" style="2" customWidth="1"/>
    <col min="7693" max="7693" width="9.28515625" style="2" customWidth="1"/>
    <col min="7694" max="7694" width="11.140625" style="2" customWidth="1"/>
    <col min="7695" max="7695" width="12.28515625" style="2" customWidth="1"/>
    <col min="7696" max="7937" width="9.140625" style="2"/>
    <col min="7938" max="7938" width="10.85546875" style="2" customWidth="1"/>
    <col min="7939" max="7939" width="11.42578125" style="2" customWidth="1"/>
    <col min="7940" max="7940" width="10.42578125" style="2" customWidth="1"/>
    <col min="7941" max="7941" width="14.7109375" style="2" customWidth="1"/>
    <col min="7942" max="7942" width="11.28515625" style="2" customWidth="1"/>
    <col min="7943" max="7943" width="11.85546875" style="2" customWidth="1"/>
    <col min="7944" max="7944" width="13.5703125" style="2" customWidth="1"/>
    <col min="7945" max="7947" width="7.5703125" style="2" customWidth="1"/>
    <col min="7948" max="7948" width="8.85546875" style="2" customWidth="1"/>
    <col min="7949" max="7949" width="9.28515625" style="2" customWidth="1"/>
    <col min="7950" max="7950" width="11.140625" style="2" customWidth="1"/>
    <col min="7951" max="7951" width="12.28515625" style="2" customWidth="1"/>
    <col min="7952" max="8193" width="9.140625" style="2"/>
    <col min="8194" max="8194" width="10.85546875" style="2" customWidth="1"/>
    <col min="8195" max="8195" width="11.42578125" style="2" customWidth="1"/>
    <col min="8196" max="8196" width="10.42578125" style="2" customWidth="1"/>
    <col min="8197" max="8197" width="14.7109375" style="2" customWidth="1"/>
    <col min="8198" max="8198" width="11.28515625" style="2" customWidth="1"/>
    <col min="8199" max="8199" width="11.85546875" style="2" customWidth="1"/>
    <col min="8200" max="8200" width="13.5703125" style="2" customWidth="1"/>
    <col min="8201" max="8203" width="7.5703125" style="2" customWidth="1"/>
    <col min="8204" max="8204" width="8.85546875" style="2" customWidth="1"/>
    <col min="8205" max="8205" width="9.28515625" style="2" customWidth="1"/>
    <col min="8206" max="8206" width="11.140625" style="2" customWidth="1"/>
    <col min="8207" max="8207" width="12.28515625" style="2" customWidth="1"/>
    <col min="8208" max="8449" width="9.140625" style="2"/>
    <col min="8450" max="8450" width="10.85546875" style="2" customWidth="1"/>
    <col min="8451" max="8451" width="11.42578125" style="2" customWidth="1"/>
    <col min="8452" max="8452" width="10.42578125" style="2" customWidth="1"/>
    <col min="8453" max="8453" width="14.7109375" style="2" customWidth="1"/>
    <col min="8454" max="8454" width="11.28515625" style="2" customWidth="1"/>
    <col min="8455" max="8455" width="11.85546875" style="2" customWidth="1"/>
    <col min="8456" max="8456" width="13.5703125" style="2" customWidth="1"/>
    <col min="8457" max="8459" width="7.5703125" style="2" customWidth="1"/>
    <col min="8460" max="8460" width="8.85546875" style="2" customWidth="1"/>
    <col min="8461" max="8461" width="9.28515625" style="2" customWidth="1"/>
    <col min="8462" max="8462" width="11.140625" style="2" customWidth="1"/>
    <col min="8463" max="8463" width="12.28515625" style="2" customWidth="1"/>
    <col min="8464" max="8705" width="9.140625" style="2"/>
    <col min="8706" max="8706" width="10.85546875" style="2" customWidth="1"/>
    <col min="8707" max="8707" width="11.42578125" style="2" customWidth="1"/>
    <col min="8708" max="8708" width="10.42578125" style="2" customWidth="1"/>
    <col min="8709" max="8709" width="14.7109375" style="2" customWidth="1"/>
    <col min="8710" max="8710" width="11.28515625" style="2" customWidth="1"/>
    <col min="8711" max="8711" width="11.85546875" style="2" customWidth="1"/>
    <col min="8712" max="8712" width="13.5703125" style="2" customWidth="1"/>
    <col min="8713" max="8715" width="7.5703125" style="2" customWidth="1"/>
    <col min="8716" max="8716" width="8.85546875" style="2" customWidth="1"/>
    <col min="8717" max="8717" width="9.28515625" style="2" customWidth="1"/>
    <col min="8718" max="8718" width="11.140625" style="2" customWidth="1"/>
    <col min="8719" max="8719" width="12.28515625" style="2" customWidth="1"/>
    <col min="8720" max="8961" width="9.140625" style="2"/>
    <col min="8962" max="8962" width="10.85546875" style="2" customWidth="1"/>
    <col min="8963" max="8963" width="11.42578125" style="2" customWidth="1"/>
    <col min="8964" max="8964" width="10.42578125" style="2" customWidth="1"/>
    <col min="8965" max="8965" width="14.7109375" style="2" customWidth="1"/>
    <col min="8966" max="8966" width="11.28515625" style="2" customWidth="1"/>
    <col min="8967" max="8967" width="11.85546875" style="2" customWidth="1"/>
    <col min="8968" max="8968" width="13.5703125" style="2" customWidth="1"/>
    <col min="8969" max="8971" width="7.5703125" style="2" customWidth="1"/>
    <col min="8972" max="8972" width="8.85546875" style="2" customWidth="1"/>
    <col min="8973" max="8973" width="9.28515625" style="2" customWidth="1"/>
    <col min="8974" max="8974" width="11.140625" style="2" customWidth="1"/>
    <col min="8975" max="8975" width="12.28515625" style="2" customWidth="1"/>
    <col min="8976" max="9217" width="9.140625" style="2"/>
    <col min="9218" max="9218" width="10.85546875" style="2" customWidth="1"/>
    <col min="9219" max="9219" width="11.42578125" style="2" customWidth="1"/>
    <col min="9220" max="9220" width="10.42578125" style="2" customWidth="1"/>
    <col min="9221" max="9221" width="14.7109375" style="2" customWidth="1"/>
    <col min="9222" max="9222" width="11.28515625" style="2" customWidth="1"/>
    <col min="9223" max="9223" width="11.85546875" style="2" customWidth="1"/>
    <col min="9224" max="9224" width="13.5703125" style="2" customWidth="1"/>
    <col min="9225" max="9227" width="7.5703125" style="2" customWidth="1"/>
    <col min="9228" max="9228" width="8.85546875" style="2" customWidth="1"/>
    <col min="9229" max="9229" width="9.28515625" style="2" customWidth="1"/>
    <col min="9230" max="9230" width="11.140625" style="2" customWidth="1"/>
    <col min="9231" max="9231" width="12.28515625" style="2" customWidth="1"/>
    <col min="9232" max="9473" width="9.140625" style="2"/>
    <col min="9474" max="9474" width="10.85546875" style="2" customWidth="1"/>
    <col min="9475" max="9475" width="11.42578125" style="2" customWidth="1"/>
    <col min="9476" max="9476" width="10.42578125" style="2" customWidth="1"/>
    <col min="9477" max="9477" width="14.7109375" style="2" customWidth="1"/>
    <col min="9478" max="9478" width="11.28515625" style="2" customWidth="1"/>
    <col min="9479" max="9479" width="11.85546875" style="2" customWidth="1"/>
    <col min="9480" max="9480" width="13.5703125" style="2" customWidth="1"/>
    <col min="9481" max="9483" width="7.5703125" style="2" customWidth="1"/>
    <col min="9484" max="9484" width="8.85546875" style="2" customWidth="1"/>
    <col min="9485" max="9485" width="9.28515625" style="2" customWidth="1"/>
    <col min="9486" max="9486" width="11.140625" style="2" customWidth="1"/>
    <col min="9487" max="9487" width="12.28515625" style="2" customWidth="1"/>
    <col min="9488" max="9729" width="9.140625" style="2"/>
    <col min="9730" max="9730" width="10.85546875" style="2" customWidth="1"/>
    <col min="9731" max="9731" width="11.42578125" style="2" customWidth="1"/>
    <col min="9732" max="9732" width="10.42578125" style="2" customWidth="1"/>
    <col min="9733" max="9733" width="14.7109375" style="2" customWidth="1"/>
    <col min="9734" max="9734" width="11.28515625" style="2" customWidth="1"/>
    <col min="9735" max="9735" width="11.85546875" style="2" customWidth="1"/>
    <col min="9736" max="9736" width="13.5703125" style="2" customWidth="1"/>
    <col min="9737" max="9739" width="7.5703125" style="2" customWidth="1"/>
    <col min="9740" max="9740" width="8.85546875" style="2" customWidth="1"/>
    <col min="9741" max="9741" width="9.28515625" style="2" customWidth="1"/>
    <col min="9742" max="9742" width="11.140625" style="2" customWidth="1"/>
    <col min="9743" max="9743" width="12.28515625" style="2" customWidth="1"/>
    <col min="9744" max="9985" width="9.140625" style="2"/>
    <col min="9986" max="9986" width="10.85546875" style="2" customWidth="1"/>
    <col min="9987" max="9987" width="11.42578125" style="2" customWidth="1"/>
    <col min="9988" max="9988" width="10.42578125" style="2" customWidth="1"/>
    <col min="9989" max="9989" width="14.7109375" style="2" customWidth="1"/>
    <col min="9990" max="9990" width="11.28515625" style="2" customWidth="1"/>
    <col min="9991" max="9991" width="11.85546875" style="2" customWidth="1"/>
    <col min="9992" max="9992" width="13.5703125" style="2" customWidth="1"/>
    <col min="9993" max="9995" width="7.5703125" style="2" customWidth="1"/>
    <col min="9996" max="9996" width="8.85546875" style="2" customWidth="1"/>
    <col min="9997" max="9997" width="9.28515625" style="2" customWidth="1"/>
    <col min="9998" max="9998" width="11.140625" style="2" customWidth="1"/>
    <col min="9999" max="9999" width="12.28515625" style="2" customWidth="1"/>
    <col min="10000" max="10241" width="9.140625" style="2"/>
    <col min="10242" max="10242" width="10.85546875" style="2" customWidth="1"/>
    <col min="10243" max="10243" width="11.42578125" style="2" customWidth="1"/>
    <col min="10244" max="10244" width="10.42578125" style="2" customWidth="1"/>
    <col min="10245" max="10245" width="14.7109375" style="2" customWidth="1"/>
    <col min="10246" max="10246" width="11.28515625" style="2" customWidth="1"/>
    <col min="10247" max="10247" width="11.85546875" style="2" customWidth="1"/>
    <col min="10248" max="10248" width="13.5703125" style="2" customWidth="1"/>
    <col min="10249" max="10251" width="7.5703125" style="2" customWidth="1"/>
    <col min="10252" max="10252" width="8.85546875" style="2" customWidth="1"/>
    <col min="10253" max="10253" width="9.28515625" style="2" customWidth="1"/>
    <col min="10254" max="10254" width="11.140625" style="2" customWidth="1"/>
    <col min="10255" max="10255" width="12.28515625" style="2" customWidth="1"/>
    <col min="10256" max="10497" width="9.140625" style="2"/>
    <col min="10498" max="10498" width="10.85546875" style="2" customWidth="1"/>
    <col min="10499" max="10499" width="11.42578125" style="2" customWidth="1"/>
    <col min="10500" max="10500" width="10.42578125" style="2" customWidth="1"/>
    <col min="10501" max="10501" width="14.7109375" style="2" customWidth="1"/>
    <col min="10502" max="10502" width="11.28515625" style="2" customWidth="1"/>
    <col min="10503" max="10503" width="11.85546875" style="2" customWidth="1"/>
    <col min="10504" max="10504" width="13.5703125" style="2" customWidth="1"/>
    <col min="10505" max="10507" width="7.5703125" style="2" customWidth="1"/>
    <col min="10508" max="10508" width="8.85546875" style="2" customWidth="1"/>
    <col min="10509" max="10509" width="9.28515625" style="2" customWidth="1"/>
    <col min="10510" max="10510" width="11.140625" style="2" customWidth="1"/>
    <col min="10511" max="10511" width="12.28515625" style="2" customWidth="1"/>
    <col min="10512" max="10753" width="9.140625" style="2"/>
    <col min="10754" max="10754" width="10.85546875" style="2" customWidth="1"/>
    <col min="10755" max="10755" width="11.42578125" style="2" customWidth="1"/>
    <col min="10756" max="10756" width="10.42578125" style="2" customWidth="1"/>
    <col min="10757" max="10757" width="14.7109375" style="2" customWidth="1"/>
    <col min="10758" max="10758" width="11.28515625" style="2" customWidth="1"/>
    <col min="10759" max="10759" width="11.85546875" style="2" customWidth="1"/>
    <col min="10760" max="10760" width="13.5703125" style="2" customWidth="1"/>
    <col min="10761" max="10763" width="7.5703125" style="2" customWidth="1"/>
    <col min="10764" max="10764" width="8.85546875" style="2" customWidth="1"/>
    <col min="10765" max="10765" width="9.28515625" style="2" customWidth="1"/>
    <col min="10766" max="10766" width="11.140625" style="2" customWidth="1"/>
    <col min="10767" max="10767" width="12.28515625" style="2" customWidth="1"/>
    <col min="10768" max="11009" width="9.140625" style="2"/>
    <col min="11010" max="11010" width="10.85546875" style="2" customWidth="1"/>
    <col min="11011" max="11011" width="11.42578125" style="2" customWidth="1"/>
    <col min="11012" max="11012" width="10.42578125" style="2" customWidth="1"/>
    <col min="11013" max="11013" width="14.7109375" style="2" customWidth="1"/>
    <col min="11014" max="11014" width="11.28515625" style="2" customWidth="1"/>
    <col min="11015" max="11015" width="11.85546875" style="2" customWidth="1"/>
    <col min="11016" max="11016" width="13.5703125" style="2" customWidth="1"/>
    <col min="11017" max="11019" width="7.5703125" style="2" customWidth="1"/>
    <col min="11020" max="11020" width="8.85546875" style="2" customWidth="1"/>
    <col min="11021" max="11021" width="9.28515625" style="2" customWidth="1"/>
    <col min="11022" max="11022" width="11.140625" style="2" customWidth="1"/>
    <col min="11023" max="11023" width="12.28515625" style="2" customWidth="1"/>
    <col min="11024" max="11265" width="9.140625" style="2"/>
    <col min="11266" max="11266" width="10.85546875" style="2" customWidth="1"/>
    <col min="11267" max="11267" width="11.42578125" style="2" customWidth="1"/>
    <col min="11268" max="11268" width="10.42578125" style="2" customWidth="1"/>
    <col min="11269" max="11269" width="14.7109375" style="2" customWidth="1"/>
    <col min="11270" max="11270" width="11.28515625" style="2" customWidth="1"/>
    <col min="11271" max="11271" width="11.85546875" style="2" customWidth="1"/>
    <col min="11272" max="11272" width="13.5703125" style="2" customWidth="1"/>
    <col min="11273" max="11275" width="7.5703125" style="2" customWidth="1"/>
    <col min="11276" max="11276" width="8.85546875" style="2" customWidth="1"/>
    <col min="11277" max="11277" width="9.28515625" style="2" customWidth="1"/>
    <col min="11278" max="11278" width="11.140625" style="2" customWidth="1"/>
    <col min="11279" max="11279" width="12.28515625" style="2" customWidth="1"/>
    <col min="11280" max="11521" width="9.140625" style="2"/>
    <col min="11522" max="11522" width="10.85546875" style="2" customWidth="1"/>
    <col min="11523" max="11523" width="11.42578125" style="2" customWidth="1"/>
    <col min="11524" max="11524" width="10.42578125" style="2" customWidth="1"/>
    <col min="11525" max="11525" width="14.7109375" style="2" customWidth="1"/>
    <col min="11526" max="11526" width="11.28515625" style="2" customWidth="1"/>
    <col min="11527" max="11527" width="11.85546875" style="2" customWidth="1"/>
    <col min="11528" max="11528" width="13.5703125" style="2" customWidth="1"/>
    <col min="11529" max="11531" width="7.5703125" style="2" customWidth="1"/>
    <col min="11532" max="11532" width="8.85546875" style="2" customWidth="1"/>
    <col min="11533" max="11533" width="9.28515625" style="2" customWidth="1"/>
    <col min="11534" max="11534" width="11.140625" style="2" customWidth="1"/>
    <col min="11535" max="11535" width="12.28515625" style="2" customWidth="1"/>
    <col min="11536" max="11777" width="9.140625" style="2"/>
    <col min="11778" max="11778" width="10.85546875" style="2" customWidth="1"/>
    <col min="11779" max="11779" width="11.42578125" style="2" customWidth="1"/>
    <col min="11780" max="11780" width="10.42578125" style="2" customWidth="1"/>
    <col min="11781" max="11781" width="14.7109375" style="2" customWidth="1"/>
    <col min="11782" max="11782" width="11.28515625" style="2" customWidth="1"/>
    <col min="11783" max="11783" width="11.85546875" style="2" customWidth="1"/>
    <col min="11784" max="11784" width="13.5703125" style="2" customWidth="1"/>
    <col min="11785" max="11787" width="7.5703125" style="2" customWidth="1"/>
    <col min="11788" max="11788" width="8.85546875" style="2" customWidth="1"/>
    <col min="11789" max="11789" width="9.28515625" style="2" customWidth="1"/>
    <col min="11790" max="11790" width="11.140625" style="2" customWidth="1"/>
    <col min="11791" max="11791" width="12.28515625" style="2" customWidth="1"/>
    <col min="11792" max="12033" width="9.140625" style="2"/>
    <col min="12034" max="12034" width="10.85546875" style="2" customWidth="1"/>
    <col min="12035" max="12035" width="11.42578125" style="2" customWidth="1"/>
    <col min="12036" max="12036" width="10.42578125" style="2" customWidth="1"/>
    <col min="12037" max="12037" width="14.7109375" style="2" customWidth="1"/>
    <col min="12038" max="12038" width="11.28515625" style="2" customWidth="1"/>
    <col min="12039" max="12039" width="11.85546875" style="2" customWidth="1"/>
    <col min="12040" max="12040" width="13.5703125" style="2" customWidth="1"/>
    <col min="12041" max="12043" width="7.5703125" style="2" customWidth="1"/>
    <col min="12044" max="12044" width="8.85546875" style="2" customWidth="1"/>
    <col min="12045" max="12045" width="9.28515625" style="2" customWidth="1"/>
    <col min="12046" max="12046" width="11.140625" style="2" customWidth="1"/>
    <col min="12047" max="12047" width="12.28515625" style="2" customWidth="1"/>
    <col min="12048" max="12289" width="9.140625" style="2"/>
    <col min="12290" max="12290" width="10.85546875" style="2" customWidth="1"/>
    <col min="12291" max="12291" width="11.42578125" style="2" customWidth="1"/>
    <col min="12292" max="12292" width="10.42578125" style="2" customWidth="1"/>
    <col min="12293" max="12293" width="14.7109375" style="2" customWidth="1"/>
    <col min="12294" max="12294" width="11.28515625" style="2" customWidth="1"/>
    <col min="12295" max="12295" width="11.85546875" style="2" customWidth="1"/>
    <col min="12296" max="12296" width="13.5703125" style="2" customWidth="1"/>
    <col min="12297" max="12299" width="7.5703125" style="2" customWidth="1"/>
    <col min="12300" max="12300" width="8.85546875" style="2" customWidth="1"/>
    <col min="12301" max="12301" width="9.28515625" style="2" customWidth="1"/>
    <col min="12302" max="12302" width="11.140625" style="2" customWidth="1"/>
    <col min="12303" max="12303" width="12.28515625" style="2" customWidth="1"/>
    <col min="12304" max="12545" width="9.140625" style="2"/>
    <col min="12546" max="12546" width="10.85546875" style="2" customWidth="1"/>
    <col min="12547" max="12547" width="11.42578125" style="2" customWidth="1"/>
    <col min="12548" max="12548" width="10.42578125" style="2" customWidth="1"/>
    <col min="12549" max="12549" width="14.7109375" style="2" customWidth="1"/>
    <col min="12550" max="12550" width="11.28515625" style="2" customWidth="1"/>
    <col min="12551" max="12551" width="11.85546875" style="2" customWidth="1"/>
    <col min="12552" max="12552" width="13.5703125" style="2" customWidth="1"/>
    <col min="12553" max="12555" width="7.5703125" style="2" customWidth="1"/>
    <col min="12556" max="12556" width="8.85546875" style="2" customWidth="1"/>
    <col min="12557" max="12557" width="9.28515625" style="2" customWidth="1"/>
    <col min="12558" max="12558" width="11.140625" style="2" customWidth="1"/>
    <col min="12559" max="12559" width="12.28515625" style="2" customWidth="1"/>
    <col min="12560" max="12801" width="9.140625" style="2"/>
    <col min="12802" max="12802" width="10.85546875" style="2" customWidth="1"/>
    <col min="12803" max="12803" width="11.42578125" style="2" customWidth="1"/>
    <col min="12804" max="12804" width="10.42578125" style="2" customWidth="1"/>
    <col min="12805" max="12805" width="14.7109375" style="2" customWidth="1"/>
    <col min="12806" max="12806" width="11.28515625" style="2" customWidth="1"/>
    <col min="12807" max="12807" width="11.85546875" style="2" customWidth="1"/>
    <col min="12808" max="12808" width="13.5703125" style="2" customWidth="1"/>
    <col min="12809" max="12811" width="7.5703125" style="2" customWidth="1"/>
    <col min="12812" max="12812" width="8.85546875" style="2" customWidth="1"/>
    <col min="12813" max="12813" width="9.28515625" style="2" customWidth="1"/>
    <col min="12814" max="12814" width="11.140625" style="2" customWidth="1"/>
    <col min="12815" max="12815" width="12.28515625" style="2" customWidth="1"/>
    <col min="12816" max="13057" width="9.140625" style="2"/>
    <col min="13058" max="13058" width="10.85546875" style="2" customWidth="1"/>
    <col min="13059" max="13059" width="11.42578125" style="2" customWidth="1"/>
    <col min="13060" max="13060" width="10.42578125" style="2" customWidth="1"/>
    <col min="13061" max="13061" width="14.7109375" style="2" customWidth="1"/>
    <col min="13062" max="13062" width="11.28515625" style="2" customWidth="1"/>
    <col min="13063" max="13063" width="11.85546875" style="2" customWidth="1"/>
    <col min="13064" max="13064" width="13.5703125" style="2" customWidth="1"/>
    <col min="13065" max="13067" width="7.5703125" style="2" customWidth="1"/>
    <col min="13068" max="13068" width="8.85546875" style="2" customWidth="1"/>
    <col min="13069" max="13069" width="9.28515625" style="2" customWidth="1"/>
    <col min="13070" max="13070" width="11.140625" style="2" customWidth="1"/>
    <col min="13071" max="13071" width="12.28515625" style="2" customWidth="1"/>
    <col min="13072" max="13313" width="9.140625" style="2"/>
    <col min="13314" max="13314" width="10.85546875" style="2" customWidth="1"/>
    <col min="13315" max="13315" width="11.42578125" style="2" customWidth="1"/>
    <col min="13316" max="13316" width="10.42578125" style="2" customWidth="1"/>
    <col min="13317" max="13317" width="14.7109375" style="2" customWidth="1"/>
    <col min="13318" max="13318" width="11.28515625" style="2" customWidth="1"/>
    <col min="13319" max="13319" width="11.85546875" style="2" customWidth="1"/>
    <col min="13320" max="13320" width="13.5703125" style="2" customWidth="1"/>
    <col min="13321" max="13323" width="7.5703125" style="2" customWidth="1"/>
    <col min="13324" max="13324" width="8.85546875" style="2" customWidth="1"/>
    <col min="13325" max="13325" width="9.28515625" style="2" customWidth="1"/>
    <col min="13326" max="13326" width="11.140625" style="2" customWidth="1"/>
    <col min="13327" max="13327" width="12.28515625" style="2" customWidth="1"/>
    <col min="13328" max="13569" width="9.140625" style="2"/>
    <col min="13570" max="13570" width="10.85546875" style="2" customWidth="1"/>
    <col min="13571" max="13571" width="11.42578125" style="2" customWidth="1"/>
    <col min="13572" max="13572" width="10.42578125" style="2" customWidth="1"/>
    <col min="13573" max="13573" width="14.7109375" style="2" customWidth="1"/>
    <col min="13574" max="13574" width="11.28515625" style="2" customWidth="1"/>
    <col min="13575" max="13575" width="11.85546875" style="2" customWidth="1"/>
    <col min="13576" max="13576" width="13.5703125" style="2" customWidth="1"/>
    <col min="13577" max="13579" width="7.5703125" style="2" customWidth="1"/>
    <col min="13580" max="13580" width="8.85546875" style="2" customWidth="1"/>
    <col min="13581" max="13581" width="9.28515625" style="2" customWidth="1"/>
    <col min="13582" max="13582" width="11.140625" style="2" customWidth="1"/>
    <col min="13583" max="13583" width="12.28515625" style="2" customWidth="1"/>
    <col min="13584" max="13825" width="9.140625" style="2"/>
    <col min="13826" max="13826" width="10.85546875" style="2" customWidth="1"/>
    <col min="13827" max="13827" width="11.42578125" style="2" customWidth="1"/>
    <col min="13828" max="13828" width="10.42578125" style="2" customWidth="1"/>
    <col min="13829" max="13829" width="14.7109375" style="2" customWidth="1"/>
    <col min="13830" max="13830" width="11.28515625" style="2" customWidth="1"/>
    <col min="13831" max="13831" width="11.85546875" style="2" customWidth="1"/>
    <col min="13832" max="13832" width="13.5703125" style="2" customWidth="1"/>
    <col min="13833" max="13835" width="7.5703125" style="2" customWidth="1"/>
    <col min="13836" max="13836" width="8.85546875" style="2" customWidth="1"/>
    <col min="13837" max="13837" width="9.28515625" style="2" customWidth="1"/>
    <col min="13838" max="13838" width="11.140625" style="2" customWidth="1"/>
    <col min="13839" max="13839" width="12.28515625" style="2" customWidth="1"/>
    <col min="13840" max="14081" width="9.140625" style="2"/>
    <col min="14082" max="14082" width="10.85546875" style="2" customWidth="1"/>
    <col min="14083" max="14083" width="11.42578125" style="2" customWidth="1"/>
    <col min="14084" max="14084" width="10.42578125" style="2" customWidth="1"/>
    <col min="14085" max="14085" width="14.7109375" style="2" customWidth="1"/>
    <col min="14086" max="14086" width="11.28515625" style="2" customWidth="1"/>
    <col min="14087" max="14087" width="11.85546875" style="2" customWidth="1"/>
    <col min="14088" max="14088" width="13.5703125" style="2" customWidth="1"/>
    <col min="14089" max="14091" width="7.5703125" style="2" customWidth="1"/>
    <col min="14092" max="14092" width="8.85546875" style="2" customWidth="1"/>
    <col min="14093" max="14093" width="9.28515625" style="2" customWidth="1"/>
    <col min="14094" max="14094" width="11.140625" style="2" customWidth="1"/>
    <col min="14095" max="14095" width="12.28515625" style="2" customWidth="1"/>
    <col min="14096" max="14337" width="9.140625" style="2"/>
    <col min="14338" max="14338" width="10.85546875" style="2" customWidth="1"/>
    <col min="14339" max="14339" width="11.42578125" style="2" customWidth="1"/>
    <col min="14340" max="14340" width="10.42578125" style="2" customWidth="1"/>
    <col min="14341" max="14341" width="14.7109375" style="2" customWidth="1"/>
    <col min="14342" max="14342" width="11.28515625" style="2" customWidth="1"/>
    <col min="14343" max="14343" width="11.85546875" style="2" customWidth="1"/>
    <col min="14344" max="14344" width="13.5703125" style="2" customWidth="1"/>
    <col min="14345" max="14347" width="7.5703125" style="2" customWidth="1"/>
    <col min="14348" max="14348" width="8.85546875" style="2" customWidth="1"/>
    <col min="14349" max="14349" width="9.28515625" style="2" customWidth="1"/>
    <col min="14350" max="14350" width="11.140625" style="2" customWidth="1"/>
    <col min="14351" max="14351" width="12.28515625" style="2" customWidth="1"/>
    <col min="14352" max="14593" width="9.140625" style="2"/>
    <col min="14594" max="14594" width="10.85546875" style="2" customWidth="1"/>
    <col min="14595" max="14595" width="11.42578125" style="2" customWidth="1"/>
    <col min="14596" max="14596" width="10.42578125" style="2" customWidth="1"/>
    <col min="14597" max="14597" width="14.7109375" style="2" customWidth="1"/>
    <col min="14598" max="14598" width="11.28515625" style="2" customWidth="1"/>
    <col min="14599" max="14599" width="11.85546875" style="2" customWidth="1"/>
    <col min="14600" max="14600" width="13.5703125" style="2" customWidth="1"/>
    <col min="14601" max="14603" width="7.5703125" style="2" customWidth="1"/>
    <col min="14604" max="14604" width="8.85546875" style="2" customWidth="1"/>
    <col min="14605" max="14605" width="9.28515625" style="2" customWidth="1"/>
    <col min="14606" max="14606" width="11.140625" style="2" customWidth="1"/>
    <col min="14607" max="14607" width="12.28515625" style="2" customWidth="1"/>
    <col min="14608" max="14849" width="9.140625" style="2"/>
    <col min="14850" max="14850" width="10.85546875" style="2" customWidth="1"/>
    <col min="14851" max="14851" width="11.42578125" style="2" customWidth="1"/>
    <col min="14852" max="14852" width="10.42578125" style="2" customWidth="1"/>
    <col min="14853" max="14853" width="14.7109375" style="2" customWidth="1"/>
    <col min="14854" max="14854" width="11.28515625" style="2" customWidth="1"/>
    <col min="14855" max="14855" width="11.85546875" style="2" customWidth="1"/>
    <col min="14856" max="14856" width="13.5703125" style="2" customWidth="1"/>
    <col min="14857" max="14859" width="7.5703125" style="2" customWidth="1"/>
    <col min="14860" max="14860" width="8.85546875" style="2" customWidth="1"/>
    <col min="14861" max="14861" width="9.28515625" style="2" customWidth="1"/>
    <col min="14862" max="14862" width="11.140625" style="2" customWidth="1"/>
    <col min="14863" max="14863" width="12.28515625" style="2" customWidth="1"/>
    <col min="14864" max="15105" width="9.140625" style="2"/>
    <col min="15106" max="15106" width="10.85546875" style="2" customWidth="1"/>
    <col min="15107" max="15107" width="11.42578125" style="2" customWidth="1"/>
    <col min="15108" max="15108" width="10.42578125" style="2" customWidth="1"/>
    <col min="15109" max="15109" width="14.7109375" style="2" customWidth="1"/>
    <col min="15110" max="15110" width="11.28515625" style="2" customWidth="1"/>
    <col min="15111" max="15111" width="11.85546875" style="2" customWidth="1"/>
    <col min="15112" max="15112" width="13.5703125" style="2" customWidth="1"/>
    <col min="15113" max="15115" width="7.5703125" style="2" customWidth="1"/>
    <col min="15116" max="15116" width="8.85546875" style="2" customWidth="1"/>
    <col min="15117" max="15117" width="9.28515625" style="2" customWidth="1"/>
    <col min="15118" max="15118" width="11.140625" style="2" customWidth="1"/>
    <col min="15119" max="15119" width="12.28515625" style="2" customWidth="1"/>
    <col min="15120" max="15361" width="9.140625" style="2"/>
    <col min="15362" max="15362" width="10.85546875" style="2" customWidth="1"/>
    <col min="15363" max="15363" width="11.42578125" style="2" customWidth="1"/>
    <col min="15364" max="15364" width="10.42578125" style="2" customWidth="1"/>
    <col min="15365" max="15365" width="14.7109375" style="2" customWidth="1"/>
    <col min="15366" max="15366" width="11.28515625" style="2" customWidth="1"/>
    <col min="15367" max="15367" width="11.85546875" style="2" customWidth="1"/>
    <col min="15368" max="15368" width="13.5703125" style="2" customWidth="1"/>
    <col min="15369" max="15371" width="7.5703125" style="2" customWidth="1"/>
    <col min="15372" max="15372" width="8.85546875" style="2" customWidth="1"/>
    <col min="15373" max="15373" width="9.28515625" style="2" customWidth="1"/>
    <col min="15374" max="15374" width="11.140625" style="2" customWidth="1"/>
    <col min="15375" max="15375" width="12.28515625" style="2" customWidth="1"/>
    <col min="15376" max="15617" width="9.140625" style="2"/>
    <col min="15618" max="15618" width="10.85546875" style="2" customWidth="1"/>
    <col min="15619" max="15619" width="11.42578125" style="2" customWidth="1"/>
    <col min="15620" max="15620" width="10.42578125" style="2" customWidth="1"/>
    <col min="15621" max="15621" width="14.7109375" style="2" customWidth="1"/>
    <col min="15622" max="15622" width="11.28515625" style="2" customWidth="1"/>
    <col min="15623" max="15623" width="11.85546875" style="2" customWidth="1"/>
    <col min="15624" max="15624" width="13.5703125" style="2" customWidth="1"/>
    <col min="15625" max="15627" width="7.5703125" style="2" customWidth="1"/>
    <col min="15628" max="15628" width="8.85546875" style="2" customWidth="1"/>
    <col min="15629" max="15629" width="9.28515625" style="2" customWidth="1"/>
    <col min="15630" max="15630" width="11.140625" style="2" customWidth="1"/>
    <col min="15631" max="15631" width="12.28515625" style="2" customWidth="1"/>
    <col min="15632" max="15873" width="9.140625" style="2"/>
    <col min="15874" max="15874" width="10.85546875" style="2" customWidth="1"/>
    <col min="15875" max="15875" width="11.42578125" style="2" customWidth="1"/>
    <col min="15876" max="15876" width="10.42578125" style="2" customWidth="1"/>
    <col min="15877" max="15877" width="14.7109375" style="2" customWidth="1"/>
    <col min="15878" max="15878" width="11.28515625" style="2" customWidth="1"/>
    <col min="15879" max="15879" width="11.85546875" style="2" customWidth="1"/>
    <col min="15880" max="15880" width="13.5703125" style="2" customWidth="1"/>
    <col min="15881" max="15883" width="7.5703125" style="2" customWidth="1"/>
    <col min="15884" max="15884" width="8.85546875" style="2" customWidth="1"/>
    <col min="15885" max="15885" width="9.28515625" style="2" customWidth="1"/>
    <col min="15886" max="15886" width="11.140625" style="2" customWidth="1"/>
    <col min="15887" max="15887" width="12.28515625" style="2" customWidth="1"/>
    <col min="15888" max="16129" width="9.140625" style="2"/>
    <col min="16130" max="16130" width="10.85546875" style="2" customWidth="1"/>
    <col min="16131" max="16131" width="11.42578125" style="2" customWidth="1"/>
    <col min="16132" max="16132" width="10.42578125" style="2" customWidth="1"/>
    <col min="16133" max="16133" width="14.7109375" style="2" customWidth="1"/>
    <col min="16134" max="16134" width="11.28515625" style="2" customWidth="1"/>
    <col min="16135" max="16135" width="11.85546875" style="2" customWidth="1"/>
    <col min="16136" max="16136" width="13.5703125" style="2" customWidth="1"/>
    <col min="16137" max="16139" width="7.5703125" style="2" customWidth="1"/>
    <col min="16140" max="16140" width="8.85546875" style="2" customWidth="1"/>
    <col min="16141" max="16141" width="9.28515625" style="2" customWidth="1"/>
    <col min="16142" max="16142" width="11.140625" style="2" customWidth="1"/>
    <col min="16143" max="16143" width="12.28515625" style="2" customWidth="1"/>
    <col min="16144" max="16384" width="9.140625" style="2"/>
  </cols>
  <sheetData>
    <row r="1" spans="1:20" s="7" customFormat="1" x14ac:dyDescent="0.2">
      <c r="A1" s="6" t="s">
        <v>101</v>
      </c>
      <c r="N1" s="28"/>
      <c r="O1" s="21"/>
    </row>
    <row r="2" spans="1:20" x14ac:dyDescent="0.2">
      <c r="B2" s="18"/>
    </row>
    <row r="3" spans="1:20" x14ac:dyDescent="0.2">
      <c r="B3" s="10" t="s">
        <v>37</v>
      </c>
      <c r="C3" s="10" t="s">
        <v>38</v>
      </c>
      <c r="D3" s="11" t="s">
        <v>39</v>
      </c>
      <c r="E3" s="11" t="s">
        <v>38</v>
      </c>
      <c r="F3" s="10" t="s">
        <v>39</v>
      </c>
      <c r="G3" s="18" t="s">
        <v>84</v>
      </c>
      <c r="I3" s="18" t="s">
        <v>85</v>
      </c>
      <c r="L3" s="11" t="s">
        <v>42</v>
      </c>
      <c r="M3" s="11" t="s">
        <v>86</v>
      </c>
      <c r="N3" s="25" t="s">
        <v>42</v>
      </c>
      <c r="O3" s="20" t="s">
        <v>87</v>
      </c>
    </row>
    <row r="4" spans="1:20" x14ac:dyDescent="0.2">
      <c r="A4" s="2" t="s">
        <v>54</v>
      </c>
      <c r="B4" s="10" t="s">
        <v>44</v>
      </c>
      <c r="C4" s="10" t="s">
        <v>45</v>
      </c>
      <c r="D4" s="11" t="s">
        <v>88</v>
      </c>
      <c r="E4" s="11" t="s">
        <v>89</v>
      </c>
      <c r="F4" s="10" t="s">
        <v>46</v>
      </c>
      <c r="G4" s="11"/>
      <c r="H4" s="10" t="s">
        <v>48</v>
      </c>
      <c r="I4" s="18" t="s">
        <v>90</v>
      </c>
      <c r="L4" s="11" t="s">
        <v>91</v>
      </c>
      <c r="M4" s="11" t="s">
        <v>44</v>
      </c>
      <c r="N4" s="30" t="s">
        <v>52</v>
      </c>
      <c r="O4" s="20" t="s">
        <v>53</v>
      </c>
    </row>
    <row r="5" spans="1:20" x14ac:dyDescent="0.2">
      <c r="B5" s="11" t="s">
        <v>55</v>
      </c>
      <c r="C5" s="10" t="s">
        <v>57</v>
      </c>
      <c r="D5" s="11" t="s">
        <v>57</v>
      </c>
      <c r="E5" s="10" t="s">
        <v>58</v>
      </c>
      <c r="F5" s="10" t="s">
        <v>59</v>
      </c>
      <c r="G5" s="10" t="s">
        <v>92</v>
      </c>
      <c r="H5" s="10" t="s">
        <v>61</v>
      </c>
      <c r="L5" s="11" t="s">
        <v>63</v>
      </c>
      <c r="M5" s="10"/>
      <c r="N5" s="30" t="s">
        <v>64</v>
      </c>
      <c r="O5" s="20" t="s">
        <v>52</v>
      </c>
    </row>
    <row r="6" spans="1:20" s="7" customFormat="1" x14ac:dyDescent="0.2">
      <c r="B6" s="12" t="s">
        <v>93</v>
      </c>
      <c r="C6" s="12" t="s">
        <v>44</v>
      </c>
      <c r="D6" s="23" t="s">
        <v>66</v>
      </c>
      <c r="E6" s="12" t="s">
        <v>66</v>
      </c>
      <c r="F6" s="12" t="s">
        <v>66</v>
      </c>
      <c r="G6" s="12" t="s">
        <v>67</v>
      </c>
      <c r="H6" s="12" t="s">
        <v>68</v>
      </c>
      <c r="M6" s="12"/>
      <c r="N6" s="27"/>
      <c r="O6" s="24" t="s">
        <v>71</v>
      </c>
    </row>
    <row r="7" spans="1:20" x14ac:dyDescent="0.2">
      <c r="B7" s="10"/>
      <c r="C7" s="10"/>
      <c r="D7" s="8"/>
      <c r="E7" s="11"/>
      <c r="F7" s="11"/>
      <c r="G7" s="11"/>
      <c r="H7" s="11"/>
      <c r="M7" s="10"/>
      <c r="N7" s="25"/>
      <c r="O7" s="20"/>
    </row>
    <row r="8" spans="1:20" x14ac:dyDescent="0.2">
      <c r="B8" s="11" t="s">
        <v>72</v>
      </c>
      <c r="C8" s="11" t="s">
        <v>73</v>
      </c>
      <c r="D8" s="11" t="s">
        <v>72</v>
      </c>
      <c r="E8" s="11" t="s">
        <v>73</v>
      </c>
      <c r="F8" s="11" t="s">
        <v>72</v>
      </c>
      <c r="G8" s="11" t="s">
        <v>73</v>
      </c>
      <c r="H8" s="11" t="s">
        <v>73</v>
      </c>
      <c r="I8" s="11" t="s">
        <v>72</v>
      </c>
      <c r="J8" s="11" t="s">
        <v>94</v>
      </c>
      <c r="K8" s="11" t="s">
        <v>95</v>
      </c>
      <c r="L8" s="11" t="s">
        <v>77</v>
      </c>
      <c r="M8" s="11" t="s">
        <v>78</v>
      </c>
      <c r="N8" s="30" t="s">
        <v>77</v>
      </c>
      <c r="O8" s="20" t="s">
        <v>79</v>
      </c>
    </row>
    <row r="9" spans="1:20" x14ac:dyDescent="0.2">
      <c r="A9" s="17">
        <v>1970</v>
      </c>
      <c r="B9" s="20">
        <f>Table50!E12+Table50!F12+Table50!H12+Table50!I12</f>
        <v>16.93312493082443</v>
      </c>
      <c r="C9" s="20">
        <v>0</v>
      </c>
      <c r="D9" s="20">
        <f>+B9-B9*(C9/100)</f>
        <v>16.93312493082443</v>
      </c>
      <c r="E9" s="20">
        <v>11</v>
      </c>
      <c r="F9" s="20">
        <f>+(D9-D9*(E9)/100)</f>
        <v>15.070481188433742</v>
      </c>
      <c r="G9" s="20">
        <v>0</v>
      </c>
      <c r="H9" s="20">
        <v>32.30577494069388</v>
      </c>
      <c r="I9" s="53">
        <f t="shared" ref="I9" si="0">+F9-F9*(G9+H9)/100</f>
        <v>10.201845453218729</v>
      </c>
      <c r="J9" s="53">
        <f t="shared" ref="J9" si="1">+(I9/365)*16</f>
        <v>0.44720418425068398</v>
      </c>
      <c r="K9" s="53">
        <f t="shared" ref="K9" si="2">+J9*28.3495</f>
        <v>12.678015021414765</v>
      </c>
      <c r="L9" s="20">
        <v>16</v>
      </c>
      <c r="M9" s="20">
        <v>4.2</v>
      </c>
      <c r="N9" s="55">
        <f t="shared" ref="N9" si="3">+O9*L9</f>
        <v>48.297200081580058</v>
      </c>
      <c r="O9" s="53">
        <f t="shared" ref="O9" si="4">+K9/M9</f>
        <v>3.0185750050987536</v>
      </c>
      <c r="Q9" s="3"/>
      <c r="R9" s="3"/>
      <c r="S9" s="3"/>
      <c r="T9" s="3"/>
    </row>
    <row r="10" spans="1:20" x14ac:dyDescent="0.2">
      <c r="A10" s="17">
        <v>1971</v>
      </c>
      <c r="B10" s="20">
        <f>Table50!E13+Table50!F13+Table50!H13+Table50!I13</f>
        <v>17.308002625034952</v>
      </c>
      <c r="C10" s="20">
        <v>0</v>
      </c>
      <c r="D10" s="20">
        <f t="shared" ref="D10:D61" si="5">+B10-B10*(C10/100)</f>
        <v>17.308002625034952</v>
      </c>
      <c r="E10" s="20">
        <v>11</v>
      </c>
      <c r="F10" s="20">
        <f t="shared" ref="F10:F61" si="6">+(D10-D10*(E10)/100)</f>
        <v>15.404122336281107</v>
      </c>
      <c r="G10" s="20">
        <v>0</v>
      </c>
      <c r="H10" s="20">
        <v>32.460791638814065</v>
      </c>
      <c r="I10" s="53">
        <f t="shared" ref="I10:I61" si="7">+F10-F10*(G10+H10)/100</f>
        <v>10.40382228091288</v>
      </c>
      <c r="J10" s="53">
        <f t="shared" ref="J10:J61" si="8">+(I10/365)*16</f>
        <v>0.45605796299892076</v>
      </c>
      <c r="K10" s="53">
        <f t="shared" ref="K10:K61" si="9">+J10*28.3495</f>
        <v>12.929015222037904</v>
      </c>
      <c r="L10" s="20">
        <v>16</v>
      </c>
      <c r="M10" s="20">
        <v>4.2</v>
      </c>
      <c r="N10" s="55">
        <f t="shared" ref="N10:N61" si="10">+O10*L10</f>
        <v>49.253391322049154</v>
      </c>
      <c r="O10" s="53">
        <f t="shared" ref="O10:O61" si="11">+K10/M10</f>
        <v>3.0783369576280721</v>
      </c>
      <c r="Q10" s="3"/>
      <c r="R10" s="3"/>
      <c r="S10" s="3"/>
      <c r="T10" s="3"/>
    </row>
    <row r="11" spans="1:20" x14ac:dyDescent="0.2">
      <c r="A11" s="17">
        <v>1972</v>
      </c>
      <c r="B11" s="20">
        <f>Table50!E14+Table50!F14+Table50!H14+Table50!I14</f>
        <v>18.146028841191871</v>
      </c>
      <c r="C11" s="20">
        <v>0</v>
      </c>
      <c r="D11" s="20">
        <f t="shared" si="5"/>
        <v>18.146028841191871</v>
      </c>
      <c r="E11" s="20">
        <v>11</v>
      </c>
      <c r="F11" s="20">
        <f t="shared" si="6"/>
        <v>16.149965668660766</v>
      </c>
      <c r="G11" s="20">
        <v>0</v>
      </c>
      <c r="H11" s="20">
        <v>32.429038199308081</v>
      </c>
      <c r="I11" s="53">
        <f t="shared" si="7"/>
        <v>10.912687132795625</v>
      </c>
      <c r="J11" s="53">
        <f t="shared" si="8"/>
        <v>0.47836436746501371</v>
      </c>
      <c r="K11" s="53">
        <f t="shared" si="9"/>
        <v>13.561390635449406</v>
      </c>
      <c r="L11" s="20">
        <v>16</v>
      </c>
      <c r="M11" s="20">
        <v>4.2</v>
      </c>
      <c r="N11" s="55">
        <f t="shared" si="10"/>
        <v>51.662440515997737</v>
      </c>
      <c r="O11" s="53">
        <f t="shared" si="11"/>
        <v>3.2289025322498586</v>
      </c>
      <c r="Q11" s="3"/>
      <c r="R11" s="3"/>
      <c r="S11" s="3"/>
      <c r="T11" s="3"/>
    </row>
    <row r="12" spans="1:20" x14ac:dyDescent="0.2">
      <c r="A12" s="17">
        <v>1973</v>
      </c>
      <c r="B12" s="20">
        <f>Table50!E15+Table50!F15+Table50!H15+Table50!I15</f>
        <v>19.132564807411157</v>
      </c>
      <c r="C12" s="20">
        <v>0</v>
      </c>
      <c r="D12" s="20">
        <f t="shared" si="5"/>
        <v>19.132564807411157</v>
      </c>
      <c r="E12" s="20">
        <v>11</v>
      </c>
      <c r="F12" s="20">
        <f t="shared" si="6"/>
        <v>17.027982678595929</v>
      </c>
      <c r="G12" s="20">
        <v>0</v>
      </c>
      <c r="H12" s="20">
        <v>32.609229458963313</v>
      </c>
      <c r="I12" s="53">
        <f t="shared" si="7"/>
        <v>11.475288734700055</v>
      </c>
      <c r="J12" s="53">
        <f t="shared" si="8"/>
        <v>0.50302635549370101</v>
      </c>
      <c r="K12" s="53">
        <f t="shared" si="9"/>
        <v>14.260545665068676</v>
      </c>
      <c r="L12" s="20">
        <v>16</v>
      </c>
      <c r="M12" s="20">
        <v>4.2</v>
      </c>
      <c r="N12" s="55">
        <f t="shared" si="10"/>
        <v>54.32588824788067</v>
      </c>
      <c r="O12" s="53">
        <f t="shared" si="11"/>
        <v>3.3953680154925419</v>
      </c>
      <c r="Q12" s="3"/>
      <c r="R12" s="3"/>
      <c r="S12" s="3"/>
      <c r="T12" s="3"/>
    </row>
    <row r="13" spans="1:20" x14ac:dyDescent="0.2">
      <c r="A13" s="17">
        <v>1974</v>
      </c>
      <c r="B13" s="20">
        <f>Table50!E16+Table50!F16+Table50!H16+Table50!I16</f>
        <v>19.544534128301038</v>
      </c>
      <c r="C13" s="20">
        <v>0</v>
      </c>
      <c r="D13" s="20">
        <f t="shared" si="5"/>
        <v>19.544534128301038</v>
      </c>
      <c r="E13" s="20">
        <v>11</v>
      </c>
      <c r="F13" s="20">
        <f t="shared" si="6"/>
        <v>17.394635374187924</v>
      </c>
      <c r="G13" s="20">
        <v>0</v>
      </c>
      <c r="H13" s="20">
        <v>32.924615137408956</v>
      </c>
      <c r="I13" s="53">
        <f t="shared" si="7"/>
        <v>11.667518622680955</v>
      </c>
      <c r="J13" s="53">
        <f t="shared" si="8"/>
        <v>0.51145287113121995</v>
      </c>
      <c r="K13" s="53">
        <f t="shared" si="9"/>
        <v>14.49943317013452</v>
      </c>
      <c r="L13" s="20">
        <v>16</v>
      </c>
      <c r="M13" s="20">
        <v>4.2</v>
      </c>
      <c r="N13" s="55">
        <f t="shared" si="10"/>
        <v>55.235935886226741</v>
      </c>
      <c r="O13" s="53">
        <f t="shared" si="11"/>
        <v>3.4522459928891713</v>
      </c>
      <c r="Q13" s="3"/>
      <c r="R13" s="3"/>
      <c r="S13" s="3"/>
      <c r="T13" s="3"/>
    </row>
    <row r="14" spans="1:20" x14ac:dyDescent="0.2">
      <c r="A14" s="17">
        <v>1975</v>
      </c>
      <c r="B14" s="20">
        <f>Table50!E17+Table50!F17+Table50!H17+Table50!I17</f>
        <v>19.851778711159586</v>
      </c>
      <c r="C14" s="20">
        <v>0</v>
      </c>
      <c r="D14" s="20">
        <f t="shared" si="5"/>
        <v>19.851778711159586</v>
      </c>
      <c r="E14" s="20">
        <v>11</v>
      </c>
      <c r="F14" s="20">
        <f t="shared" si="6"/>
        <v>17.668083052932033</v>
      </c>
      <c r="G14" s="20">
        <v>0</v>
      </c>
      <c r="H14" s="20">
        <v>32.658519436096562</v>
      </c>
      <c r="I14" s="53">
        <f t="shared" si="7"/>
        <v>11.897948715104542</v>
      </c>
      <c r="J14" s="53">
        <f t="shared" si="8"/>
        <v>0.5215539162785553</v>
      </c>
      <c r="K14" s="53">
        <f t="shared" si="9"/>
        <v>14.785792749538903</v>
      </c>
      <c r="L14" s="20">
        <v>16</v>
      </c>
      <c r="M14" s="20">
        <v>4.2</v>
      </c>
      <c r="N14" s="55">
        <f t="shared" si="10"/>
        <v>56.326829522052961</v>
      </c>
      <c r="O14" s="53">
        <f t="shared" si="11"/>
        <v>3.5204268451283101</v>
      </c>
      <c r="Q14" s="3"/>
      <c r="R14" s="3"/>
      <c r="S14" s="3"/>
      <c r="T14" s="3"/>
    </row>
    <row r="15" spans="1:20" x14ac:dyDescent="0.2">
      <c r="A15" s="17">
        <v>1976</v>
      </c>
      <c r="B15" s="20">
        <f>Table50!E18+Table50!F18+Table50!H18+Table50!I18</f>
        <v>19.394288091265519</v>
      </c>
      <c r="C15" s="20">
        <v>0</v>
      </c>
      <c r="D15" s="20">
        <f t="shared" si="5"/>
        <v>19.394288091265519</v>
      </c>
      <c r="E15" s="20">
        <v>11</v>
      </c>
      <c r="F15" s="20">
        <f t="shared" si="6"/>
        <v>17.260916401226311</v>
      </c>
      <c r="G15" s="20">
        <v>0</v>
      </c>
      <c r="H15" s="20">
        <v>32.703157581403111</v>
      </c>
      <c r="I15" s="53">
        <f t="shared" si="7"/>
        <v>11.616051710539015</v>
      </c>
      <c r="J15" s="53">
        <f t="shared" si="8"/>
        <v>0.50919678731129925</v>
      </c>
      <c r="K15" s="53">
        <f t="shared" si="9"/>
        <v>14.435474321881678</v>
      </c>
      <c r="L15" s="20">
        <v>16</v>
      </c>
      <c r="M15" s="20">
        <v>4.2</v>
      </c>
      <c r="N15" s="55">
        <f t="shared" si="10"/>
        <v>54.992283130977818</v>
      </c>
      <c r="O15" s="53">
        <f t="shared" si="11"/>
        <v>3.4370176956861136</v>
      </c>
      <c r="Q15" s="3"/>
      <c r="R15" s="3"/>
      <c r="S15" s="3"/>
      <c r="T15" s="3"/>
    </row>
    <row r="16" spans="1:20" x14ac:dyDescent="0.2">
      <c r="A16" s="17">
        <v>1977</v>
      </c>
      <c r="B16" s="20">
        <f>Table50!E19+Table50!F19+Table50!H19+Table50!I19</f>
        <v>19.017949126319618</v>
      </c>
      <c r="C16" s="20">
        <v>0</v>
      </c>
      <c r="D16" s="20">
        <f t="shared" si="5"/>
        <v>19.017949126319618</v>
      </c>
      <c r="E16" s="20">
        <v>11</v>
      </c>
      <c r="F16" s="20">
        <f t="shared" si="6"/>
        <v>16.92597472242446</v>
      </c>
      <c r="G16" s="20">
        <v>0</v>
      </c>
      <c r="H16" s="20">
        <v>32.690716300450475</v>
      </c>
      <c r="I16" s="53">
        <f t="shared" si="7"/>
        <v>11.392752344830718</v>
      </c>
      <c r="J16" s="53">
        <f t="shared" si="8"/>
        <v>0.4994083219651822</v>
      </c>
      <c r="K16" s="53">
        <f t="shared" si="9"/>
        <v>14.157976223551932</v>
      </c>
      <c r="L16" s="20">
        <v>16</v>
      </c>
      <c r="M16" s="20">
        <v>4.2</v>
      </c>
      <c r="N16" s="55">
        <f t="shared" si="10"/>
        <v>53.935147518293071</v>
      </c>
      <c r="O16" s="53">
        <f t="shared" si="11"/>
        <v>3.370946719893317</v>
      </c>
      <c r="Q16" s="3"/>
      <c r="R16" s="3"/>
      <c r="S16" s="3"/>
      <c r="T16" s="3"/>
    </row>
    <row r="17" spans="1:20" x14ac:dyDescent="0.2">
      <c r="A17" s="17">
        <v>1978</v>
      </c>
      <c r="B17" s="20">
        <f>Table50!E20+Table50!F20+Table50!H20+Table50!I20</f>
        <v>19.146419325063601</v>
      </c>
      <c r="C17" s="20">
        <v>0</v>
      </c>
      <c r="D17" s="20">
        <f t="shared" si="5"/>
        <v>19.146419325063601</v>
      </c>
      <c r="E17" s="20">
        <v>11</v>
      </c>
      <c r="F17" s="20">
        <f t="shared" si="6"/>
        <v>17.040313199306606</v>
      </c>
      <c r="G17" s="20">
        <v>0</v>
      </c>
      <c r="H17" s="20">
        <v>32.52551216699387</v>
      </c>
      <c r="I17" s="53">
        <f t="shared" si="7"/>
        <v>11.497864056372274</v>
      </c>
      <c r="J17" s="53">
        <f t="shared" si="8"/>
        <v>0.50401595863549697</v>
      </c>
      <c r="K17" s="53">
        <f t="shared" si="9"/>
        <v>14.288600419337021</v>
      </c>
      <c r="L17" s="20">
        <v>16</v>
      </c>
      <c r="M17" s="20">
        <v>4.2</v>
      </c>
      <c r="N17" s="55">
        <f t="shared" si="10"/>
        <v>54.43276350223627</v>
      </c>
      <c r="O17" s="53">
        <f t="shared" si="11"/>
        <v>3.4020477188897669</v>
      </c>
      <c r="Q17" s="3"/>
      <c r="R17" s="3"/>
      <c r="S17" s="3"/>
      <c r="T17" s="3"/>
    </row>
    <row r="18" spans="1:20" x14ac:dyDescent="0.2">
      <c r="A18" s="17">
        <v>1979</v>
      </c>
      <c r="B18" s="20">
        <f>Table50!E21+Table50!F21+Table50!H21+Table50!I21</f>
        <v>18.515305009195476</v>
      </c>
      <c r="C18" s="20">
        <v>0</v>
      </c>
      <c r="D18" s="20">
        <f t="shared" si="5"/>
        <v>18.515305009195476</v>
      </c>
      <c r="E18" s="20">
        <v>11</v>
      </c>
      <c r="F18" s="20">
        <f t="shared" si="6"/>
        <v>16.478621458183973</v>
      </c>
      <c r="G18" s="20">
        <v>0</v>
      </c>
      <c r="H18" s="20">
        <v>32.528593518909013</v>
      </c>
      <c r="I18" s="53">
        <f t="shared" si="7"/>
        <v>11.11835766653159</v>
      </c>
      <c r="J18" s="53">
        <f t="shared" si="8"/>
        <v>0.48738006209453549</v>
      </c>
      <c r="K18" s="53">
        <f t="shared" si="9"/>
        <v>13.816981070349033</v>
      </c>
      <c r="L18" s="20">
        <v>16</v>
      </c>
      <c r="M18" s="20">
        <v>4.2</v>
      </c>
      <c r="N18" s="55">
        <f t="shared" si="10"/>
        <v>52.636118363234409</v>
      </c>
      <c r="O18" s="53">
        <f t="shared" si="11"/>
        <v>3.2897573977021506</v>
      </c>
      <c r="Q18" s="3"/>
      <c r="R18" s="3"/>
      <c r="S18" s="3"/>
      <c r="T18" s="3"/>
    </row>
    <row r="19" spans="1:20" x14ac:dyDescent="0.2">
      <c r="A19" s="17">
        <v>1980</v>
      </c>
      <c r="B19" s="20">
        <f>Table50!E22+Table50!F22+Table50!H22+Table50!I22</f>
        <v>17.683846407745627</v>
      </c>
      <c r="C19" s="20">
        <v>0</v>
      </c>
      <c r="D19" s="20">
        <f t="shared" si="5"/>
        <v>17.683846407745627</v>
      </c>
      <c r="E19" s="20">
        <v>11</v>
      </c>
      <c r="F19" s="20">
        <f t="shared" si="6"/>
        <v>15.738623302893608</v>
      </c>
      <c r="G19" s="20">
        <v>0</v>
      </c>
      <c r="H19" s="20">
        <v>32.639401305854463</v>
      </c>
      <c r="I19" s="53">
        <f t="shared" si="7"/>
        <v>10.601630883045436</v>
      </c>
      <c r="J19" s="53">
        <f t="shared" si="8"/>
        <v>0.46472902501021091</v>
      </c>
      <c r="K19" s="53">
        <f t="shared" si="9"/>
        <v>13.174835494526974</v>
      </c>
      <c r="L19" s="20">
        <v>16</v>
      </c>
      <c r="M19" s="20">
        <v>4.2</v>
      </c>
      <c r="N19" s="55">
        <f t="shared" si="10"/>
        <v>50.189849502959902</v>
      </c>
      <c r="O19" s="53">
        <f t="shared" si="11"/>
        <v>3.1368655939349939</v>
      </c>
      <c r="Q19" s="3"/>
      <c r="R19" s="3"/>
      <c r="S19" s="3"/>
      <c r="T19" s="3"/>
    </row>
    <row r="20" spans="1:20" x14ac:dyDescent="0.2">
      <c r="A20" s="17">
        <v>1981</v>
      </c>
      <c r="B20" s="20">
        <f>Table50!E23+Table50!F23+Table50!H23+Table50!I23</f>
        <v>17.587670940357174</v>
      </c>
      <c r="C20" s="20">
        <v>0</v>
      </c>
      <c r="D20" s="20">
        <f t="shared" si="5"/>
        <v>17.587670940357174</v>
      </c>
      <c r="E20" s="20">
        <v>11</v>
      </c>
      <c r="F20" s="20">
        <f t="shared" si="6"/>
        <v>15.653027136917885</v>
      </c>
      <c r="G20" s="20">
        <v>0</v>
      </c>
      <c r="H20" s="20">
        <v>32.660320917494737</v>
      </c>
      <c r="I20" s="53">
        <f t="shared" si="7"/>
        <v>10.540698240697965</v>
      </c>
      <c r="J20" s="53">
        <f t="shared" si="8"/>
        <v>0.46205800507169165</v>
      </c>
      <c r="K20" s="53">
        <f t="shared" si="9"/>
        <v>13.099113414779922</v>
      </c>
      <c r="L20" s="20">
        <v>16</v>
      </c>
      <c r="M20" s="20">
        <v>4.2</v>
      </c>
      <c r="N20" s="55">
        <f t="shared" si="10"/>
        <v>49.901384437256844</v>
      </c>
      <c r="O20" s="53">
        <f t="shared" si="11"/>
        <v>3.1188365273285528</v>
      </c>
      <c r="Q20" s="3"/>
      <c r="R20" s="3"/>
      <c r="S20" s="3"/>
      <c r="T20" s="3"/>
    </row>
    <row r="21" spans="1:20" x14ac:dyDescent="0.2">
      <c r="A21" s="17">
        <v>1982</v>
      </c>
      <c r="B21" s="20">
        <f>Table50!E24+Table50!F24+Table50!H24+Table50!I24</f>
        <v>17.44856775329788</v>
      </c>
      <c r="C21" s="20">
        <v>0</v>
      </c>
      <c r="D21" s="20">
        <f t="shared" si="5"/>
        <v>17.44856775329788</v>
      </c>
      <c r="E21" s="20">
        <v>11</v>
      </c>
      <c r="F21" s="20">
        <f t="shared" si="6"/>
        <v>15.529225300435114</v>
      </c>
      <c r="G21" s="20">
        <v>0</v>
      </c>
      <c r="H21" s="20">
        <v>32.589107677616553</v>
      </c>
      <c r="I21" s="53">
        <f t="shared" si="7"/>
        <v>10.468389345776643</v>
      </c>
      <c r="J21" s="53">
        <f t="shared" si="8"/>
        <v>0.45888830008883913</v>
      </c>
      <c r="K21" s="53">
        <f t="shared" si="9"/>
        <v>13.009253863368544</v>
      </c>
      <c r="L21" s="20">
        <v>16</v>
      </c>
      <c r="M21" s="20">
        <v>4.2</v>
      </c>
      <c r="N21" s="55">
        <f t="shared" si="10"/>
        <v>49.559062336642072</v>
      </c>
      <c r="O21" s="53">
        <f t="shared" si="11"/>
        <v>3.0974413960401295</v>
      </c>
      <c r="Q21" s="3"/>
      <c r="R21" s="3"/>
      <c r="S21" s="3"/>
      <c r="T21" s="3"/>
    </row>
    <row r="22" spans="1:20" x14ac:dyDescent="0.2">
      <c r="A22" s="17">
        <v>1983</v>
      </c>
      <c r="B22" s="20">
        <f>Table50!E25+Table50!F25+Table50!H25+Table50!I25</f>
        <v>17.832759461401587</v>
      </c>
      <c r="C22" s="20">
        <v>0</v>
      </c>
      <c r="D22" s="20">
        <f t="shared" si="5"/>
        <v>17.832759461401587</v>
      </c>
      <c r="E22" s="20">
        <v>11</v>
      </c>
      <c r="F22" s="20">
        <f t="shared" si="6"/>
        <v>15.871155920647412</v>
      </c>
      <c r="G22" s="20">
        <v>0</v>
      </c>
      <c r="H22" s="20">
        <v>32.514842750565968</v>
      </c>
      <c r="I22" s="53">
        <f t="shared" si="7"/>
        <v>10.710674530351765</v>
      </c>
      <c r="J22" s="53">
        <f t="shared" si="8"/>
        <v>0.46950902050857052</v>
      </c>
      <c r="K22" s="53">
        <f t="shared" si="9"/>
        <v>13.310345976907719</v>
      </c>
      <c r="L22" s="20">
        <v>16</v>
      </c>
      <c r="M22" s="20">
        <v>4.2</v>
      </c>
      <c r="N22" s="55">
        <f t="shared" si="10"/>
        <v>50.706079912029402</v>
      </c>
      <c r="O22" s="53">
        <f t="shared" si="11"/>
        <v>3.1691299945018376</v>
      </c>
      <c r="Q22" s="3"/>
      <c r="R22" s="3"/>
      <c r="S22" s="3"/>
      <c r="T22" s="3"/>
    </row>
    <row r="23" spans="1:20" x14ac:dyDescent="0.2">
      <c r="A23" s="17">
        <v>1984</v>
      </c>
      <c r="B23" s="20">
        <f>Table50!E26+Table50!F26+Table50!H26+Table50!I26</f>
        <v>17.93779497508746</v>
      </c>
      <c r="C23" s="20">
        <v>0</v>
      </c>
      <c r="D23" s="20">
        <f t="shared" si="5"/>
        <v>17.93779497508746</v>
      </c>
      <c r="E23" s="20">
        <v>11</v>
      </c>
      <c r="F23" s="20">
        <f t="shared" si="6"/>
        <v>15.96463752782784</v>
      </c>
      <c r="G23" s="20">
        <v>0</v>
      </c>
      <c r="H23" s="20">
        <v>32.607404341256824</v>
      </c>
      <c r="I23" s="53">
        <f t="shared" si="7"/>
        <v>10.758983617512989</v>
      </c>
      <c r="J23" s="53">
        <f t="shared" si="8"/>
        <v>0.47162667912385703</v>
      </c>
      <c r="K23" s="53">
        <f t="shared" si="9"/>
        <v>13.370380539821785</v>
      </c>
      <c r="L23" s="20">
        <v>16</v>
      </c>
      <c r="M23" s="20">
        <v>4.2</v>
      </c>
      <c r="N23" s="55">
        <f t="shared" si="10"/>
        <v>50.934783008844889</v>
      </c>
      <c r="O23" s="53">
        <f t="shared" si="11"/>
        <v>3.1834239380528055</v>
      </c>
      <c r="Q23" s="3"/>
      <c r="R23" s="3"/>
      <c r="S23" s="3"/>
      <c r="T23" s="3"/>
    </row>
    <row r="24" spans="1:20" x14ac:dyDescent="0.2">
      <c r="A24" s="17">
        <v>1985</v>
      </c>
      <c r="B24" s="20">
        <f>Table50!E27+Table50!F27+Table50!H27+Table50!I27</f>
        <v>18.306682467488756</v>
      </c>
      <c r="C24" s="20">
        <v>0</v>
      </c>
      <c r="D24" s="20">
        <f t="shared" si="5"/>
        <v>18.306682467488756</v>
      </c>
      <c r="E24" s="20">
        <v>11</v>
      </c>
      <c r="F24" s="20">
        <f t="shared" si="6"/>
        <v>16.292947396064992</v>
      </c>
      <c r="G24" s="20">
        <v>0</v>
      </c>
      <c r="H24" s="20">
        <v>32.653654977165644</v>
      </c>
      <c r="I24" s="53">
        <f t="shared" si="7"/>
        <v>10.972704567742834</v>
      </c>
      <c r="J24" s="53">
        <f t="shared" si="8"/>
        <v>0.48099526872297355</v>
      </c>
      <c r="K24" s="53">
        <f t="shared" si="9"/>
        <v>13.635975370661939</v>
      </c>
      <c r="L24" s="20">
        <v>16</v>
      </c>
      <c r="M24" s="20">
        <v>4.2</v>
      </c>
      <c r="N24" s="55">
        <f t="shared" si="10"/>
        <v>51.946572840616909</v>
      </c>
      <c r="O24" s="53">
        <f t="shared" si="11"/>
        <v>3.2466608025385568</v>
      </c>
      <c r="Q24" s="3"/>
      <c r="R24" s="3"/>
      <c r="S24" s="3"/>
      <c r="T24" s="3"/>
    </row>
    <row r="25" spans="1:20" x14ac:dyDescent="0.2">
      <c r="A25" s="17">
        <v>1986</v>
      </c>
      <c r="B25" s="20">
        <f>Table50!E28+Table50!F28+Table50!H28+Table50!I28</f>
        <v>18.604703257972794</v>
      </c>
      <c r="C25" s="20">
        <v>0</v>
      </c>
      <c r="D25" s="20">
        <f t="shared" si="5"/>
        <v>18.604703257972794</v>
      </c>
      <c r="E25" s="20">
        <v>11</v>
      </c>
      <c r="F25" s="20">
        <f t="shared" si="6"/>
        <v>16.558185899595788</v>
      </c>
      <c r="G25" s="20">
        <v>0</v>
      </c>
      <c r="H25" s="20">
        <v>32.546179124481462</v>
      </c>
      <c r="I25" s="53">
        <f t="shared" si="7"/>
        <v>11.169129056948712</v>
      </c>
      <c r="J25" s="53">
        <f t="shared" si="8"/>
        <v>0.48960565729090244</v>
      </c>
      <c r="K25" s="53">
        <f t="shared" si="9"/>
        <v>13.880075581368438</v>
      </c>
      <c r="L25" s="20">
        <v>16</v>
      </c>
      <c r="M25" s="20">
        <v>4.2</v>
      </c>
      <c r="N25" s="55">
        <f t="shared" si="10"/>
        <v>52.876478405213092</v>
      </c>
      <c r="O25" s="53">
        <f t="shared" si="11"/>
        <v>3.3047799003258183</v>
      </c>
      <c r="Q25" s="3"/>
      <c r="R25" s="3"/>
      <c r="S25" s="3"/>
      <c r="T25" s="3"/>
    </row>
    <row r="26" spans="1:20" x14ac:dyDescent="0.2">
      <c r="A26" s="17">
        <v>1987</v>
      </c>
      <c r="B26" s="20">
        <f>Table50!E29+Table50!F29+Table50!H29+Table50!I29</f>
        <v>18.836111927553052</v>
      </c>
      <c r="C26" s="20">
        <v>0</v>
      </c>
      <c r="D26" s="20">
        <f t="shared" si="5"/>
        <v>18.836111927553052</v>
      </c>
      <c r="E26" s="20">
        <v>11</v>
      </c>
      <c r="F26" s="20">
        <f t="shared" si="6"/>
        <v>16.764139615522218</v>
      </c>
      <c r="G26" s="20">
        <v>0</v>
      </c>
      <c r="H26" s="20">
        <v>32.714452061443126</v>
      </c>
      <c r="I26" s="53">
        <f t="shared" si="7"/>
        <v>11.279843197488805</v>
      </c>
      <c r="J26" s="53">
        <f t="shared" si="8"/>
        <v>0.49445887988992021</v>
      </c>
      <c r="K26" s="53">
        <f t="shared" si="9"/>
        <v>14.017662015439292</v>
      </c>
      <c r="L26" s="20">
        <v>16</v>
      </c>
      <c r="M26" s="20">
        <v>4.2</v>
      </c>
      <c r="N26" s="55">
        <f t="shared" si="10"/>
        <v>53.400617201673491</v>
      </c>
      <c r="O26" s="53">
        <f t="shared" si="11"/>
        <v>3.3375385751045932</v>
      </c>
      <c r="Q26" s="3"/>
      <c r="R26" s="3"/>
      <c r="S26" s="3"/>
      <c r="T26" s="3"/>
    </row>
    <row r="27" spans="1:20" x14ac:dyDescent="0.2">
      <c r="A27" s="17">
        <v>1988</v>
      </c>
      <c r="B27" s="20">
        <f>Table50!E30+Table50!F30+Table50!H30+Table50!I30</f>
        <v>19.269404735231724</v>
      </c>
      <c r="C27" s="20">
        <v>0</v>
      </c>
      <c r="D27" s="20">
        <f t="shared" si="5"/>
        <v>19.269404735231724</v>
      </c>
      <c r="E27" s="20">
        <v>11</v>
      </c>
      <c r="F27" s="20">
        <f t="shared" si="6"/>
        <v>17.149770214356234</v>
      </c>
      <c r="G27" s="20">
        <v>0</v>
      </c>
      <c r="H27" s="20">
        <v>32.78346052829275</v>
      </c>
      <c r="I27" s="53">
        <f t="shared" si="7"/>
        <v>11.527482065439852</v>
      </c>
      <c r="J27" s="53">
        <f t="shared" si="8"/>
        <v>0.50531428232065101</v>
      </c>
      <c r="K27" s="53">
        <f t="shared" si="9"/>
        <v>14.325407246649295</v>
      </c>
      <c r="L27" s="20">
        <v>16</v>
      </c>
      <c r="M27" s="20">
        <v>4.2</v>
      </c>
      <c r="N27" s="55">
        <f t="shared" si="10"/>
        <v>54.572979987235406</v>
      </c>
      <c r="O27" s="53">
        <f t="shared" si="11"/>
        <v>3.4108112492022129</v>
      </c>
      <c r="Q27" s="3"/>
      <c r="R27" s="3"/>
      <c r="S27" s="3"/>
      <c r="T27" s="3"/>
    </row>
    <row r="28" spans="1:20" x14ac:dyDescent="0.2">
      <c r="A28" s="17">
        <v>1989</v>
      </c>
      <c r="B28" s="20">
        <f>Table50!E31+Table50!F31+Table50!H31+Table50!I31</f>
        <v>17.613058746900325</v>
      </c>
      <c r="C28" s="20">
        <v>0</v>
      </c>
      <c r="D28" s="20">
        <f t="shared" si="5"/>
        <v>17.613058746900325</v>
      </c>
      <c r="E28" s="20">
        <v>11</v>
      </c>
      <c r="F28" s="20">
        <f t="shared" si="6"/>
        <v>15.675622284741289</v>
      </c>
      <c r="G28" s="20">
        <v>0</v>
      </c>
      <c r="H28" s="20">
        <v>32.729526057661452</v>
      </c>
      <c r="I28" s="53">
        <f t="shared" si="7"/>
        <v>10.545065404356304</v>
      </c>
      <c r="J28" s="53">
        <f t="shared" si="8"/>
        <v>0.46224944238274213</v>
      </c>
      <c r="K28" s="53">
        <f t="shared" si="9"/>
        <v>13.104540566829547</v>
      </c>
      <c r="L28" s="20">
        <v>16</v>
      </c>
      <c r="M28" s="20">
        <v>4.2</v>
      </c>
      <c r="N28" s="55">
        <f t="shared" si="10"/>
        <v>49.922059302207799</v>
      </c>
      <c r="O28" s="53">
        <f t="shared" si="11"/>
        <v>3.1201287063879874</v>
      </c>
      <c r="Q28" s="3"/>
      <c r="R28" s="3"/>
      <c r="S28" s="3"/>
      <c r="T28" s="3"/>
    </row>
    <row r="29" spans="1:20" x14ac:dyDescent="0.2">
      <c r="A29" s="17">
        <v>1990</v>
      </c>
      <c r="B29" s="20">
        <f>Table50!E32+Table50!F32+Table50!H32+Table50!I32</f>
        <v>18.533293213590902</v>
      </c>
      <c r="C29" s="20">
        <v>0</v>
      </c>
      <c r="D29" s="20">
        <f t="shared" si="5"/>
        <v>18.533293213590902</v>
      </c>
      <c r="E29" s="20">
        <v>11</v>
      </c>
      <c r="F29" s="20">
        <f t="shared" si="6"/>
        <v>16.494630960095904</v>
      </c>
      <c r="G29" s="20">
        <v>0</v>
      </c>
      <c r="H29" s="20">
        <v>32.739597973114471</v>
      </c>
      <c r="I29" s="53">
        <f t="shared" si="7"/>
        <v>11.094355096611633</v>
      </c>
      <c r="J29" s="53">
        <f t="shared" si="8"/>
        <v>0.48632789464598936</v>
      </c>
      <c r="K29" s="53">
        <f t="shared" si="9"/>
        <v>13.787152649266474</v>
      </c>
      <c r="L29" s="20">
        <v>16</v>
      </c>
      <c r="M29" s="20">
        <v>4.2</v>
      </c>
      <c r="N29" s="55">
        <f t="shared" si="10"/>
        <v>52.5224862829199</v>
      </c>
      <c r="O29" s="53">
        <f t="shared" si="11"/>
        <v>3.2826553926824937</v>
      </c>
      <c r="Q29" s="3"/>
      <c r="R29" s="3"/>
      <c r="S29" s="3"/>
      <c r="T29" s="3"/>
    </row>
    <row r="30" spans="1:20" x14ac:dyDescent="0.2">
      <c r="A30" s="17">
        <v>1991</v>
      </c>
      <c r="B30" s="20">
        <f>Table50!E33+Table50!F33+Table50!H33+Table50!I33</f>
        <v>19.101818453059224</v>
      </c>
      <c r="C30" s="20">
        <v>0</v>
      </c>
      <c r="D30" s="20">
        <f t="shared" si="5"/>
        <v>19.101818453059224</v>
      </c>
      <c r="E30" s="20">
        <v>11</v>
      </c>
      <c r="F30" s="20">
        <f t="shared" si="6"/>
        <v>17.000618423222708</v>
      </c>
      <c r="G30" s="20">
        <v>0</v>
      </c>
      <c r="H30" s="20">
        <v>32.691014325894216</v>
      </c>
      <c r="I30" s="53">
        <f t="shared" si="7"/>
        <v>11.442943818996362</v>
      </c>
      <c r="J30" s="53">
        <f t="shared" si="8"/>
        <v>0.50160849617518299</v>
      </c>
      <c r="K30" s="53">
        <f t="shared" si="9"/>
        <v>14.220350062318349</v>
      </c>
      <c r="L30" s="20">
        <v>16</v>
      </c>
      <c r="M30" s="20">
        <v>4.2</v>
      </c>
      <c r="N30" s="55">
        <f t="shared" si="10"/>
        <v>54.172762142165141</v>
      </c>
      <c r="O30" s="53">
        <f t="shared" si="11"/>
        <v>3.3857976338853213</v>
      </c>
      <c r="Q30" s="3"/>
      <c r="R30" s="3"/>
      <c r="S30" s="3"/>
      <c r="T30" s="3"/>
    </row>
    <row r="31" spans="1:20" x14ac:dyDescent="0.2">
      <c r="A31" s="17">
        <v>1992</v>
      </c>
      <c r="B31" s="20">
        <f>Table50!E34+Table50!F34+Table50!H34+Table50!I34</f>
        <v>19.996175024776232</v>
      </c>
      <c r="C31" s="20">
        <v>0</v>
      </c>
      <c r="D31" s="20">
        <f t="shared" si="5"/>
        <v>19.996175024776232</v>
      </c>
      <c r="E31" s="20">
        <v>11</v>
      </c>
      <c r="F31" s="20">
        <f t="shared" si="6"/>
        <v>17.796595772050846</v>
      </c>
      <c r="G31" s="20">
        <v>0</v>
      </c>
      <c r="H31" s="20">
        <v>33.133932766473897</v>
      </c>
      <c r="I31" s="53">
        <f t="shared" si="7"/>
        <v>11.899883694218381</v>
      </c>
      <c r="J31" s="53">
        <f t="shared" si="8"/>
        <v>0.52163873728080579</v>
      </c>
      <c r="K31" s="53">
        <f t="shared" si="9"/>
        <v>14.788197382542203</v>
      </c>
      <c r="L31" s="20">
        <v>16</v>
      </c>
      <c r="M31" s="20">
        <v>4.2</v>
      </c>
      <c r="N31" s="55">
        <f t="shared" si="10"/>
        <v>56.335990028732198</v>
      </c>
      <c r="O31" s="53">
        <f t="shared" si="11"/>
        <v>3.5209993767957624</v>
      </c>
      <c r="Q31" s="3"/>
      <c r="R31" s="3"/>
      <c r="S31" s="3"/>
      <c r="T31" s="3"/>
    </row>
    <row r="32" spans="1:20" x14ac:dyDescent="0.2">
      <c r="A32" s="17">
        <v>1993</v>
      </c>
      <c r="B32" s="20">
        <f>Table50!E35+Table50!F35+Table50!H35+Table50!I35</f>
        <v>20.838769648587416</v>
      </c>
      <c r="C32" s="20">
        <v>0</v>
      </c>
      <c r="D32" s="20">
        <f t="shared" si="5"/>
        <v>20.838769648587416</v>
      </c>
      <c r="E32" s="20">
        <v>11</v>
      </c>
      <c r="F32" s="20">
        <f t="shared" si="6"/>
        <v>18.546504987242798</v>
      </c>
      <c r="G32" s="20">
        <v>0</v>
      </c>
      <c r="H32" s="20">
        <v>33.122460446775762</v>
      </c>
      <c r="I32" s="53">
        <f t="shared" si="7"/>
        <v>12.403446208584008</v>
      </c>
      <c r="J32" s="53">
        <f t="shared" si="8"/>
        <v>0.54371271051327152</v>
      </c>
      <c r="K32" s="53">
        <f t="shared" si="9"/>
        <v>15.41398348669599</v>
      </c>
      <c r="L32" s="20">
        <v>16</v>
      </c>
      <c r="M32" s="20">
        <v>4.2</v>
      </c>
      <c r="N32" s="55">
        <f t="shared" si="10"/>
        <v>58.719937092175201</v>
      </c>
      <c r="O32" s="53">
        <f t="shared" si="11"/>
        <v>3.66999606826095</v>
      </c>
      <c r="Q32" s="3"/>
      <c r="R32" s="3"/>
      <c r="S32" s="3"/>
      <c r="T32" s="3"/>
    </row>
    <row r="33" spans="1:20" x14ac:dyDescent="0.2">
      <c r="A33" s="17">
        <v>1994</v>
      </c>
      <c r="B33" s="20">
        <f>Table50!E36+Table50!F36+Table50!H36+Table50!I36</f>
        <v>21.043420107827792</v>
      </c>
      <c r="C33" s="20">
        <v>0</v>
      </c>
      <c r="D33" s="20">
        <f t="shared" si="5"/>
        <v>21.043420107827792</v>
      </c>
      <c r="E33" s="20">
        <v>11</v>
      </c>
      <c r="F33" s="20">
        <f t="shared" si="6"/>
        <v>18.728643895966734</v>
      </c>
      <c r="G33" s="20">
        <v>0</v>
      </c>
      <c r="H33" s="20">
        <v>32.952812050599022</v>
      </c>
      <c r="I33" s="53">
        <f t="shared" si="7"/>
        <v>12.557029073302829</v>
      </c>
      <c r="J33" s="53">
        <f t="shared" si="8"/>
        <v>0.55044511006258978</v>
      </c>
      <c r="K33" s="53">
        <f t="shared" si="9"/>
        <v>15.604843647719388</v>
      </c>
      <c r="L33" s="20">
        <v>16</v>
      </c>
      <c r="M33" s="20">
        <v>4.2</v>
      </c>
      <c r="N33" s="55">
        <f t="shared" si="10"/>
        <v>59.447023419883379</v>
      </c>
      <c r="O33" s="53">
        <f t="shared" si="11"/>
        <v>3.7154389637427112</v>
      </c>
      <c r="Q33" s="3"/>
      <c r="R33" s="3"/>
      <c r="S33" s="3"/>
      <c r="T33" s="3"/>
    </row>
    <row r="34" spans="1:20" x14ac:dyDescent="0.2">
      <c r="A34" s="17">
        <v>1995</v>
      </c>
      <c r="B34" s="20">
        <f>Table50!E37+Table50!F37+Table50!H37+Table50!I37</f>
        <v>21.770462487497408</v>
      </c>
      <c r="C34" s="20">
        <v>0</v>
      </c>
      <c r="D34" s="20">
        <f t="shared" si="5"/>
        <v>21.770462487497408</v>
      </c>
      <c r="E34" s="20">
        <v>11</v>
      </c>
      <c r="F34" s="20">
        <f t="shared" si="6"/>
        <v>19.375711613872692</v>
      </c>
      <c r="G34" s="20">
        <v>0</v>
      </c>
      <c r="H34" s="20">
        <v>32.954021368952453</v>
      </c>
      <c r="I34" s="53">
        <f t="shared" si="7"/>
        <v>12.990635468250481</v>
      </c>
      <c r="J34" s="53">
        <f t="shared" si="8"/>
        <v>0.56945251367673344</v>
      </c>
      <c r="K34" s="53">
        <f t="shared" si="9"/>
        <v>16.143694036478553</v>
      </c>
      <c r="L34" s="20">
        <v>16</v>
      </c>
      <c r="M34" s="20">
        <v>4.2</v>
      </c>
      <c r="N34" s="55">
        <f t="shared" si="10"/>
        <v>61.499786805632581</v>
      </c>
      <c r="O34" s="53">
        <f t="shared" si="11"/>
        <v>3.8437366753520363</v>
      </c>
      <c r="Q34" s="3"/>
      <c r="R34" s="3"/>
      <c r="S34" s="3"/>
      <c r="T34" s="3"/>
    </row>
    <row r="35" spans="1:20" x14ac:dyDescent="0.2">
      <c r="A35" s="17">
        <v>1996</v>
      </c>
      <c r="B35" s="20">
        <f>Table50!E38+Table50!F38+Table50!H38+Table50!I38</f>
        <v>22.459734390208606</v>
      </c>
      <c r="C35" s="20">
        <v>0</v>
      </c>
      <c r="D35" s="20">
        <f t="shared" si="5"/>
        <v>22.459734390208606</v>
      </c>
      <c r="E35" s="20">
        <v>11</v>
      </c>
      <c r="F35" s="20">
        <f t="shared" si="6"/>
        <v>19.989163607285658</v>
      </c>
      <c r="G35" s="20">
        <v>0</v>
      </c>
      <c r="H35" s="20">
        <v>32.563311743188343</v>
      </c>
      <c r="I35" s="53">
        <f t="shared" si="7"/>
        <v>13.480029946989276</v>
      </c>
      <c r="J35" s="53">
        <f t="shared" si="8"/>
        <v>0.59090542233377652</v>
      </c>
      <c r="K35" s="53">
        <f t="shared" si="9"/>
        <v>16.751873270451398</v>
      </c>
      <c r="L35" s="20">
        <v>16</v>
      </c>
      <c r="M35" s="20">
        <v>4.2</v>
      </c>
      <c r="N35" s="55">
        <f t="shared" si="10"/>
        <v>63.816660077910086</v>
      </c>
      <c r="O35" s="53">
        <f t="shared" si="11"/>
        <v>3.9885412548693804</v>
      </c>
      <c r="Q35" s="3"/>
      <c r="R35" s="3"/>
      <c r="S35" s="3"/>
      <c r="T35" s="3"/>
    </row>
    <row r="36" spans="1:20" x14ac:dyDescent="0.2">
      <c r="A36" s="17">
        <v>1997</v>
      </c>
      <c r="B36" s="20">
        <f>Table50!E39+Table50!F39+Table50!H39+Table50!I39</f>
        <v>23.05060493802435</v>
      </c>
      <c r="C36" s="20">
        <v>0</v>
      </c>
      <c r="D36" s="20">
        <f t="shared" si="5"/>
        <v>23.05060493802435</v>
      </c>
      <c r="E36" s="20">
        <v>11</v>
      </c>
      <c r="F36" s="20">
        <f t="shared" si="6"/>
        <v>20.515038394841671</v>
      </c>
      <c r="G36" s="20">
        <v>0</v>
      </c>
      <c r="H36" s="20">
        <v>32.70253042832266</v>
      </c>
      <c r="I36" s="53">
        <f t="shared" si="7"/>
        <v>13.806101721386497</v>
      </c>
      <c r="J36" s="53">
        <f t="shared" si="8"/>
        <v>0.60519897956762725</v>
      </c>
      <c r="K36" s="53">
        <f t="shared" si="9"/>
        <v>17.157088471252447</v>
      </c>
      <c r="L36" s="20">
        <v>16</v>
      </c>
      <c r="M36" s="20">
        <v>4.2</v>
      </c>
      <c r="N36" s="55">
        <f t="shared" si="10"/>
        <v>65.360337033342645</v>
      </c>
      <c r="O36" s="53">
        <f t="shared" si="11"/>
        <v>4.0850210645839153</v>
      </c>
      <c r="Q36" s="3"/>
      <c r="R36" s="3"/>
      <c r="S36" s="3"/>
      <c r="T36" s="3"/>
    </row>
    <row r="37" spans="1:20" x14ac:dyDescent="0.2">
      <c r="A37" s="17">
        <v>1998</v>
      </c>
      <c r="B37" s="20">
        <f>Table50!E40+Table50!F40+Table50!H40+Table50!I40</f>
        <v>22.719264056387701</v>
      </c>
      <c r="C37" s="20">
        <v>0</v>
      </c>
      <c r="D37" s="20">
        <f t="shared" si="5"/>
        <v>22.719264056387701</v>
      </c>
      <c r="E37" s="20">
        <v>11</v>
      </c>
      <c r="F37" s="20">
        <f t="shared" si="6"/>
        <v>20.220145010185053</v>
      </c>
      <c r="G37" s="20">
        <v>0</v>
      </c>
      <c r="H37" s="20">
        <v>32.699077091042064</v>
      </c>
      <c r="I37" s="53">
        <f t="shared" si="7"/>
        <v>13.608344205384146</v>
      </c>
      <c r="J37" s="53">
        <f t="shared" si="8"/>
        <v>0.5965301569483461</v>
      </c>
      <c r="K37" s="53">
        <f t="shared" si="9"/>
        <v>16.911331684407138</v>
      </c>
      <c r="L37" s="20">
        <v>16</v>
      </c>
      <c r="M37" s="20">
        <v>4.2</v>
      </c>
      <c r="N37" s="55">
        <f t="shared" si="10"/>
        <v>64.424120702503373</v>
      </c>
      <c r="O37" s="53">
        <f t="shared" si="11"/>
        <v>4.0265075439064608</v>
      </c>
      <c r="Q37" s="3"/>
      <c r="R37" s="3"/>
      <c r="S37" s="3"/>
      <c r="T37" s="3"/>
    </row>
    <row r="38" spans="1:20" x14ac:dyDescent="0.2">
      <c r="A38" s="17">
        <v>1999</v>
      </c>
      <c r="B38" s="20">
        <f>Table50!E41+Table50!F41+Table50!H41+Table50!I41</f>
        <v>21.95868782949001</v>
      </c>
      <c r="C38" s="20">
        <v>0</v>
      </c>
      <c r="D38" s="20">
        <f t="shared" si="5"/>
        <v>21.95868782949001</v>
      </c>
      <c r="E38" s="20">
        <v>11</v>
      </c>
      <c r="F38" s="20">
        <f t="shared" si="6"/>
        <v>19.54323216824611</v>
      </c>
      <c r="G38" s="20">
        <v>0</v>
      </c>
      <c r="H38" s="20">
        <v>32.572366520958226</v>
      </c>
      <c r="I38" s="53">
        <f t="shared" si="7"/>
        <v>13.177538956363176</v>
      </c>
      <c r="J38" s="53">
        <f t="shared" si="8"/>
        <v>0.5776455432926324</v>
      </c>
      <c r="K38" s="53">
        <f t="shared" si="9"/>
        <v>16.375962329574481</v>
      </c>
      <c r="L38" s="20">
        <v>16</v>
      </c>
      <c r="M38" s="20">
        <v>4.2</v>
      </c>
      <c r="N38" s="55">
        <f t="shared" si="10"/>
        <v>62.384618398378976</v>
      </c>
      <c r="O38" s="53">
        <f t="shared" si="11"/>
        <v>3.899038649898686</v>
      </c>
      <c r="Q38" s="3"/>
      <c r="R38" s="3"/>
      <c r="S38" s="3"/>
      <c r="T38" s="3"/>
    </row>
    <row r="39" spans="1:20" x14ac:dyDescent="0.2">
      <c r="A39" s="17">
        <v>2000</v>
      </c>
      <c r="B39" s="20">
        <f>Table50!E42+Table50!F42+Table50!H42+Table50!I42</f>
        <v>20.885460592473422</v>
      </c>
      <c r="C39" s="20">
        <v>0</v>
      </c>
      <c r="D39" s="20">
        <f t="shared" si="5"/>
        <v>20.885460592473422</v>
      </c>
      <c r="E39" s="20">
        <v>11</v>
      </c>
      <c r="F39" s="20">
        <f t="shared" si="6"/>
        <v>18.588059927301344</v>
      </c>
      <c r="G39" s="20">
        <v>0</v>
      </c>
      <c r="H39" s="20">
        <v>32.445647986202388</v>
      </c>
      <c r="I39" s="53">
        <f t="shared" si="7"/>
        <v>12.557043435824802</v>
      </c>
      <c r="J39" s="53">
        <f t="shared" si="8"/>
        <v>0.55044573965259402</v>
      </c>
      <c r="K39" s="53">
        <f t="shared" si="9"/>
        <v>15.604861496281213</v>
      </c>
      <c r="L39" s="20">
        <v>16</v>
      </c>
      <c r="M39" s="20">
        <v>4.2</v>
      </c>
      <c r="N39" s="55">
        <f t="shared" si="10"/>
        <v>59.447091414404618</v>
      </c>
      <c r="O39" s="53">
        <f t="shared" si="11"/>
        <v>3.7154432134002886</v>
      </c>
      <c r="Q39" s="3"/>
      <c r="R39" s="3"/>
      <c r="S39" s="3"/>
      <c r="T39" s="3"/>
    </row>
    <row r="40" spans="1:20" x14ac:dyDescent="0.2">
      <c r="A40" s="17">
        <v>2001</v>
      </c>
      <c r="B40" s="20">
        <f>Table50!E43+Table50!F43+Table50!H43+Table50!I43</f>
        <v>20.711347910591478</v>
      </c>
      <c r="C40" s="20">
        <v>0</v>
      </c>
      <c r="D40" s="20">
        <f t="shared" si="5"/>
        <v>20.711347910591478</v>
      </c>
      <c r="E40" s="20">
        <v>11</v>
      </c>
      <c r="F40" s="20">
        <f t="shared" si="6"/>
        <v>18.433099640426416</v>
      </c>
      <c r="G40" s="20">
        <v>0</v>
      </c>
      <c r="H40" s="20">
        <v>32.466766672169598</v>
      </c>
      <c r="I40" s="53">
        <f t="shared" si="7"/>
        <v>12.448468189720639</v>
      </c>
      <c r="J40" s="53">
        <f t="shared" si="8"/>
        <v>0.54568627680967186</v>
      </c>
      <c r="K40" s="53">
        <f t="shared" si="9"/>
        <v>15.469933104415793</v>
      </c>
      <c r="L40" s="20">
        <v>16</v>
      </c>
      <c r="M40" s="20">
        <v>4.2</v>
      </c>
      <c r="N40" s="55">
        <f t="shared" si="10"/>
        <v>58.933078493012538</v>
      </c>
      <c r="O40" s="53">
        <f t="shared" si="11"/>
        <v>3.6833174058132836</v>
      </c>
      <c r="Q40" s="3"/>
      <c r="R40" s="3"/>
      <c r="S40" s="3"/>
      <c r="T40" s="3"/>
    </row>
    <row r="41" spans="1:20" x14ac:dyDescent="0.2">
      <c r="A41" s="17">
        <v>2002</v>
      </c>
      <c r="B41" s="20">
        <f>Table50!E44+Table50!F44+Table50!H44+Table50!I44</f>
        <v>20.776778792956879</v>
      </c>
      <c r="C41" s="20">
        <v>0</v>
      </c>
      <c r="D41" s="20">
        <f t="shared" si="5"/>
        <v>20.776778792956879</v>
      </c>
      <c r="E41" s="20">
        <v>11</v>
      </c>
      <c r="F41" s="20">
        <f t="shared" si="6"/>
        <v>18.491333125731622</v>
      </c>
      <c r="G41" s="20">
        <v>0</v>
      </c>
      <c r="H41" s="20">
        <v>32.384797031640957</v>
      </c>
      <c r="I41" s="53">
        <f t="shared" si="7"/>
        <v>12.502952424518845</v>
      </c>
      <c r="J41" s="53">
        <f t="shared" si="8"/>
        <v>0.54807462682822339</v>
      </c>
      <c r="K41" s="53">
        <f t="shared" si="9"/>
        <v>15.537641633266718</v>
      </c>
      <c r="L41" s="20">
        <v>16</v>
      </c>
      <c r="M41" s="20">
        <v>4.2</v>
      </c>
      <c r="N41" s="55">
        <f t="shared" si="10"/>
        <v>59.191015745777968</v>
      </c>
      <c r="O41" s="53">
        <f t="shared" si="11"/>
        <v>3.699438484111123</v>
      </c>
      <c r="Q41" s="3"/>
      <c r="R41" s="3"/>
      <c r="S41" s="3"/>
      <c r="T41" s="3"/>
    </row>
    <row r="42" spans="1:20" x14ac:dyDescent="0.2">
      <c r="A42" s="17">
        <v>2003</v>
      </c>
      <c r="B42" s="20">
        <f>Table50!E45+Table50!F45+Table50!H45+Table50!I45</f>
        <v>20.100801415719118</v>
      </c>
      <c r="C42" s="20">
        <v>0</v>
      </c>
      <c r="D42" s="20">
        <f t="shared" si="5"/>
        <v>20.100801415719118</v>
      </c>
      <c r="E42" s="20">
        <v>11</v>
      </c>
      <c r="F42" s="20">
        <f t="shared" si="6"/>
        <v>17.889713259990014</v>
      </c>
      <c r="G42" s="20">
        <v>0</v>
      </c>
      <c r="H42" s="20">
        <v>32.370115436467366</v>
      </c>
      <c r="I42" s="53">
        <f t="shared" si="7"/>
        <v>12.098792426478237</v>
      </c>
      <c r="J42" s="53">
        <f t="shared" si="8"/>
        <v>0.53035802417438849</v>
      </c>
      <c r="K42" s="53">
        <f t="shared" si="9"/>
        <v>15.035384806331827</v>
      </c>
      <c r="L42" s="20">
        <v>16</v>
      </c>
      <c r="M42" s="20">
        <v>4.2</v>
      </c>
      <c r="N42" s="55">
        <f t="shared" si="10"/>
        <v>57.277656405073621</v>
      </c>
      <c r="O42" s="53">
        <f t="shared" si="11"/>
        <v>3.5798535253171013</v>
      </c>
      <c r="Q42" s="3"/>
      <c r="R42" s="3"/>
      <c r="S42" s="3"/>
      <c r="T42" s="3"/>
    </row>
    <row r="43" spans="1:20" x14ac:dyDescent="0.2">
      <c r="A43" s="17">
        <v>2004</v>
      </c>
      <c r="B43" s="20">
        <f>Table50!E46+Table50!F46+Table50!H46+Table50!I46</f>
        <v>20.525572671942069</v>
      </c>
      <c r="C43" s="20">
        <v>0</v>
      </c>
      <c r="D43" s="20">
        <f t="shared" si="5"/>
        <v>20.525572671942069</v>
      </c>
      <c r="E43" s="20">
        <v>11</v>
      </c>
      <c r="F43" s="20">
        <f t="shared" si="6"/>
        <v>18.26775967802844</v>
      </c>
      <c r="G43" s="20">
        <v>0</v>
      </c>
      <c r="H43" s="20">
        <v>32.568065504928832</v>
      </c>
      <c r="I43" s="53">
        <f t="shared" si="7"/>
        <v>12.318303739805163</v>
      </c>
      <c r="J43" s="53">
        <f t="shared" si="8"/>
        <v>0.53998043790926742</v>
      </c>
      <c r="K43" s="53">
        <f t="shared" si="9"/>
        <v>15.308175424508777</v>
      </c>
      <c r="L43" s="20">
        <v>16</v>
      </c>
      <c r="M43" s="20">
        <v>4.2</v>
      </c>
      <c r="N43" s="55">
        <f t="shared" si="10"/>
        <v>58.316858760033433</v>
      </c>
      <c r="O43" s="53">
        <f t="shared" si="11"/>
        <v>3.6448036725020896</v>
      </c>
      <c r="Q43" s="3"/>
      <c r="R43" s="3"/>
      <c r="S43" s="3"/>
      <c r="T43" s="3"/>
    </row>
    <row r="44" spans="1:20" x14ac:dyDescent="0.2">
      <c r="A44" s="17">
        <v>2005</v>
      </c>
      <c r="B44" s="20">
        <f>Table50!E47+Table50!F47+Table50!H47+Table50!I47</f>
        <v>20.244534051365143</v>
      </c>
      <c r="C44" s="20">
        <v>0</v>
      </c>
      <c r="D44" s="20">
        <f t="shared" si="5"/>
        <v>20.244534051365143</v>
      </c>
      <c r="E44" s="20">
        <v>11</v>
      </c>
      <c r="F44" s="20">
        <f t="shared" si="6"/>
        <v>18.017635305714975</v>
      </c>
      <c r="G44" s="20">
        <v>0</v>
      </c>
      <c r="H44" s="20">
        <v>32.413544078876264</v>
      </c>
      <c r="I44" s="53">
        <f t="shared" si="7"/>
        <v>12.177481143925881</v>
      </c>
      <c r="J44" s="53">
        <f t="shared" si="8"/>
        <v>0.53380739261044963</v>
      </c>
      <c r="K44" s="53">
        <f t="shared" si="9"/>
        <v>15.133172676809941</v>
      </c>
      <c r="L44" s="20">
        <v>16</v>
      </c>
      <c r="M44" s="20">
        <v>4.2</v>
      </c>
      <c r="N44" s="55">
        <f t="shared" si="10"/>
        <v>57.650181625942629</v>
      </c>
      <c r="O44" s="53">
        <f t="shared" si="11"/>
        <v>3.6031363516214143</v>
      </c>
      <c r="Q44" s="3"/>
      <c r="R44" s="3"/>
      <c r="S44" s="3"/>
      <c r="T44" s="3"/>
    </row>
    <row r="45" spans="1:20" x14ac:dyDescent="0.2">
      <c r="A45" s="17">
        <v>2006</v>
      </c>
      <c r="B45" s="20">
        <f>Table50!E48+Table50!F48+Table50!H48+Table50!I48</f>
        <v>18.64479330755189</v>
      </c>
      <c r="C45" s="20">
        <v>0</v>
      </c>
      <c r="D45" s="20">
        <f t="shared" si="5"/>
        <v>18.64479330755189</v>
      </c>
      <c r="E45" s="20">
        <v>11</v>
      </c>
      <c r="F45" s="20">
        <f t="shared" si="6"/>
        <v>16.593866043721182</v>
      </c>
      <c r="G45" s="20">
        <v>0</v>
      </c>
      <c r="H45" s="20">
        <v>32.141922631995662</v>
      </c>
      <c r="I45" s="53">
        <f t="shared" si="7"/>
        <v>11.260278458291321</v>
      </c>
      <c r="J45" s="53">
        <f t="shared" si="8"/>
        <v>0.49360124748674283</v>
      </c>
      <c r="K45" s="53">
        <f t="shared" si="9"/>
        <v>13.993348565625416</v>
      </c>
      <c r="L45" s="20">
        <v>16</v>
      </c>
      <c r="M45" s="20">
        <v>4.2</v>
      </c>
      <c r="N45" s="55">
        <f t="shared" si="10"/>
        <v>53.307994535715871</v>
      </c>
      <c r="O45" s="53">
        <f t="shared" si="11"/>
        <v>3.3317496584822419</v>
      </c>
      <c r="Q45" s="3"/>
      <c r="R45" s="3"/>
      <c r="S45" s="3"/>
      <c r="T45" s="3"/>
    </row>
    <row r="46" spans="1:20" x14ac:dyDescent="0.2">
      <c r="A46" s="17">
        <v>2007</v>
      </c>
      <c r="B46" s="20">
        <f>Table50!E49+Table50!F49+Table50!H49+Table50!I49</f>
        <v>18.309821006281965</v>
      </c>
      <c r="C46" s="20">
        <v>0</v>
      </c>
      <c r="D46" s="20">
        <f t="shared" si="5"/>
        <v>18.309821006281965</v>
      </c>
      <c r="E46" s="20">
        <v>11</v>
      </c>
      <c r="F46" s="20">
        <f t="shared" si="6"/>
        <v>16.295740695590951</v>
      </c>
      <c r="G46" s="20">
        <v>0</v>
      </c>
      <c r="H46" s="20">
        <v>32.380012581890341</v>
      </c>
      <c r="I46" s="53">
        <f t="shared" si="7"/>
        <v>11.019177808046376</v>
      </c>
      <c r="J46" s="53">
        <f t="shared" si="8"/>
        <v>0.48303245185956717</v>
      </c>
      <c r="K46" s="53">
        <f t="shared" si="9"/>
        <v>13.693728493992799</v>
      </c>
      <c r="L46" s="20">
        <v>16</v>
      </c>
      <c r="M46" s="20">
        <v>4.2</v>
      </c>
      <c r="N46" s="55">
        <f t="shared" si="10"/>
        <v>52.16658473902018</v>
      </c>
      <c r="O46" s="53">
        <f t="shared" si="11"/>
        <v>3.2604115461887613</v>
      </c>
      <c r="Q46" s="3"/>
      <c r="R46" s="3"/>
      <c r="S46" s="3"/>
      <c r="T46" s="3"/>
    </row>
    <row r="47" spans="1:20" x14ac:dyDescent="0.2">
      <c r="A47" s="17">
        <v>2008</v>
      </c>
      <c r="B47" s="20">
        <f>Table50!E50+Table50!F50+Table50!H50+Table50!I50</f>
        <v>17.750426396917845</v>
      </c>
      <c r="C47" s="20">
        <v>0</v>
      </c>
      <c r="D47" s="20">
        <f t="shared" si="5"/>
        <v>17.750426396917845</v>
      </c>
      <c r="E47" s="20">
        <v>11</v>
      </c>
      <c r="F47" s="20">
        <f t="shared" si="6"/>
        <v>15.797879493256882</v>
      </c>
      <c r="G47" s="20">
        <v>0</v>
      </c>
      <c r="H47" s="20">
        <v>32.282266694000462</v>
      </c>
      <c r="I47" s="53">
        <f t="shared" si="7"/>
        <v>10.697965903246887</v>
      </c>
      <c r="J47" s="53">
        <f t="shared" si="8"/>
        <v>0.46895193000534297</v>
      </c>
      <c r="K47" s="53">
        <f t="shared" si="9"/>
        <v>13.29455273968647</v>
      </c>
      <c r="L47" s="20">
        <v>16</v>
      </c>
      <c r="M47" s="20">
        <v>4.2</v>
      </c>
      <c r="N47" s="55">
        <f t="shared" si="10"/>
        <v>50.645915198805596</v>
      </c>
      <c r="O47" s="53">
        <f t="shared" si="11"/>
        <v>3.1653696999253498</v>
      </c>
      <c r="Q47" s="3"/>
      <c r="R47" s="3"/>
      <c r="S47" s="3"/>
      <c r="T47" s="3"/>
    </row>
    <row r="48" spans="1:20" x14ac:dyDescent="0.2">
      <c r="A48" s="17">
        <v>2009</v>
      </c>
      <c r="B48" s="20">
        <f>Table50!E51+Table50!F51+Table50!H51+Table50!I51</f>
        <v>17.203461962779713</v>
      </c>
      <c r="C48" s="20">
        <v>0</v>
      </c>
      <c r="D48" s="20">
        <f t="shared" si="5"/>
        <v>17.203461962779713</v>
      </c>
      <c r="E48" s="20">
        <v>11</v>
      </c>
      <c r="F48" s="20">
        <f t="shared" si="6"/>
        <v>15.311081146873944</v>
      </c>
      <c r="G48" s="20">
        <v>0</v>
      </c>
      <c r="H48" s="20">
        <v>32.336001512717658</v>
      </c>
      <c r="I48" s="53">
        <f t="shared" si="7"/>
        <v>10.360089715607359</v>
      </c>
      <c r="J48" s="53">
        <f t="shared" si="8"/>
        <v>0.45414091904032255</v>
      </c>
      <c r="K48" s="53">
        <f t="shared" si="9"/>
        <v>12.874667984333623</v>
      </c>
      <c r="L48" s="20">
        <v>16</v>
      </c>
      <c r="M48" s="20">
        <v>4.2</v>
      </c>
      <c r="N48" s="55">
        <f t="shared" si="10"/>
        <v>49.046354226032847</v>
      </c>
      <c r="O48" s="53">
        <f t="shared" si="11"/>
        <v>3.0653971391270529</v>
      </c>
      <c r="Q48" s="3"/>
      <c r="R48" s="3"/>
      <c r="S48" s="3"/>
      <c r="T48" s="3"/>
    </row>
    <row r="49" spans="1:20" x14ac:dyDescent="0.2">
      <c r="A49" s="17">
        <v>2010</v>
      </c>
      <c r="B49" s="20">
        <f>Table50!E52+Table50!F52+Table50!H52+Table50!I52</f>
        <v>17.26512596243084</v>
      </c>
      <c r="C49" s="20">
        <v>0</v>
      </c>
      <c r="D49" s="20">
        <f t="shared" si="5"/>
        <v>17.26512596243084</v>
      </c>
      <c r="E49" s="20">
        <v>11</v>
      </c>
      <c r="F49" s="20">
        <f t="shared" si="6"/>
        <v>15.365962106563448</v>
      </c>
      <c r="G49" s="20">
        <v>0</v>
      </c>
      <c r="H49" s="20">
        <v>32.12300834560034</v>
      </c>
      <c r="I49" s="53">
        <f t="shared" si="7"/>
        <v>10.429952816690285</v>
      </c>
      <c r="J49" s="53">
        <f t="shared" si="8"/>
        <v>0.45720341114258783</v>
      </c>
      <c r="K49" s="53">
        <f t="shared" si="9"/>
        <v>12.961488104186794</v>
      </c>
      <c r="L49" s="20">
        <v>16</v>
      </c>
      <c r="M49" s="20">
        <v>4.2</v>
      </c>
      <c r="N49" s="55">
        <f t="shared" si="10"/>
        <v>49.377097539759212</v>
      </c>
      <c r="O49" s="53">
        <f t="shared" si="11"/>
        <v>3.0860685962349508</v>
      </c>
      <c r="Q49" s="3"/>
      <c r="R49" s="3"/>
      <c r="S49" s="3"/>
      <c r="T49" s="3"/>
    </row>
    <row r="50" spans="1:20" x14ac:dyDescent="0.2">
      <c r="A50" s="17">
        <v>2011</v>
      </c>
      <c r="B50" s="20">
        <f>Table50!E53+Table50!F53+Table50!H53+Table50!I53</f>
        <v>16.850126651031822</v>
      </c>
      <c r="C50" s="20">
        <v>0</v>
      </c>
      <c r="D50" s="20">
        <f t="shared" si="5"/>
        <v>16.850126651031822</v>
      </c>
      <c r="E50" s="20">
        <v>11</v>
      </c>
      <c r="F50" s="20">
        <f t="shared" si="6"/>
        <v>14.996612719418321</v>
      </c>
      <c r="G50" s="20">
        <v>0</v>
      </c>
      <c r="H50" s="20">
        <v>32.036253799158828</v>
      </c>
      <c r="I50" s="53">
        <f t="shared" si="7"/>
        <v>10.192259807348535</v>
      </c>
      <c r="J50" s="53">
        <f t="shared" si="8"/>
        <v>0.44678399155500426</v>
      </c>
      <c r="K50" s="53">
        <f t="shared" si="9"/>
        <v>12.666102768588592</v>
      </c>
      <c r="L50" s="20">
        <v>16</v>
      </c>
      <c r="M50" s="20">
        <v>4.2</v>
      </c>
      <c r="N50" s="55">
        <f t="shared" si="10"/>
        <v>48.251820070813686</v>
      </c>
      <c r="O50" s="53">
        <f t="shared" si="11"/>
        <v>3.0157387544258554</v>
      </c>
      <c r="Q50" s="3"/>
      <c r="R50" s="3"/>
      <c r="S50" s="3"/>
      <c r="T50" s="3"/>
    </row>
    <row r="51" spans="1:20" x14ac:dyDescent="0.2">
      <c r="A51" s="17">
        <v>2012</v>
      </c>
      <c r="B51" s="20">
        <f>Table50!E54+Table50!F54+Table50!H54+Table50!I54</f>
        <v>17.000123541824621</v>
      </c>
      <c r="C51" s="20">
        <v>0</v>
      </c>
      <c r="D51" s="20">
        <f t="shared" si="5"/>
        <v>17.000123541824621</v>
      </c>
      <c r="E51" s="20">
        <v>11</v>
      </c>
      <c r="F51" s="20">
        <f t="shared" si="6"/>
        <v>15.130109952223913</v>
      </c>
      <c r="G51" s="20">
        <v>0</v>
      </c>
      <c r="H51" s="20">
        <v>34</v>
      </c>
      <c r="I51" s="53">
        <f t="shared" si="7"/>
        <v>9.9858725684677818</v>
      </c>
      <c r="J51" s="53">
        <f t="shared" si="8"/>
        <v>0.43773687971365621</v>
      </c>
      <c r="K51" s="53">
        <f t="shared" si="9"/>
        <v>12.409621671442297</v>
      </c>
      <c r="L51" s="20">
        <v>16</v>
      </c>
      <c r="M51" s="20">
        <v>4.2</v>
      </c>
      <c r="N51" s="55">
        <f t="shared" si="10"/>
        <v>47.274749224542084</v>
      </c>
      <c r="O51" s="53">
        <f t="shared" si="11"/>
        <v>2.9546718265338803</v>
      </c>
    </row>
    <row r="52" spans="1:20" x14ac:dyDescent="0.2">
      <c r="A52" s="17">
        <v>2013</v>
      </c>
      <c r="B52" s="20">
        <f>Table50!E55+Table50!F55+Table50!H55+Table50!I55</f>
        <v>16.527623641189873</v>
      </c>
      <c r="C52" s="20">
        <v>0</v>
      </c>
      <c r="D52" s="20">
        <f t="shared" si="5"/>
        <v>16.527623641189873</v>
      </c>
      <c r="E52" s="20">
        <v>11</v>
      </c>
      <c r="F52" s="20">
        <f t="shared" si="6"/>
        <v>14.709585040658986</v>
      </c>
      <c r="G52" s="20">
        <v>0</v>
      </c>
      <c r="H52" s="20">
        <v>34.000000000000007</v>
      </c>
      <c r="I52" s="53">
        <f t="shared" si="7"/>
        <v>9.7083261268349297</v>
      </c>
      <c r="J52" s="53">
        <f t="shared" si="8"/>
        <v>0.42557046035440788</v>
      </c>
      <c r="K52" s="53">
        <f t="shared" si="9"/>
        <v>12.064709765817286</v>
      </c>
      <c r="L52" s="20">
        <v>16</v>
      </c>
      <c r="M52" s="20">
        <v>4.2</v>
      </c>
      <c r="N52" s="55">
        <f t="shared" si="10"/>
        <v>45.960799107875374</v>
      </c>
      <c r="O52" s="53">
        <f t="shared" si="11"/>
        <v>2.8725499442422109</v>
      </c>
    </row>
    <row r="53" spans="1:20" x14ac:dyDescent="0.2">
      <c r="A53" s="17">
        <v>2014</v>
      </c>
      <c r="B53" s="20">
        <f>Table50!E56+Table50!F56+Table50!H56+Table50!I56</f>
        <v>17.260861474462899</v>
      </c>
      <c r="C53" s="20">
        <v>0</v>
      </c>
      <c r="D53" s="20">
        <f t="shared" si="5"/>
        <v>17.260861474462899</v>
      </c>
      <c r="E53" s="20">
        <v>11</v>
      </c>
      <c r="F53" s="20">
        <f t="shared" si="6"/>
        <v>15.36216671227198</v>
      </c>
      <c r="G53" s="20">
        <v>0</v>
      </c>
      <c r="H53" s="20">
        <v>34</v>
      </c>
      <c r="I53" s="53">
        <f t="shared" si="7"/>
        <v>10.139030030099507</v>
      </c>
      <c r="J53" s="53">
        <f t="shared" si="8"/>
        <v>0.44445063145641672</v>
      </c>
      <c r="K53" s="53">
        <f t="shared" si="9"/>
        <v>12.599953176473685</v>
      </c>
      <c r="L53" s="20">
        <v>16</v>
      </c>
      <c r="M53" s="20">
        <v>4.2</v>
      </c>
      <c r="N53" s="55">
        <f t="shared" si="10"/>
        <v>47.999821624661656</v>
      </c>
      <c r="O53" s="53">
        <f t="shared" si="11"/>
        <v>2.9999888515413535</v>
      </c>
    </row>
    <row r="54" spans="1:20" x14ac:dyDescent="0.2">
      <c r="A54" s="17">
        <v>2015</v>
      </c>
      <c r="B54" s="20">
        <f>Table50!E57+Table50!F57+Table50!H57+Table50!I57</f>
        <v>17.414134211600153</v>
      </c>
      <c r="C54" s="20">
        <v>0</v>
      </c>
      <c r="D54" s="20">
        <f t="shared" si="5"/>
        <v>17.414134211600153</v>
      </c>
      <c r="E54" s="20">
        <v>11</v>
      </c>
      <c r="F54" s="20">
        <f t="shared" si="6"/>
        <v>15.498579448324136</v>
      </c>
      <c r="G54" s="20">
        <v>0</v>
      </c>
      <c r="H54" s="20">
        <v>34</v>
      </c>
      <c r="I54" s="53">
        <f t="shared" si="7"/>
        <v>10.22906243589393</v>
      </c>
      <c r="J54" s="53">
        <f t="shared" si="8"/>
        <v>0.44839725746384351</v>
      </c>
      <c r="K54" s="53">
        <f t="shared" si="9"/>
        <v>12.711838050471231</v>
      </c>
      <c r="L54" s="20">
        <v>16</v>
      </c>
      <c r="M54" s="20">
        <v>4.2</v>
      </c>
      <c r="N54" s="55">
        <f t="shared" si="10"/>
        <v>48.426049716080875</v>
      </c>
      <c r="O54" s="53">
        <f t="shared" si="11"/>
        <v>3.0266281072550547</v>
      </c>
    </row>
    <row r="55" spans="1:20" x14ac:dyDescent="0.2">
      <c r="A55" s="17">
        <v>2016</v>
      </c>
      <c r="B55" s="20">
        <f>Table50!E58+Table50!F58+Table50!H58+Table50!I58</f>
        <v>17.042233090823103</v>
      </c>
      <c r="C55" s="20">
        <v>0</v>
      </c>
      <c r="D55" s="20">
        <f t="shared" si="5"/>
        <v>17.042233090823103</v>
      </c>
      <c r="E55" s="20">
        <v>11</v>
      </c>
      <c r="F55" s="20">
        <f t="shared" si="6"/>
        <v>15.167587450832562</v>
      </c>
      <c r="G55" s="20">
        <v>0</v>
      </c>
      <c r="H55" s="20">
        <v>34</v>
      </c>
      <c r="I55" s="53">
        <f t="shared" si="7"/>
        <v>10.01060771754949</v>
      </c>
      <c r="J55" s="53">
        <f t="shared" si="8"/>
        <v>0.43882116022134754</v>
      </c>
      <c r="K55" s="53">
        <f t="shared" si="9"/>
        <v>12.440360481695091</v>
      </c>
      <c r="L55" s="20">
        <v>16</v>
      </c>
      <c r="M55" s="20">
        <v>4.2</v>
      </c>
      <c r="N55" s="55">
        <f t="shared" si="10"/>
        <v>47.391849454076535</v>
      </c>
      <c r="O55" s="53">
        <f t="shared" si="11"/>
        <v>2.9619905908797834</v>
      </c>
    </row>
    <row r="56" spans="1:20" x14ac:dyDescent="0.2">
      <c r="A56" s="17">
        <v>2017</v>
      </c>
      <c r="B56" s="20">
        <f>Table50!E59+Table50!F59+Table50!H59+Table50!I59</f>
        <v>18.167031784283896</v>
      </c>
      <c r="C56" s="20">
        <v>0</v>
      </c>
      <c r="D56" s="20">
        <f t="shared" si="5"/>
        <v>18.167031784283896</v>
      </c>
      <c r="E56" s="20">
        <v>11</v>
      </c>
      <c r="F56" s="20">
        <f t="shared" si="6"/>
        <v>16.168658288012669</v>
      </c>
      <c r="G56" s="20">
        <v>0</v>
      </c>
      <c r="H56" s="20">
        <v>34.000000000000014</v>
      </c>
      <c r="I56" s="53">
        <f t="shared" si="7"/>
        <v>10.671314470088358</v>
      </c>
      <c r="J56" s="53">
        <f t="shared" si="8"/>
        <v>0.46778364800387323</v>
      </c>
      <c r="K56" s="53">
        <f t="shared" si="9"/>
        <v>13.261432529085804</v>
      </c>
      <c r="L56" s="20">
        <v>16</v>
      </c>
      <c r="M56" s="20">
        <v>4.2</v>
      </c>
      <c r="N56" s="55">
        <f t="shared" si="10"/>
        <v>50.519742967945916</v>
      </c>
      <c r="O56" s="53">
        <f t="shared" si="11"/>
        <v>3.1574839354966198</v>
      </c>
    </row>
    <row r="57" spans="1:20" x14ac:dyDescent="0.2">
      <c r="A57" s="17">
        <v>2018</v>
      </c>
      <c r="B57" s="20">
        <f>Table50!E60+Table50!F60+Table50!H60+Table50!I60</f>
        <v>18.144214872042266</v>
      </c>
      <c r="C57" s="20">
        <v>0</v>
      </c>
      <c r="D57" s="20">
        <f t="shared" si="5"/>
        <v>18.144214872042266</v>
      </c>
      <c r="E57" s="20">
        <v>11</v>
      </c>
      <c r="F57" s="20">
        <f t="shared" si="6"/>
        <v>16.148351236117616</v>
      </c>
      <c r="G57" s="20">
        <v>0</v>
      </c>
      <c r="H57" s="20">
        <v>34</v>
      </c>
      <c r="I57" s="53">
        <f t="shared" si="7"/>
        <v>10.657911815837627</v>
      </c>
      <c r="J57" s="53">
        <f t="shared" si="8"/>
        <v>0.46719613439288227</v>
      </c>
      <c r="K57" s="53">
        <f t="shared" si="9"/>
        <v>13.244776811971015</v>
      </c>
      <c r="L57" s="20">
        <v>16</v>
      </c>
      <c r="M57" s="20">
        <v>4.2</v>
      </c>
      <c r="N57" s="55">
        <f t="shared" si="10"/>
        <v>50.456292617032432</v>
      </c>
      <c r="O57" s="53">
        <f t="shared" si="11"/>
        <v>3.153518288564527</v>
      </c>
    </row>
    <row r="58" spans="1:20" x14ac:dyDescent="0.2">
      <c r="A58" s="17">
        <v>2019</v>
      </c>
      <c r="B58" s="20">
        <f>Table50!E61+Table50!F61+Table50!H61+Table50!I61</f>
        <v>18.005945620716524</v>
      </c>
      <c r="C58" s="20">
        <v>0</v>
      </c>
      <c r="D58" s="20">
        <f t="shared" si="5"/>
        <v>18.005945620716524</v>
      </c>
      <c r="E58" s="20">
        <v>11</v>
      </c>
      <c r="F58" s="20">
        <f t="shared" si="6"/>
        <v>16.025291602437708</v>
      </c>
      <c r="G58" s="20">
        <v>0</v>
      </c>
      <c r="H58" s="20">
        <v>34.000000000000014</v>
      </c>
      <c r="I58" s="53">
        <f t="shared" si="7"/>
        <v>10.576692457608885</v>
      </c>
      <c r="J58" s="53">
        <f t="shared" si="8"/>
        <v>0.46363583375819772</v>
      </c>
      <c r="K58" s="53">
        <f t="shared" si="9"/>
        <v>13.143844069128026</v>
      </c>
      <c r="L58" s="20">
        <v>16</v>
      </c>
      <c r="M58" s="20">
        <v>4.2</v>
      </c>
      <c r="N58" s="55">
        <f t="shared" si="10"/>
        <v>50.071786930011527</v>
      </c>
      <c r="O58" s="53">
        <f t="shared" si="11"/>
        <v>3.1294866831257204</v>
      </c>
    </row>
    <row r="59" spans="1:20" x14ac:dyDescent="0.2">
      <c r="A59" s="17">
        <v>2020</v>
      </c>
      <c r="B59" s="20">
        <f>Table50!E62+Table50!F62+Table50!H62+Table50!I62</f>
        <v>17.648962571254131</v>
      </c>
      <c r="C59" s="20">
        <v>0</v>
      </c>
      <c r="D59" s="20">
        <f t="shared" si="5"/>
        <v>17.648962571254131</v>
      </c>
      <c r="E59" s="20">
        <v>11</v>
      </c>
      <c r="F59" s="20">
        <f t="shared" si="6"/>
        <v>15.707576688416177</v>
      </c>
      <c r="G59" s="20">
        <v>0</v>
      </c>
      <c r="H59" s="20">
        <v>34.000000000000014</v>
      </c>
      <c r="I59" s="53">
        <f t="shared" si="7"/>
        <v>10.367000614354673</v>
      </c>
      <c r="J59" s="53">
        <f t="shared" si="8"/>
        <v>0.45444386254705416</v>
      </c>
      <c r="K59" s="53">
        <f t="shared" si="9"/>
        <v>12.883256281277712</v>
      </c>
      <c r="L59" s="20">
        <v>16</v>
      </c>
      <c r="M59" s="20">
        <v>4.2</v>
      </c>
      <c r="N59" s="55">
        <f t="shared" si="10"/>
        <v>49.079071547724617</v>
      </c>
      <c r="O59" s="53">
        <f t="shared" si="11"/>
        <v>3.0674419717327885</v>
      </c>
    </row>
    <row r="60" spans="1:20" x14ac:dyDescent="0.2">
      <c r="A60" s="17">
        <v>2021</v>
      </c>
      <c r="B60" s="20">
        <f>Table50!E63+Table50!F63+Table50!H63+Table50!I63</f>
        <v>18.078282426525547</v>
      </c>
      <c r="C60" s="20">
        <v>0</v>
      </c>
      <c r="D60" s="20">
        <f t="shared" si="5"/>
        <v>18.078282426525547</v>
      </c>
      <c r="E60" s="20">
        <v>11</v>
      </c>
      <c r="F60" s="20">
        <f t="shared" si="6"/>
        <v>16.089671359607738</v>
      </c>
      <c r="G60" s="20">
        <v>0</v>
      </c>
      <c r="H60" s="20">
        <v>34.000000000000014</v>
      </c>
      <c r="I60" s="53">
        <f t="shared" si="7"/>
        <v>10.619183097341105</v>
      </c>
      <c r="J60" s="53">
        <f t="shared" si="8"/>
        <v>0.46549843714371969</v>
      </c>
      <c r="K60" s="53">
        <f t="shared" si="9"/>
        <v>13.19664794380588</v>
      </c>
      <c r="L60" s="20">
        <v>16</v>
      </c>
      <c r="M60" s="20">
        <v>4.2</v>
      </c>
      <c r="N60" s="55">
        <f t="shared" si="10"/>
        <v>50.272944547831919</v>
      </c>
      <c r="O60" s="53">
        <f t="shared" si="11"/>
        <v>3.142059034239495</v>
      </c>
    </row>
    <row r="61" spans="1:20" s="49" customFormat="1" x14ac:dyDescent="0.2">
      <c r="A61" s="44">
        <v>2022</v>
      </c>
      <c r="B61" s="50">
        <f>Table50!E64+Table50!F64+Table50!H64+Table50!I64</f>
        <v>17.813003251251597</v>
      </c>
      <c r="C61" s="50">
        <v>0</v>
      </c>
      <c r="D61" s="54">
        <f t="shared" si="5"/>
        <v>17.813003251251597</v>
      </c>
      <c r="E61" s="50">
        <v>11</v>
      </c>
      <c r="F61" s="54">
        <f t="shared" si="6"/>
        <v>15.853572893613922</v>
      </c>
      <c r="G61" s="50">
        <v>0</v>
      </c>
      <c r="H61" s="50">
        <v>34.000000000000014</v>
      </c>
      <c r="I61" s="54">
        <f t="shared" si="7"/>
        <v>10.463358109785187</v>
      </c>
      <c r="J61" s="54">
        <f t="shared" si="8"/>
        <v>0.45866775275770683</v>
      </c>
      <c r="K61" s="54">
        <f t="shared" si="9"/>
        <v>13.00300145680461</v>
      </c>
      <c r="L61" s="50">
        <v>16</v>
      </c>
      <c r="M61" s="50">
        <v>4.2</v>
      </c>
      <c r="N61" s="27">
        <f t="shared" si="10"/>
        <v>49.535243644969938</v>
      </c>
      <c r="O61" s="54">
        <f t="shared" si="11"/>
        <v>3.0959527278106211</v>
      </c>
    </row>
    <row r="62" spans="1:20" x14ac:dyDescent="0.2">
      <c r="A62" s="8" t="s">
        <v>102</v>
      </c>
    </row>
    <row r="63" spans="1:20" x14ac:dyDescent="0.2">
      <c r="A63" s="18" t="s">
        <v>113</v>
      </c>
    </row>
    <row r="64" spans="1:20" x14ac:dyDescent="0.2">
      <c r="A64" s="18" t="s">
        <v>114</v>
      </c>
    </row>
    <row r="65" spans="1:13" x14ac:dyDescent="0.2">
      <c r="A65" s="2" t="s">
        <v>81</v>
      </c>
    </row>
    <row r="66" spans="1:13" x14ac:dyDescent="0.2">
      <c r="A66" s="2" t="s">
        <v>82</v>
      </c>
    </row>
    <row r="67" spans="1:13" x14ac:dyDescent="0.2">
      <c r="A67" s="2" t="s">
        <v>83</v>
      </c>
    </row>
    <row r="68" spans="1:13" x14ac:dyDescent="0.2">
      <c r="A68" s="18" t="s">
        <v>118</v>
      </c>
    </row>
    <row r="69" spans="1:13" x14ac:dyDescent="0.2">
      <c r="A69" s="8"/>
      <c r="C69" s="3"/>
      <c r="D69" s="3"/>
      <c r="E69" s="3"/>
      <c r="F69" s="3"/>
      <c r="G69" s="3"/>
      <c r="H69" s="3"/>
      <c r="I69" s="3"/>
      <c r="J69" s="3"/>
      <c r="K69" s="3"/>
      <c r="L69" s="3"/>
      <c r="M69" s="3"/>
    </row>
  </sheetData>
  <pageMargins left="0.75" right="0.75" top="1" bottom="1" header="0.5" footer="0.5"/>
  <pageSetup scale="77"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Contents</vt:lpstr>
      <vt:lpstr>Table49</vt:lpstr>
      <vt:lpstr>Table50</vt:lpstr>
      <vt:lpstr>Table51</vt:lpstr>
      <vt:lpstr>Table52</vt:lpstr>
      <vt:lpstr>Table53</vt:lpstr>
      <vt:lpstr>Table49!Print_Area</vt:lpstr>
      <vt:lpstr>Table50!Print_Area</vt:lpstr>
      <vt:lpstr>Table51!Print_Area</vt:lpstr>
      <vt:lpstr>Table52!Print_Area</vt:lpstr>
      <vt:lpstr>Table53!Print_Area</vt:lpstr>
      <vt:lpstr>Table51!Print_Titles</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consumption of caloric sweeteners</dc:title>
  <dc:subject>Agricultural Economics</dc:subject>
  <dc:creator>Vidalina Abadam</dc:creator>
  <cp:keywords>sugar, high-fructose corn syrup, HFCS, glucose, dextrose, honey, edible syrups, other sweeteners, consumption, per capita consumption, intake, calories, USDA, U.S. Department of Agriculture, ERS, Economic Research Service</cp:keywords>
  <cp:lastModifiedBy>Abadam, Vidalina - REE-ERS, Washington, DC</cp:lastModifiedBy>
  <dcterms:created xsi:type="dcterms:W3CDTF">2015-06-05T18:17:20Z</dcterms:created>
  <dcterms:modified xsi:type="dcterms:W3CDTF">2023-08-28T14:04:59Z</dcterms:modified>
</cp:coreProperties>
</file>